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780" windowHeight="1237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мероприятий'!$A$1:$AA$310</definedName>
  </definedNames>
  <calcPr fullCalcOnLoad="1"/>
</workbook>
</file>

<file path=xl/sharedStrings.xml><?xml version="1.0" encoding="utf-8"?>
<sst xmlns="http://schemas.openxmlformats.org/spreadsheetml/2006/main" count="695" uniqueCount="105">
  <si>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</si>
  <si>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</si>
  <si>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</si>
  <si>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</si>
  <si>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</si>
  <si>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</si>
  <si>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</si>
  <si>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</si>
  <si>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</si>
  <si>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</si>
  <si>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</si>
  <si>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</si>
  <si>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</si>
  <si>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</si>
  <si>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</si>
  <si>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</si>
  <si>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Разработка проектно-сметной документации</t>
  </si>
  <si>
    <t>Строительно-монтажные работы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</si>
  <si>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</si>
  <si>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</si>
  <si>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</si>
  <si>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</si>
  <si>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</si>
  <si>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</si>
  <si>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</si>
  <si>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</si>
  <si>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</si>
  <si>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</si>
  <si>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</si>
  <si>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</si>
  <si>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</si>
  <si>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</si>
  <si>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</si>
  <si>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</si>
  <si>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</si>
  <si>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</si>
  <si>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</si>
  <si>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</si>
  <si>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</si>
  <si>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</si>
  <si>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</si>
  <si>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</si>
  <si>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</si>
  <si>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</si>
  <si>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</si>
  <si>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</si>
  <si>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</si>
  <si>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</si>
  <si>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</si>
  <si>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</si>
  <si>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</si>
  <si>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</si>
  <si>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</si>
  <si>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</si>
  <si>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</si>
  <si>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</si>
  <si>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</si>
  <si>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</si>
  <si>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</si>
  <si>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1.1.9.</t>
  </si>
  <si>
    <t>1.1.10.</t>
  </si>
  <si>
    <t>Департамент городского хозяйства администрации Города Томска</t>
  </si>
  <si>
    <t>план</t>
  </si>
  <si>
    <t xml:space="preserve">Задача 2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</si>
  <si>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Задача 1  Строительство сооружений инженерной защиты муниципального образования «Город Томск»</t>
  </si>
  <si>
    <t>Мероприятие 1 Подготовка проектной документации на повышение эксплуатационной надежности объектов инженерной защиты
Мероприятие 2 Капитальный ремонт объектов инженерной защиты</t>
  </si>
  <si>
    <t>Берегоукрепление вдоль ул.  Б. Хмельницкого в Городе Томске  (пос. Степановка)</t>
  </si>
  <si>
    <t>ПИР</t>
  </si>
  <si>
    <t>СМР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</si>
  <si>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</si>
  <si>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Расходы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</t>
  </si>
  <si>
    <t>08 5 01 003 10 831</t>
  </si>
  <si>
    <t>Мероприятияе 1. Подготовка проектной документации и строительство объектов сооружений инженерной защиты муниципального образования «Город Томск»</t>
  </si>
  <si>
    <t>Количество подготовленных проектов на объекты инженерной защиты (выполнены  обмерно-обследовательские работы, получены заключения и пр.), шт.</t>
  </si>
  <si>
    <t>Количество инженерно-изыскательских обследований, шт.</t>
  </si>
  <si>
    <t>Количество построенных объектов (шт.)</t>
  </si>
  <si>
    <t>Количество созданных локальных систем оповещения (шт.)</t>
  </si>
  <si>
    <t>Вид работ</t>
  </si>
  <si>
    <t xml:space="preserve">Всего </t>
  </si>
  <si>
    <t>потребность</t>
  </si>
  <si>
    <t>Аварийно-восстановительные мероприятия путем проведения капитального ремонта подпорной стены, расположенной по адресу: г. Томск, ул. Учебная, 7/1</t>
  </si>
  <si>
    <t xml:space="preserve">Уровень приоритетности мероприятий
</t>
  </si>
  <si>
    <t>Критерий уровня приоритетности мероприятий</t>
  </si>
  <si>
    <t>II</t>
  </si>
  <si>
    <t>Б</t>
  </si>
  <si>
    <t>Капитальный ремонт подпорной стенки, расположенной по адресу: г. Томск, ул. Бирюкова, 15г</t>
  </si>
  <si>
    <t>ответственный исполнитель, соисполнители, участники</t>
  </si>
  <si>
    <t>1.1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</si>
  <si>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</si>
  <si>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</si>
  <si>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</si>
  <si>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</si>
  <si>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</si>
  <si>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</si>
  <si>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</si>
  <si>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</si>
  <si>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</si>
  <si>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Защита территорий 
г. Томска на правом берегу р. Томи от коммунального моста до устья р. Ушайки от негативного воздействи вод  ПИР (Государственной программы  «Воспроизводство и использование природных ресурсов Томской области)</t>
  </si>
  <si>
    <t>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«Классические геологические обнажения под Лагерным садом на правом берегу р. Томи"</t>
  </si>
  <si>
    <t xml:space="preserve">Приложение 3 к подпрограмме «Инженерная защита территорий на 2015-2025 годы»
</t>
  </si>
  <si>
    <t>Перечень мероприятий и ресурсное обеспечение подпрограммы «Инженерная защита территорий на 2015-2025 годы»</t>
  </si>
  <si>
    <t>Создание локальной системы оповещения в районе размещения потенциально опасных объектов:  «Аварийные противооползневые мероприятия на правом берегу р. Томи в г. Томске»</t>
  </si>
  <si>
    <t>Создание локальной системы оповещения в районе размещения потенциально опасных объектов:   «Берегоукрепление правого берега Томи в г. Томске (от коммунального моста до Лагерного сада)»</t>
  </si>
  <si>
    <t>Предпроектная разработка вариантов внешнего энергоснабжения (водо-, тепло-, газо, электроснабжения и водоотведения) проектируемой территории  «Томские набережные» до 2030 года с учетом развития южной и центральной частей города Томска) (остатки прошлых лет)</t>
  </si>
  <si>
    <t>Укрупненное (основное) мероприятие  «Обеспечение защищенности населения и объектов экономики от негативного воздействия поверхностных вод»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</si>
</sst>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3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182" fontId="1" fillId="24" borderId="11" xfId="0" applyNumberFormat="1" applyFont="1" applyFill="1" applyBorder="1" applyAlignment="1">
      <alignment horizontal="right" wrapText="1"/>
    </xf>
    <xf numFmtId="182" fontId="1" fillId="24" borderId="11" xfId="0" applyNumberFormat="1" applyFont="1" applyFill="1" applyBorder="1" applyAlignment="1">
      <alignment horizontal="right" vertical="top" wrapText="1"/>
    </xf>
    <xf numFmtId="182" fontId="1" fillId="24" borderId="11" xfId="0" applyNumberFormat="1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182" fontId="2" fillId="24" borderId="11" xfId="0" applyNumberFormat="1" applyFont="1" applyFill="1" applyBorder="1" applyAlignment="1">
      <alignment horizontal="right" wrapText="1"/>
    </xf>
    <xf numFmtId="182" fontId="2" fillId="24" borderId="0" xfId="0" applyNumberFormat="1" applyFont="1" applyFill="1" applyAlignment="1">
      <alignment/>
    </xf>
    <xf numFmtId="182" fontId="2" fillId="24" borderId="12" xfId="0" applyNumberFormat="1" applyFont="1" applyFill="1" applyBorder="1" applyAlignment="1">
      <alignment horizontal="right" wrapText="1"/>
    </xf>
    <xf numFmtId="0" fontId="1" fillId="24" borderId="13" xfId="0" applyFont="1" applyFill="1" applyBorder="1" applyAlignment="1">
      <alignment/>
    </xf>
    <xf numFmtId="2" fontId="1" fillId="24" borderId="14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2" fontId="1" fillId="24" borderId="16" xfId="0" applyNumberFormat="1" applyFont="1" applyFill="1" applyBorder="1" applyAlignment="1">
      <alignment/>
    </xf>
    <xf numFmtId="0" fontId="1" fillId="24" borderId="17" xfId="0" applyFont="1" applyFill="1" applyBorder="1" applyAlignment="1">
      <alignment/>
    </xf>
    <xf numFmtId="2" fontId="1" fillId="24" borderId="14" xfId="0" applyNumberFormat="1" applyFont="1" applyFill="1" applyBorder="1" applyAlignment="1">
      <alignment horizontal="right"/>
    </xf>
    <xf numFmtId="0" fontId="1" fillId="24" borderId="17" xfId="0" applyFont="1" applyFill="1" applyBorder="1" applyAlignment="1">
      <alignment vertical="center"/>
    </xf>
    <xf numFmtId="2" fontId="1" fillId="24" borderId="14" xfId="0" applyNumberFormat="1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2" fontId="1" fillId="24" borderId="19" xfId="0" applyNumberFormat="1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2" fontId="1" fillId="24" borderId="16" xfId="0" applyNumberFormat="1" applyFont="1" applyFill="1" applyBorder="1" applyAlignment="1">
      <alignment vertical="center"/>
    </xf>
    <xf numFmtId="2" fontId="3" fillId="24" borderId="21" xfId="0" applyNumberFormat="1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0" xfId="0" applyFont="1" applyFill="1" applyAlignment="1">
      <alignment/>
    </xf>
    <xf numFmtId="0" fontId="3" fillId="24" borderId="22" xfId="0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1" fillId="24" borderId="23" xfId="0" applyFont="1" applyFill="1" applyBorder="1" applyAlignment="1">
      <alignment horizontal="left" vertical="top" wrapText="1"/>
    </xf>
    <xf numFmtId="182" fontId="2" fillId="24" borderId="23" xfId="0" applyNumberFormat="1" applyFont="1" applyFill="1" applyBorder="1" applyAlignment="1">
      <alignment horizontal="right" vertical="center" wrapText="1"/>
    </xf>
    <xf numFmtId="182" fontId="1" fillId="24" borderId="12" xfId="0" applyNumberFormat="1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horizontal="center" vertical="top" wrapText="1"/>
    </xf>
    <xf numFmtId="1" fontId="2" fillId="24" borderId="23" xfId="0" applyNumberFormat="1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1" fillId="24" borderId="23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4" fontId="1" fillId="24" borderId="14" xfId="0" applyNumberFormat="1" applyFont="1" applyFill="1" applyBorder="1" applyAlignment="1">
      <alignment horizontal="center" vertical="center" wrapText="1"/>
    </xf>
    <xf numFmtId="4" fontId="1" fillId="24" borderId="24" xfId="0" applyNumberFormat="1" applyFont="1" applyFill="1" applyBorder="1" applyAlignment="1">
      <alignment horizontal="center" vertical="center" wrapText="1"/>
    </xf>
    <xf numFmtId="49" fontId="1" fillId="24" borderId="25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27" xfId="0" applyNumberFormat="1" applyFont="1" applyFill="1" applyBorder="1" applyAlignment="1">
      <alignment horizontal="left" vertical="center" wrapText="1"/>
    </xf>
    <xf numFmtId="49" fontId="2" fillId="3" borderId="28" xfId="0" applyNumberFormat="1" applyFont="1" applyFill="1" applyBorder="1" applyAlignment="1">
      <alignment horizontal="left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4" fontId="1" fillId="24" borderId="21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right" vertical="top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top" wrapText="1"/>
    </xf>
    <xf numFmtId="0" fontId="2" fillId="24" borderId="23" xfId="0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wrapText="1"/>
    </xf>
    <xf numFmtId="182" fontId="2" fillId="22" borderId="11" xfId="0" applyNumberFormat="1" applyFont="1" applyFill="1" applyBorder="1" applyAlignment="1">
      <alignment horizontal="right" wrapText="1"/>
    </xf>
    <xf numFmtId="0" fontId="1" fillId="24" borderId="23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top" wrapText="1"/>
    </xf>
    <xf numFmtId="49" fontId="1" fillId="24" borderId="22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left" vertical="top" wrapText="1"/>
    </xf>
    <xf numFmtId="0" fontId="2" fillId="24" borderId="27" xfId="0" applyFont="1" applyFill="1" applyBorder="1" applyAlignment="1">
      <alignment horizontal="left" vertical="top"/>
    </xf>
    <xf numFmtId="0" fontId="2" fillId="24" borderId="28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center" wrapText="1"/>
    </xf>
    <xf numFmtId="0" fontId="2" fillId="24" borderId="27" xfId="0" applyFont="1" applyFill="1" applyBorder="1" applyAlignment="1">
      <alignment horizontal="left" vertical="center" wrapText="1"/>
    </xf>
    <xf numFmtId="0" fontId="2" fillId="24" borderId="28" xfId="0" applyFont="1" applyFill="1" applyBorder="1" applyAlignment="1">
      <alignment horizontal="left" vertical="center" wrapText="1"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/>
    </xf>
    <xf numFmtId="182" fontId="2" fillId="0" borderId="23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182" fontId="1" fillId="0" borderId="11" xfId="0" applyNumberFormat="1" applyFont="1" applyFill="1" applyBorder="1" applyAlignment="1">
      <alignment horizontal="right" vertical="center" wrapText="1"/>
    </xf>
    <xf numFmtId="182" fontId="1" fillId="0" borderId="11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182" fontId="1" fillId="0" borderId="12" xfId="0" applyNumberFormat="1" applyFont="1" applyFill="1" applyBorder="1" applyAlignment="1">
      <alignment horizontal="right" vertical="center" wrapText="1"/>
    </xf>
    <xf numFmtId="182" fontId="1" fillId="0" borderId="12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182" fontId="2" fillId="0" borderId="23" xfId="0" applyNumberFormat="1" applyFont="1" applyFill="1" applyBorder="1" applyAlignment="1">
      <alignment horizontal="right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182" fontId="1" fillId="0" borderId="11" xfId="0" applyNumberFormat="1" applyFont="1" applyFill="1" applyBorder="1" applyAlignment="1">
      <alignment horizontal="right" vertical="top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182" fontId="1" fillId="0" borderId="12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182" fontId="1" fillId="0" borderId="33" xfId="0" applyNumberFormat="1" applyFont="1" applyFill="1" applyBorder="1" applyAlignment="1">
      <alignment horizontal="right" wrapText="1"/>
    </xf>
    <xf numFmtId="182" fontId="2" fillId="0" borderId="33" xfId="0" applyNumberFormat="1" applyFont="1" applyFill="1" applyBorder="1" applyAlignment="1">
      <alignment horizontal="right" wrapText="1"/>
    </xf>
    <xf numFmtId="0" fontId="2" fillId="0" borderId="33" xfId="0" applyFont="1" applyFill="1" applyBorder="1" applyAlignment="1">
      <alignment vertical="top" wrapText="1"/>
    </xf>
    <xf numFmtId="182" fontId="2" fillId="0" borderId="33" xfId="0" applyNumberFormat="1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182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vertical="top" wrapText="1"/>
    </xf>
    <xf numFmtId="182" fontId="2" fillId="0" borderId="11" xfId="0" applyNumberFormat="1" applyFont="1" applyFill="1" applyBorder="1" applyAlignment="1">
      <alignment horizontal="right" vertical="top" wrapText="1"/>
    </xf>
    <xf numFmtId="2" fontId="2" fillId="0" borderId="14" xfId="0" applyNumberFormat="1" applyFont="1" applyFill="1" applyBorder="1" applyAlignment="1">
      <alignment horizontal="righ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top" wrapText="1"/>
    </xf>
    <xf numFmtId="182" fontId="1" fillId="0" borderId="35" xfId="0" applyNumberFormat="1" applyFont="1" applyFill="1" applyBorder="1" applyAlignment="1">
      <alignment horizontal="right" wrapText="1"/>
    </xf>
    <xf numFmtId="182" fontId="2" fillId="0" borderId="35" xfId="0" applyNumberFormat="1" applyFont="1" applyFill="1" applyBorder="1" applyAlignment="1">
      <alignment horizontal="right" wrapText="1"/>
    </xf>
    <xf numFmtId="0" fontId="2" fillId="0" borderId="35" xfId="0" applyFont="1" applyFill="1" applyBorder="1" applyAlignment="1">
      <alignment vertical="top" wrapText="1"/>
    </xf>
    <xf numFmtId="182" fontId="2" fillId="0" borderId="35" xfId="0" applyNumberFormat="1" applyFont="1" applyFill="1" applyBorder="1" applyAlignment="1">
      <alignment horizontal="right" vertical="top" wrapText="1"/>
    </xf>
    <xf numFmtId="2" fontId="2" fillId="0" borderId="36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1" fontId="2" fillId="0" borderId="23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top" wrapText="1"/>
    </xf>
    <xf numFmtId="182" fontId="2" fillId="0" borderId="12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left" vertical="top" wrapText="1"/>
    </xf>
    <xf numFmtId="1" fontId="2" fillId="0" borderId="33" xfId="0" applyNumberFormat="1" applyFont="1" applyFill="1" applyBorder="1" applyAlignment="1">
      <alignment horizontal="center" vertical="center" wrapText="1"/>
    </xf>
    <xf numFmtId="182" fontId="2" fillId="0" borderId="3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2"/>
  <sheetViews>
    <sheetView tabSelected="1" view="pageBreakPreview" zoomScale="80" zoomScaleNormal="80" zoomScaleSheetLayoutView="80" zoomScalePageLayoutView="0" workbookViewId="0" topLeftCell="L1">
      <pane ySplit="6" topLeftCell="BM224" activePane="bottomLeft" state="frozen"/>
      <selection pane="topLeft" activeCell="A1" sqref="A1"/>
      <selection pane="bottomLeft" activeCell="P347" sqref="P347"/>
    </sheetView>
  </sheetViews>
  <sheetFormatPr defaultColWidth="9.140625" defaultRowHeight="15"/>
  <cols>
    <col min="1" max="1" width="10.28125" style="51" bestFit="1" customWidth="1"/>
    <col min="2" max="2" width="27.28125" style="52" customWidth="1"/>
    <col min="3" max="3" width="11.140625" style="51" hidden="1" customWidth="1"/>
    <col min="4" max="5" width="16.140625" style="51" hidden="1" customWidth="1"/>
    <col min="6" max="7" width="15.28125" style="51" hidden="1" customWidth="1"/>
    <col min="8" max="8" width="14.421875" style="51" hidden="1" customWidth="1"/>
    <col min="9" max="9" width="14.00390625" style="51" hidden="1" customWidth="1"/>
    <col min="10" max="10" width="14.421875" style="51" hidden="1" customWidth="1"/>
    <col min="11" max="11" width="14.00390625" style="51" hidden="1" customWidth="1"/>
    <col min="12" max="12" width="18.57421875" style="51" customWidth="1"/>
    <col min="13" max="13" width="23.57421875" style="51" hidden="1" customWidth="1"/>
    <col min="14" max="15" width="23.57421875" style="51" customWidth="1"/>
    <col min="16" max="16" width="12.8515625" style="50" customWidth="1"/>
    <col min="17" max="17" width="16.00390625" style="1" customWidth="1"/>
    <col min="18" max="18" width="13.421875" style="1" customWidth="1"/>
    <col min="19" max="19" width="14.7109375" style="1" customWidth="1"/>
    <col min="20" max="20" width="13.421875" style="1" customWidth="1"/>
    <col min="21" max="21" width="14.57421875" style="1" customWidth="1"/>
    <col min="22" max="22" width="16.140625" style="1" customWidth="1"/>
    <col min="23" max="23" width="14.57421875" style="1" customWidth="1"/>
    <col min="24" max="24" width="15.8515625" style="1" customWidth="1"/>
    <col min="25" max="25" width="14.140625" style="1" customWidth="1"/>
    <col min="26" max="26" width="14.00390625" style="1" customWidth="1"/>
    <col min="27" max="27" width="19.140625" style="1" customWidth="1"/>
    <col min="28" max="28" width="15.57421875" style="1" customWidth="1"/>
    <col min="29" max="29" width="11.8515625" style="1" customWidth="1"/>
    <col min="30" max="30" width="11.57421875" style="1" bestFit="1" customWidth="1"/>
    <col min="31" max="31" width="10.421875" style="1" bestFit="1" customWidth="1"/>
    <col min="32" max="32" width="11.57421875" style="1" bestFit="1" customWidth="1"/>
    <col min="33" max="33" width="14.00390625" style="1" customWidth="1"/>
    <col min="34" max="34" width="11.57421875" style="1" bestFit="1" customWidth="1"/>
    <col min="35" max="35" width="10.421875" style="1" bestFit="1" customWidth="1"/>
    <col min="36" max="36" width="11.57421875" style="1" bestFit="1" customWidth="1"/>
    <col min="37" max="37" width="10.421875" style="1" bestFit="1" customWidth="1"/>
    <col min="38" max="16384" width="9.140625" style="1" customWidth="1"/>
  </cols>
  <sheetData>
    <row r="1" spans="23:27" ht="21.75" customHeight="1">
      <c r="W1" s="86" t="s">
        <v>99</v>
      </c>
      <c r="X1" s="86"/>
      <c r="Y1" s="86"/>
      <c r="Z1" s="86"/>
      <c r="AA1" s="86"/>
    </row>
    <row r="2" spans="2:28" ht="25.5" customHeight="1">
      <c r="B2" s="3" t="s">
        <v>19</v>
      </c>
      <c r="C2" s="4"/>
      <c r="D2" s="4"/>
      <c r="E2" s="4"/>
      <c r="F2" s="4"/>
      <c r="G2" s="4"/>
      <c r="H2" s="4"/>
      <c r="I2" s="4"/>
      <c r="J2" s="4"/>
      <c r="K2" s="4"/>
      <c r="L2" s="66" t="s">
        <v>100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2"/>
      <c r="AB2" s="2"/>
    </row>
    <row r="3" spans="2:26" ht="7.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9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42.75" customHeight="1">
      <c r="A4" s="72" t="s">
        <v>0</v>
      </c>
      <c r="B4" s="87" t="s">
        <v>1</v>
      </c>
      <c r="C4" s="98" t="s">
        <v>43</v>
      </c>
      <c r="D4" s="67" t="s">
        <v>73</v>
      </c>
      <c r="E4" s="67"/>
      <c r="F4" s="67" t="s">
        <v>74</v>
      </c>
      <c r="G4" s="67"/>
      <c r="H4" s="67" t="s">
        <v>75</v>
      </c>
      <c r="I4" s="67"/>
      <c r="J4" s="67" t="s">
        <v>76</v>
      </c>
      <c r="K4" s="67"/>
      <c r="L4" s="87" t="s">
        <v>33</v>
      </c>
      <c r="M4" s="87" t="s">
        <v>77</v>
      </c>
      <c r="N4" s="75" t="s">
        <v>81</v>
      </c>
      <c r="O4" s="75" t="s">
        <v>82</v>
      </c>
      <c r="P4" s="87" t="s">
        <v>2</v>
      </c>
      <c r="Q4" s="87" t="s">
        <v>3</v>
      </c>
      <c r="R4" s="87"/>
      <c r="S4" s="87" t="s">
        <v>4</v>
      </c>
      <c r="T4" s="87"/>
      <c r="U4" s="87"/>
      <c r="V4" s="87"/>
      <c r="W4" s="87"/>
      <c r="X4" s="87"/>
      <c r="Y4" s="87"/>
      <c r="Z4" s="87"/>
      <c r="AA4" s="80" t="s">
        <v>86</v>
      </c>
    </row>
    <row r="5" spans="1:27" ht="48.75" customHeight="1">
      <c r="A5" s="73"/>
      <c r="B5" s="88"/>
      <c r="C5" s="99"/>
      <c r="D5" s="68"/>
      <c r="E5" s="68"/>
      <c r="F5" s="68"/>
      <c r="G5" s="68"/>
      <c r="H5" s="68"/>
      <c r="I5" s="68"/>
      <c r="J5" s="68"/>
      <c r="K5" s="68"/>
      <c r="L5" s="88"/>
      <c r="M5" s="88"/>
      <c r="N5" s="76"/>
      <c r="O5" s="76"/>
      <c r="P5" s="88"/>
      <c r="Q5" s="88"/>
      <c r="R5" s="88"/>
      <c r="S5" s="88" t="s">
        <v>5</v>
      </c>
      <c r="T5" s="88"/>
      <c r="U5" s="88" t="s">
        <v>6</v>
      </c>
      <c r="V5" s="88"/>
      <c r="W5" s="88" t="s">
        <v>32</v>
      </c>
      <c r="X5" s="88"/>
      <c r="Y5" s="88" t="s">
        <v>13</v>
      </c>
      <c r="Z5" s="88"/>
      <c r="AA5" s="81"/>
    </row>
    <row r="6" spans="1:27" ht="87.75" customHeight="1" thickBot="1">
      <c r="A6" s="74"/>
      <c r="B6" s="89"/>
      <c r="C6" s="100"/>
      <c r="D6" s="38" t="s">
        <v>79</v>
      </c>
      <c r="E6" s="38" t="s">
        <v>15</v>
      </c>
      <c r="F6" s="38" t="s">
        <v>79</v>
      </c>
      <c r="G6" s="38" t="s">
        <v>15</v>
      </c>
      <c r="H6" s="38" t="s">
        <v>79</v>
      </c>
      <c r="I6" s="38" t="s">
        <v>15</v>
      </c>
      <c r="J6" s="38" t="s">
        <v>79</v>
      </c>
      <c r="K6" s="38" t="s">
        <v>15</v>
      </c>
      <c r="L6" s="89"/>
      <c r="M6" s="89"/>
      <c r="N6" s="77"/>
      <c r="O6" s="77"/>
      <c r="P6" s="89"/>
      <c r="Q6" s="49" t="s">
        <v>25</v>
      </c>
      <c r="R6" s="49" t="s">
        <v>15</v>
      </c>
      <c r="S6" s="49" t="s">
        <v>14</v>
      </c>
      <c r="T6" s="49" t="s">
        <v>15</v>
      </c>
      <c r="U6" s="49" t="s">
        <v>14</v>
      </c>
      <c r="V6" s="49" t="s">
        <v>15</v>
      </c>
      <c r="W6" s="49" t="s">
        <v>14</v>
      </c>
      <c r="X6" s="49" t="s">
        <v>15</v>
      </c>
      <c r="Y6" s="49" t="s">
        <v>14</v>
      </c>
      <c r="Z6" s="49" t="s">
        <v>62</v>
      </c>
      <c r="AA6" s="65"/>
    </row>
    <row r="7" spans="1:27" ht="23.25" customHeight="1" thickBot="1">
      <c r="A7" s="63">
        <v>1</v>
      </c>
      <c r="B7" s="62">
        <v>2</v>
      </c>
      <c r="C7" s="64"/>
      <c r="D7" s="64"/>
      <c r="E7" s="64"/>
      <c r="F7" s="64"/>
      <c r="G7" s="64"/>
      <c r="H7" s="64"/>
      <c r="I7" s="64"/>
      <c r="J7" s="64"/>
      <c r="K7" s="64"/>
      <c r="L7" s="62">
        <v>3</v>
      </c>
      <c r="M7" s="62"/>
      <c r="N7" s="62">
        <v>4</v>
      </c>
      <c r="O7" s="62">
        <v>5</v>
      </c>
      <c r="P7" s="62">
        <v>6</v>
      </c>
      <c r="Q7" s="62">
        <v>7</v>
      </c>
      <c r="R7" s="62">
        <v>8</v>
      </c>
      <c r="S7" s="62">
        <v>9</v>
      </c>
      <c r="T7" s="62">
        <v>10</v>
      </c>
      <c r="U7" s="62">
        <v>11</v>
      </c>
      <c r="V7" s="62">
        <v>12</v>
      </c>
      <c r="W7" s="62">
        <v>13</v>
      </c>
      <c r="X7" s="62">
        <v>14</v>
      </c>
      <c r="Y7" s="62">
        <v>15</v>
      </c>
      <c r="Z7" s="62">
        <v>16</v>
      </c>
      <c r="AA7" s="79">
        <v>17</v>
      </c>
    </row>
    <row r="8" spans="1:27" s="6" customFormat="1" ht="28.5" customHeight="1" thickBot="1">
      <c r="A8" s="5" t="s">
        <v>18</v>
      </c>
      <c r="B8" s="101" t="s">
        <v>22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</row>
    <row r="9" spans="1:27" s="6" customFormat="1" ht="14.25" customHeight="1">
      <c r="A9" s="90" t="s">
        <v>104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55"/>
      <c r="N9" s="55"/>
      <c r="O9" s="55"/>
      <c r="P9" s="45" t="s">
        <v>7</v>
      </c>
      <c r="Q9" s="35">
        <f>S9+U9+W9</f>
        <v>1193802</v>
      </c>
      <c r="R9" s="35">
        <f>T9+V9+X9+Z9</f>
        <v>282924.80000000005</v>
      </c>
      <c r="S9" s="35">
        <f>SUM(S10:S20)</f>
        <v>642689</v>
      </c>
      <c r="T9" s="35">
        <f aca="true" t="shared" si="0" ref="T9:Z9">SUM(T10:T20)</f>
        <v>30839.2</v>
      </c>
      <c r="U9" s="35">
        <f t="shared" si="0"/>
        <v>155734.5</v>
      </c>
      <c r="V9" s="35">
        <f t="shared" si="0"/>
        <v>155734.5</v>
      </c>
      <c r="W9" s="35">
        <f t="shared" si="0"/>
        <v>395378.5</v>
      </c>
      <c r="X9" s="35">
        <f t="shared" si="0"/>
        <v>96351.1</v>
      </c>
      <c r="Y9" s="35">
        <f t="shared" si="0"/>
        <v>0</v>
      </c>
      <c r="Z9" s="35">
        <f t="shared" si="0"/>
        <v>0</v>
      </c>
      <c r="AA9" s="107"/>
    </row>
    <row r="10" spans="1:27" s="6" customFormat="1" ht="14.25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53"/>
      <c r="N10" s="53"/>
      <c r="O10" s="53"/>
      <c r="P10" s="41" t="s">
        <v>8</v>
      </c>
      <c r="Q10" s="12">
        <f aca="true" t="shared" si="1" ref="Q10:Q20">SUM(S10+U10+W10)</f>
        <v>201081.1</v>
      </c>
      <c r="R10" s="12">
        <f aca="true" t="shared" si="2" ref="R10:R15">T10+V10+X10</f>
        <v>201081.1</v>
      </c>
      <c r="S10" s="12">
        <f>S274</f>
        <v>1140.1000000000008</v>
      </c>
      <c r="T10" s="12">
        <f aca="true" t="shared" si="3" ref="T10:Z10">T274</f>
        <v>1140.1000000000008</v>
      </c>
      <c r="U10" s="12">
        <f t="shared" si="3"/>
        <v>155734.5</v>
      </c>
      <c r="V10" s="12">
        <f t="shared" si="3"/>
        <v>155734.5</v>
      </c>
      <c r="W10" s="12">
        <f t="shared" si="3"/>
        <v>44206.49999999999</v>
      </c>
      <c r="X10" s="12">
        <f t="shared" si="3"/>
        <v>44206.49999999999</v>
      </c>
      <c r="Y10" s="12">
        <f t="shared" si="3"/>
        <v>0</v>
      </c>
      <c r="Z10" s="12">
        <f t="shared" si="3"/>
        <v>0</v>
      </c>
      <c r="AA10" s="108"/>
    </row>
    <row r="11" spans="1:27" s="6" customFormat="1" ht="14.25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53"/>
      <c r="N11" s="53"/>
      <c r="O11" s="53"/>
      <c r="P11" s="41" t="s">
        <v>9</v>
      </c>
      <c r="Q11" s="12">
        <f t="shared" si="1"/>
        <v>34024</v>
      </c>
      <c r="R11" s="12">
        <f t="shared" si="2"/>
        <v>34024</v>
      </c>
      <c r="S11" s="12">
        <f aca="true" t="shared" si="4" ref="S11:Z11">S275</f>
        <v>4364.799999999999</v>
      </c>
      <c r="T11" s="12">
        <f t="shared" si="4"/>
        <v>4364.799999999999</v>
      </c>
      <c r="U11" s="12">
        <f t="shared" si="4"/>
        <v>0</v>
      </c>
      <c r="V11" s="12">
        <f t="shared" si="4"/>
        <v>0</v>
      </c>
      <c r="W11" s="12">
        <f t="shared" si="4"/>
        <v>29659.2</v>
      </c>
      <c r="X11" s="12">
        <f t="shared" si="4"/>
        <v>29659.2</v>
      </c>
      <c r="Y11" s="12">
        <f t="shared" si="4"/>
        <v>0</v>
      </c>
      <c r="Z11" s="12">
        <f t="shared" si="4"/>
        <v>0</v>
      </c>
      <c r="AA11" s="108"/>
    </row>
    <row r="12" spans="1:27" s="6" customFormat="1" ht="14.2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53"/>
      <c r="N12" s="53"/>
      <c r="O12" s="53"/>
      <c r="P12" s="41" t="s">
        <v>10</v>
      </c>
      <c r="Q12" s="12">
        <f t="shared" si="1"/>
        <v>22930.4</v>
      </c>
      <c r="R12" s="12">
        <f t="shared" si="2"/>
        <v>22930.4</v>
      </c>
      <c r="S12" s="12">
        <f aca="true" t="shared" si="5" ref="S12:Z12">S276</f>
        <v>445</v>
      </c>
      <c r="T12" s="12">
        <f t="shared" si="5"/>
        <v>445</v>
      </c>
      <c r="U12" s="12">
        <f t="shared" si="5"/>
        <v>0</v>
      </c>
      <c r="V12" s="12">
        <f t="shared" si="5"/>
        <v>0</v>
      </c>
      <c r="W12" s="12">
        <f t="shared" si="5"/>
        <v>22485.4</v>
      </c>
      <c r="X12" s="12">
        <f t="shared" si="5"/>
        <v>22485.4</v>
      </c>
      <c r="Y12" s="12">
        <f t="shared" si="5"/>
        <v>0</v>
      </c>
      <c r="Z12" s="12">
        <f t="shared" si="5"/>
        <v>0</v>
      </c>
      <c r="AA12" s="108"/>
    </row>
    <row r="13" spans="1:27" s="6" customFormat="1" ht="14.2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53"/>
      <c r="N13" s="53"/>
      <c r="O13" s="53"/>
      <c r="P13" s="41" t="s">
        <v>11</v>
      </c>
      <c r="Q13" s="12">
        <f t="shared" si="1"/>
        <v>199.6</v>
      </c>
      <c r="R13" s="12">
        <f t="shared" si="2"/>
        <v>199.6</v>
      </c>
      <c r="S13" s="12">
        <f aca="true" t="shared" si="6" ref="S13:Z13">S277</f>
        <v>199.6</v>
      </c>
      <c r="T13" s="12">
        <f t="shared" si="6"/>
        <v>199.6</v>
      </c>
      <c r="U13" s="12">
        <f t="shared" si="6"/>
        <v>0</v>
      </c>
      <c r="V13" s="12">
        <f t="shared" si="6"/>
        <v>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08"/>
    </row>
    <row r="14" spans="1:27" s="6" customFormat="1" ht="14.25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53"/>
      <c r="N14" s="53"/>
      <c r="O14" s="53"/>
      <c r="P14" s="41" t="s">
        <v>12</v>
      </c>
      <c r="Q14" s="12">
        <f t="shared" si="1"/>
        <v>21991.2</v>
      </c>
      <c r="R14" s="12">
        <f t="shared" si="2"/>
        <v>21991.2</v>
      </c>
      <c r="S14" s="12">
        <f aca="true" t="shared" si="7" ref="S14:Z14">S278</f>
        <v>21991.2</v>
      </c>
      <c r="T14" s="12">
        <f t="shared" si="7"/>
        <v>21991.2</v>
      </c>
      <c r="U14" s="12">
        <f t="shared" si="7"/>
        <v>0</v>
      </c>
      <c r="V14" s="12">
        <f t="shared" si="7"/>
        <v>0</v>
      </c>
      <c r="W14" s="12">
        <f t="shared" si="7"/>
        <v>0</v>
      </c>
      <c r="X14" s="12">
        <f t="shared" si="7"/>
        <v>0</v>
      </c>
      <c r="Y14" s="12">
        <f t="shared" si="7"/>
        <v>0</v>
      </c>
      <c r="Z14" s="12">
        <f t="shared" si="7"/>
        <v>0</v>
      </c>
      <c r="AA14" s="108"/>
    </row>
    <row r="15" spans="1:27" s="6" customFormat="1" ht="14.2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53"/>
      <c r="N15" s="53"/>
      <c r="O15" s="53"/>
      <c r="P15" s="41" t="s">
        <v>48</v>
      </c>
      <c r="Q15" s="12">
        <f t="shared" si="1"/>
        <v>2698.5</v>
      </c>
      <c r="R15" s="12">
        <f t="shared" si="2"/>
        <v>2698.5</v>
      </c>
      <c r="S15" s="12">
        <f aca="true" t="shared" si="8" ref="S15:Z15">S279</f>
        <v>2698.5</v>
      </c>
      <c r="T15" s="12">
        <f t="shared" si="8"/>
        <v>2698.5</v>
      </c>
      <c r="U15" s="12">
        <f t="shared" si="8"/>
        <v>0</v>
      </c>
      <c r="V15" s="12">
        <f t="shared" si="8"/>
        <v>0</v>
      </c>
      <c r="W15" s="12">
        <f t="shared" si="8"/>
        <v>0</v>
      </c>
      <c r="X15" s="12">
        <f t="shared" si="8"/>
        <v>0</v>
      </c>
      <c r="Y15" s="12">
        <f t="shared" si="8"/>
        <v>0</v>
      </c>
      <c r="Z15" s="12">
        <f t="shared" si="8"/>
        <v>0</v>
      </c>
      <c r="AA15" s="108"/>
    </row>
    <row r="16" spans="1:27" s="6" customFormat="1" ht="14.2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53"/>
      <c r="N16" s="53"/>
      <c r="O16" s="53"/>
      <c r="P16" s="41" t="s">
        <v>54</v>
      </c>
      <c r="Q16" s="12">
        <f t="shared" si="1"/>
        <v>0</v>
      </c>
      <c r="R16" s="12">
        <f>T16+V16+X16</f>
        <v>0</v>
      </c>
      <c r="S16" s="12">
        <f aca="true" t="shared" si="9" ref="S16:Z16">S280</f>
        <v>0</v>
      </c>
      <c r="T16" s="12">
        <f t="shared" si="9"/>
        <v>0</v>
      </c>
      <c r="U16" s="12">
        <f t="shared" si="9"/>
        <v>0</v>
      </c>
      <c r="V16" s="12">
        <f t="shared" si="9"/>
        <v>0</v>
      </c>
      <c r="W16" s="12">
        <f t="shared" si="9"/>
        <v>0</v>
      </c>
      <c r="X16" s="12">
        <f t="shared" si="9"/>
        <v>0</v>
      </c>
      <c r="Y16" s="12">
        <f t="shared" si="9"/>
        <v>0</v>
      </c>
      <c r="Z16" s="12">
        <f t="shared" si="9"/>
        <v>0</v>
      </c>
      <c r="AA16" s="108"/>
    </row>
    <row r="17" spans="1:27" s="6" customFormat="1" ht="14.25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53"/>
      <c r="N17" s="53"/>
      <c r="O17" s="53"/>
      <c r="P17" s="92" t="s">
        <v>55</v>
      </c>
      <c r="Q17" s="93">
        <f t="shared" si="1"/>
        <v>206145.8</v>
      </c>
      <c r="R17" s="93">
        <f>T17+V17+X17</f>
        <v>0</v>
      </c>
      <c r="S17" s="93">
        <f aca="true" t="shared" si="10" ref="S17:Z17">S281</f>
        <v>117570.7</v>
      </c>
      <c r="T17" s="93">
        <f t="shared" si="10"/>
        <v>0</v>
      </c>
      <c r="U17" s="93">
        <f t="shared" si="10"/>
        <v>0</v>
      </c>
      <c r="V17" s="93">
        <f t="shared" si="10"/>
        <v>0</v>
      </c>
      <c r="W17" s="93">
        <f t="shared" si="10"/>
        <v>88575.09999999999</v>
      </c>
      <c r="X17" s="93">
        <f t="shared" si="10"/>
        <v>0</v>
      </c>
      <c r="Y17" s="93">
        <f t="shared" si="10"/>
        <v>0</v>
      </c>
      <c r="Z17" s="93">
        <f t="shared" si="10"/>
        <v>0</v>
      </c>
      <c r="AA17" s="108"/>
    </row>
    <row r="18" spans="1:27" s="6" customFormat="1" ht="14.2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53"/>
      <c r="N18" s="53"/>
      <c r="O18" s="53"/>
      <c r="P18" s="41" t="s">
        <v>56</v>
      </c>
      <c r="Q18" s="12">
        <f t="shared" si="1"/>
        <v>137051.3</v>
      </c>
      <c r="R18" s="12">
        <f>T18+V18+X18</f>
        <v>0</v>
      </c>
      <c r="S18" s="12">
        <f aca="true" t="shared" si="11" ref="S18:Z18">S282</f>
        <v>34262.8</v>
      </c>
      <c r="T18" s="12">
        <f t="shared" si="11"/>
        <v>0</v>
      </c>
      <c r="U18" s="12">
        <f t="shared" si="11"/>
        <v>0</v>
      </c>
      <c r="V18" s="12">
        <f t="shared" si="11"/>
        <v>0</v>
      </c>
      <c r="W18" s="12">
        <f t="shared" si="11"/>
        <v>102788.5</v>
      </c>
      <c r="X18" s="12">
        <f t="shared" si="11"/>
        <v>0</v>
      </c>
      <c r="Y18" s="12">
        <f t="shared" si="11"/>
        <v>0</v>
      </c>
      <c r="Z18" s="12">
        <f t="shared" si="11"/>
        <v>0</v>
      </c>
      <c r="AA18" s="108"/>
    </row>
    <row r="19" spans="1:27" s="6" customFormat="1" ht="14.2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53"/>
      <c r="N19" s="53"/>
      <c r="O19" s="53"/>
      <c r="P19" s="41" t="s">
        <v>57</v>
      </c>
      <c r="Q19" s="12">
        <f t="shared" si="1"/>
        <v>143551.7</v>
      </c>
      <c r="R19" s="12">
        <f>T19+V19+X19</f>
        <v>0</v>
      </c>
      <c r="S19" s="12">
        <f aca="true" t="shared" si="12" ref="S19:Z19">S283</f>
        <v>35887.9</v>
      </c>
      <c r="T19" s="12">
        <f t="shared" si="12"/>
        <v>0</v>
      </c>
      <c r="U19" s="12">
        <f t="shared" si="12"/>
        <v>0</v>
      </c>
      <c r="V19" s="12">
        <f t="shared" si="12"/>
        <v>0</v>
      </c>
      <c r="W19" s="12">
        <f t="shared" si="12"/>
        <v>107663.8</v>
      </c>
      <c r="X19" s="12">
        <f t="shared" si="12"/>
        <v>0</v>
      </c>
      <c r="Y19" s="12">
        <f t="shared" si="12"/>
        <v>0</v>
      </c>
      <c r="Z19" s="12">
        <f t="shared" si="12"/>
        <v>0</v>
      </c>
      <c r="AA19" s="108"/>
    </row>
    <row r="20" spans="1:27" s="6" customFormat="1" ht="14.25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56"/>
      <c r="N20" s="56"/>
      <c r="O20" s="56"/>
      <c r="P20" s="42" t="s">
        <v>58</v>
      </c>
      <c r="Q20" s="14">
        <f t="shared" si="1"/>
        <v>424128.4</v>
      </c>
      <c r="R20" s="14">
        <f>T20+V20+X20</f>
        <v>0</v>
      </c>
      <c r="S20" s="14">
        <f aca="true" t="shared" si="13" ref="S20:Z20">S284</f>
        <v>424128.4</v>
      </c>
      <c r="T20" s="14">
        <f t="shared" si="13"/>
        <v>0</v>
      </c>
      <c r="U20" s="14">
        <f t="shared" si="13"/>
        <v>0</v>
      </c>
      <c r="V20" s="14">
        <f t="shared" si="13"/>
        <v>0</v>
      </c>
      <c r="W20" s="14">
        <f t="shared" si="13"/>
        <v>0</v>
      </c>
      <c r="X20" s="14">
        <f t="shared" si="13"/>
        <v>0</v>
      </c>
      <c r="Y20" s="14">
        <f t="shared" si="13"/>
        <v>0</v>
      </c>
      <c r="Z20" s="14">
        <f t="shared" si="13"/>
        <v>0</v>
      </c>
      <c r="AA20" s="109"/>
    </row>
    <row r="21" spans="1:27" s="6" customFormat="1" ht="30" customHeight="1" thickBot="1">
      <c r="A21" s="104" t="s">
        <v>64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</row>
    <row r="22" spans="1:27" s="6" customFormat="1" ht="27.75" customHeight="1" thickBot="1">
      <c r="A22" s="69" t="s">
        <v>72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1"/>
    </row>
    <row r="23" spans="1:27" ht="15" customHeight="1">
      <c r="A23" s="96" t="s">
        <v>18</v>
      </c>
      <c r="B23" s="94" t="s">
        <v>97</v>
      </c>
      <c r="C23" s="57"/>
      <c r="D23" s="46"/>
      <c r="E23" s="46"/>
      <c r="F23" s="46"/>
      <c r="G23" s="46"/>
      <c r="H23" s="46"/>
      <c r="I23" s="46"/>
      <c r="J23" s="46"/>
      <c r="K23" s="46"/>
      <c r="L23" s="34"/>
      <c r="M23" s="34"/>
      <c r="N23" s="34"/>
      <c r="O23" s="34"/>
      <c r="P23" s="48" t="s">
        <v>78</v>
      </c>
      <c r="Q23" s="35">
        <f aca="true" t="shared" si="14" ref="Q23:Q36">S23+U23+W23</f>
        <v>95664.5</v>
      </c>
      <c r="R23" s="35">
        <f>T23+V23+X23+Z23</f>
        <v>95664.5</v>
      </c>
      <c r="S23" s="35">
        <f>SUM(S24:S35)</f>
        <v>717</v>
      </c>
      <c r="T23" s="35">
        <f aca="true" t="shared" si="15" ref="T23:Z23">SUM(T24:T35)</f>
        <v>717</v>
      </c>
      <c r="U23" s="35">
        <f t="shared" si="15"/>
        <v>0</v>
      </c>
      <c r="V23" s="35">
        <f t="shared" si="15"/>
        <v>0</v>
      </c>
      <c r="W23" s="35">
        <f t="shared" si="15"/>
        <v>94947.5</v>
      </c>
      <c r="X23" s="35">
        <f t="shared" si="15"/>
        <v>94947.5</v>
      </c>
      <c r="Y23" s="35">
        <f t="shared" si="15"/>
        <v>0</v>
      </c>
      <c r="Z23" s="35">
        <f t="shared" si="15"/>
        <v>0</v>
      </c>
      <c r="AA23" s="78" t="s">
        <v>23</v>
      </c>
    </row>
    <row r="24" spans="1:27" ht="15">
      <c r="A24" s="97"/>
      <c r="B24" s="95"/>
      <c r="C24" s="54"/>
      <c r="D24" s="47"/>
      <c r="E24" s="47"/>
      <c r="F24" s="47"/>
      <c r="G24" s="47"/>
      <c r="H24" s="47"/>
      <c r="I24" s="47"/>
      <c r="J24" s="47"/>
      <c r="K24" s="47"/>
      <c r="L24" s="10"/>
      <c r="M24" s="11" t="s">
        <v>67</v>
      </c>
      <c r="N24" s="11"/>
      <c r="O24" s="11"/>
      <c r="P24" s="40" t="s">
        <v>8</v>
      </c>
      <c r="Q24" s="9">
        <f t="shared" si="14"/>
        <v>42803.899999999994</v>
      </c>
      <c r="R24" s="9">
        <f aca="true" t="shared" si="16" ref="R24:R33">T24+V24+X24+Z24</f>
        <v>42803.899999999994</v>
      </c>
      <c r="S24" s="7">
        <v>1</v>
      </c>
      <c r="T24" s="7">
        <v>1</v>
      </c>
      <c r="U24" s="7">
        <v>0</v>
      </c>
      <c r="V24" s="7">
        <v>0</v>
      </c>
      <c r="W24" s="7">
        <f>27741.1+15061.8</f>
        <v>42802.899999999994</v>
      </c>
      <c r="X24" s="7">
        <f>27741.1+15061.8</f>
        <v>42802.899999999994</v>
      </c>
      <c r="Y24" s="7">
        <v>0</v>
      </c>
      <c r="Z24" s="7">
        <v>0</v>
      </c>
      <c r="AA24" s="59"/>
    </row>
    <row r="25" spans="1:27" ht="31.5" customHeight="1">
      <c r="A25" s="97"/>
      <c r="B25" s="95"/>
      <c r="C25" s="54"/>
      <c r="D25" s="47"/>
      <c r="E25" s="47"/>
      <c r="F25" s="47"/>
      <c r="G25" s="47"/>
      <c r="H25" s="47"/>
      <c r="I25" s="47"/>
      <c r="J25" s="47"/>
      <c r="K25" s="47"/>
      <c r="L25" s="11" t="s">
        <v>34</v>
      </c>
      <c r="M25" s="11" t="s">
        <v>67</v>
      </c>
      <c r="N25" s="11"/>
      <c r="O25" s="11"/>
      <c r="P25" s="47" t="s">
        <v>9</v>
      </c>
      <c r="Q25" s="9">
        <f t="shared" si="14"/>
        <v>29660.2</v>
      </c>
      <c r="R25" s="9">
        <f t="shared" si="16"/>
        <v>29660.2</v>
      </c>
      <c r="S25" s="9">
        <v>1</v>
      </c>
      <c r="T25" s="9">
        <v>1</v>
      </c>
      <c r="U25" s="9">
        <v>0</v>
      </c>
      <c r="V25" s="9">
        <v>0</v>
      </c>
      <c r="W25" s="9">
        <v>29659.2</v>
      </c>
      <c r="X25" s="9">
        <v>29659.2</v>
      </c>
      <c r="Y25" s="9">
        <v>0</v>
      </c>
      <c r="Z25" s="9">
        <v>0</v>
      </c>
      <c r="AA25" s="59"/>
    </row>
    <row r="26" spans="1:27" ht="15">
      <c r="A26" s="97"/>
      <c r="B26" s="95"/>
      <c r="C26" s="54"/>
      <c r="D26" s="47"/>
      <c r="E26" s="47"/>
      <c r="F26" s="47"/>
      <c r="G26" s="47"/>
      <c r="H26" s="47"/>
      <c r="I26" s="47"/>
      <c r="J26" s="47"/>
      <c r="K26" s="47"/>
      <c r="L26" s="10"/>
      <c r="M26" s="11" t="s">
        <v>67</v>
      </c>
      <c r="N26" s="11"/>
      <c r="O26" s="11"/>
      <c r="P26" s="40" t="s">
        <v>10</v>
      </c>
      <c r="Q26" s="9">
        <f t="shared" si="14"/>
        <v>22485.9</v>
      </c>
      <c r="R26" s="9">
        <f t="shared" si="16"/>
        <v>22485.9</v>
      </c>
      <c r="S26" s="7">
        <v>0.5</v>
      </c>
      <c r="T26" s="7">
        <v>0.5</v>
      </c>
      <c r="U26" s="7">
        <v>0</v>
      </c>
      <c r="V26" s="7">
        <v>0</v>
      </c>
      <c r="W26" s="7">
        <v>22485.4</v>
      </c>
      <c r="X26" s="7">
        <v>22485.4</v>
      </c>
      <c r="Y26" s="7">
        <v>0</v>
      </c>
      <c r="Z26" s="7">
        <v>0</v>
      </c>
      <c r="AA26" s="59"/>
    </row>
    <row r="27" spans="1:27" ht="15">
      <c r="A27" s="97"/>
      <c r="B27" s="95"/>
      <c r="C27" s="54"/>
      <c r="D27" s="47"/>
      <c r="E27" s="47"/>
      <c r="F27" s="47"/>
      <c r="G27" s="47"/>
      <c r="H27" s="47"/>
      <c r="I27" s="47"/>
      <c r="J27" s="47"/>
      <c r="K27" s="47"/>
      <c r="L27" s="10"/>
      <c r="M27" s="10"/>
      <c r="N27" s="10"/>
      <c r="O27" s="10"/>
      <c r="P27" s="40" t="s">
        <v>11</v>
      </c>
      <c r="Q27" s="9">
        <f t="shared" si="14"/>
        <v>0</v>
      </c>
      <c r="R27" s="9">
        <f t="shared" si="16"/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59"/>
    </row>
    <row r="28" spans="1:27" ht="15">
      <c r="A28" s="97"/>
      <c r="B28" s="95"/>
      <c r="C28" s="54"/>
      <c r="D28" s="47"/>
      <c r="E28" s="47"/>
      <c r="F28" s="47"/>
      <c r="G28" s="47"/>
      <c r="H28" s="47"/>
      <c r="I28" s="47"/>
      <c r="J28" s="47"/>
      <c r="K28" s="47"/>
      <c r="L28" s="10"/>
      <c r="M28" s="10"/>
      <c r="N28" s="10"/>
      <c r="O28" s="10"/>
      <c r="P28" s="11" t="s">
        <v>12</v>
      </c>
      <c r="Q28" s="8">
        <f t="shared" si="14"/>
        <v>0</v>
      </c>
      <c r="R28" s="8">
        <f t="shared" si="16"/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59"/>
    </row>
    <row r="29" spans="1:27" ht="15">
      <c r="A29" s="97"/>
      <c r="B29" s="95"/>
      <c r="C29" s="54"/>
      <c r="D29" s="47"/>
      <c r="E29" s="47"/>
      <c r="F29" s="47"/>
      <c r="G29" s="47"/>
      <c r="H29" s="47"/>
      <c r="I29" s="47"/>
      <c r="J29" s="47"/>
      <c r="K29" s="47"/>
      <c r="L29" s="11" t="s">
        <v>71</v>
      </c>
      <c r="M29" s="11"/>
      <c r="N29" s="11"/>
      <c r="O29" s="11"/>
      <c r="P29" s="11" t="s">
        <v>48</v>
      </c>
      <c r="Q29" s="8">
        <f t="shared" si="14"/>
        <v>0</v>
      </c>
      <c r="R29" s="8">
        <f t="shared" si="16"/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59"/>
    </row>
    <row r="30" spans="1:27" ht="15">
      <c r="A30" s="97"/>
      <c r="B30" s="95"/>
      <c r="C30" s="54"/>
      <c r="D30" s="47"/>
      <c r="E30" s="47"/>
      <c r="F30" s="47"/>
      <c r="G30" s="47"/>
      <c r="H30" s="47"/>
      <c r="I30" s="47"/>
      <c r="J30" s="47"/>
      <c r="K30" s="47"/>
      <c r="L30" s="10"/>
      <c r="M30" s="10"/>
      <c r="N30" s="10"/>
      <c r="O30" s="10"/>
      <c r="P30" s="11" t="s">
        <v>54</v>
      </c>
      <c r="Q30" s="8">
        <f t="shared" si="14"/>
        <v>0</v>
      </c>
      <c r="R30" s="8">
        <f t="shared" si="16"/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59"/>
    </row>
    <row r="31" spans="1:27" ht="15">
      <c r="A31" s="97"/>
      <c r="B31" s="95"/>
      <c r="C31" s="54"/>
      <c r="D31" s="47"/>
      <c r="E31" s="47"/>
      <c r="F31" s="47"/>
      <c r="G31" s="47"/>
      <c r="H31" s="47"/>
      <c r="I31" s="47"/>
      <c r="J31" s="47"/>
      <c r="K31" s="47"/>
      <c r="L31" s="10"/>
      <c r="M31" s="10"/>
      <c r="N31" s="10"/>
      <c r="O31" s="10"/>
      <c r="P31" s="11" t="s">
        <v>55</v>
      </c>
      <c r="Q31" s="8">
        <f t="shared" si="14"/>
        <v>0</v>
      </c>
      <c r="R31" s="8">
        <f t="shared" si="16"/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59"/>
    </row>
    <row r="32" spans="1:27" ht="15">
      <c r="A32" s="97"/>
      <c r="B32" s="95"/>
      <c r="C32" s="54"/>
      <c r="D32" s="47"/>
      <c r="E32" s="47"/>
      <c r="F32" s="47"/>
      <c r="G32" s="47"/>
      <c r="H32" s="47"/>
      <c r="I32" s="47"/>
      <c r="J32" s="47"/>
      <c r="K32" s="47"/>
      <c r="L32" s="10"/>
      <c r="M32" s="10"/>
      <c r="N32" s="10"/>
      <c r="O32" s="10"/>
      <c r="P32" s="11" t="s">
        <v>56</v>
      </c>
      <c r="Q32" s="8">
        <f t="shared" si="14"/>
        <v>0</v>
      </c>
      <c r="R32" s="8">
        <f t="shared" si="16"/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59"/>
    </row>
    <row r="33" spans="1:27" ht="15">
      <c r="A33" s="97"/>
      <c r="B33" s="95"/>
      <c r="C33" s="54"/>
      <c r="D33" s="47"/>
      <c r="E33" s="47"/>
      <c r="F33" s="47"/>
      <c r="G33" s="47"/>
      <c r="H33" s="47"/>
      <c r="I33" s="47"/>
      <c r="J33" s="47"/>
      <c r="K33" s="47"/>
      <c r="L33" s="10"/>
      <c r="M33" s="10"/>
      <c r="N33" s="10"/>
      <c r="O33" s="10"/>
      <c r="P33" s="11" t="s">
        <v>57</v>
      </c>
      <c r="Q33" s="8">
        <f t="shared" si="14"/>
        <v>0</v>
      </c>
      <c r="R33" s="8">
        <f t="shared" si="16"/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59"/>
    </row>
    <row r="34" spans="1:27" ht="15">
      <c r="A34" s="97"/>
      <c r="B34" s="95"/>
      <c r="C34" s="54"/>
      <c r="D34" s="47"/>
      <c r="E34" s="47"/>
      <c r="F34" s="47"/>
      <c r="G34" s="47"/>
      <c r="H34" s="47"/>
      <c r="I34" s="47"/>
      <c r="J34" s="47"/>
      <c r="K34" s="47"/>
      <c r="L34" s="10"/>
      <c r="M34" s="10"/>
      <c r="N34" s="10"/>
      <c r="O34" s="10"/>
      <c r="P34" s="11" t="s">
        <v>58</v>
      </c>
      <c r="Q34" s="8">
        <f>S34+U34+W34</f>
        <v>0</v>
      </c>
      <c r="R34" s="8">
        <f>T34+V34+X34+Z34</f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59"/>
    </row>
    <row r="35" spans="1:27" ht="165.75" thickBot="1">
      <c r="A35" s="61" t="s">
        <v>87</v>
      </c>
      <c r="B35" s="43" t="s">
        <v>70</v>
      </c>
      <c r="C35" s="58"/>
      <c r="D35" s="38"/>
      <c r="E35" s="38"/>
      <c r="F35" s="38"/>
      <c r="G35" s="38"/>
      <c r="H35" s="38"/>
      <c r="I35" s="38"/>
      <c r="J35" s="38"/>
      <c r="K35" s="38"/>
      <c r="L35" s="37" t="s">
        <v>71</v>
      </c>
      <c r="M35" s="37"/>
      <c r="N35" s="44"/>
      <c r="O35" s="44"/>
      <c r="P35" s="44" t="s">
        <v>48</v>
      </c>
      <c r="Q35" s="36">
        <f>S35+U35+W35</f>
        <v>714.5</v>
      </c>
      <c r="R35" s="36">
        <f>T35+V35+X35+Z35</f>
        <v>714.5</v>
      </c>
      <c r="S35" s="36">
        <v>714.5</v>
      </c>
      <c r="T35" s="36">
        <v>714.5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60"/>
    </row>
    <row r="36" spans="1:27" ht="15" customHeight="1">
      <c r="A36" s="110" t="s">
        <v>88</v>
      </c>
      <c r="B36" s="111" t="s">
        <v>66</v>
      </c>
      <c r="C36" s="112"/>
      <c r="D36" s="113"/>
      <c r="E36" s="113"/>
      <c r="F36" s="113"/>
      <c r="G36" s="113"/>
      <c r="H36" s="113"/>
      <c r="I36" s="113"/>
      <c r="J36" s="113"/>
      <c r="K36" s="113"/>
      <c r="L36" s="114"/>
      <c r="M36" s="114"/>
      <c r="N36" s="114"/>
      <c r="O36" s="114"/>
      <c r="P36" s="115" t="s">
        <v>7</v>
      </c>
      <c r="Q36" s="116">
        <f t="shared" si="14"/>
        <v>89265.2</v>
      </c>
      <c r="R36" s="116">
        <f aca="true" t="shared" si="17" ref="R36:R41">T36+V36+X36+Z36</f>
        <v>0</v>
      </c>
      <c r="S36" s="116">
        <f>SUM(S37:S47)</f>
        <v>22316.3</v>
      </c>
      <c r="T36" s="116">
        <f aca="true" t="shared" si="18" ref="T36:Z36">SUM(T37:T47)</f>
        <v>0</v>
      </c>
      <c r="U36" s="116">
        <f t="shared" si="18"/>
        <v>0</v>
      </c>
      <c r="V36" s="116">
        <f t="shared" si="18"/>
        <v>0</v>
      </c>
      <c r="W36" s="116">
        <f t="shared" si="18"/>
        <v>66948.9</v>
      </c>
      <c r="X36" s="116">
        <f t="shared" si="18"/>
        <v>0</v>
      </c>
      <c r="Y36" s="116">
        <f t="shared" si="18"/>
        <v>0</v>
      </c>
      <c r="Z36" s="116">
        <f t="shared" si="18"/>
        <v>0</v>
      </c>
      <c r="AA36" s="117" t="s">
        <v>23</v>
      </c>
    </row>
    <row r="37" spans="1:27" ht="15">
      <c r="A37" s="118"/>
      <c r="B37" s="119"/>
      <c r="C37" s="120"/>
      <c r="D37" s="121"/>
      <c r="E37" s="121"/>
      <c r="F37" s="121"/>
      <c r="G37" s="121"/>
      <c r="H37" s="121"/>
      <c r="I37" s="121"/>
      <c r="J37" s="121"/>
      <c r="K37" s="121"/>
      <c r="L37" s="122"/>
      <c r="M37" s="122"/>
      <c r="N37" s="122"/>
      <c r="O37" s="122"/>
      <c r="P37" s="123" t="s">
        <v>8</v>
      </c>
      <c r="Q37" s="124">
        <f aca="true" t="shared" si="19" ref="Q37:Q42">S37+U37+W37</f>
        <v>0</v>
      </c>
      <c r="R37" s="124">
        <f t="shared" si="17"/>
        <v>0</v>
      </c>
      <c r="S37" s="125">
        <v>0</v>
      </c>
      <c r="T37" s="125">
        <v>0</v>
      </c>
      <c r="U37" s="125">
        <v>0</v>
      </c>
      <c r="V37" s="125">
        <v>0</v>
      </c>
      <c r="W37" s="124">
        <v>0</v>
      </c>
      <c r="X37" s="125">
        <v>0</v>
      </c>
      <c r="Y37" s="125">
        <v>0</v>
      </c>
      <c r="Z37" s="125">
        <v>0</v>
      </c>
      <c r="AA37" s="126"/>
    </row>
    <row r="38" spans="1:27" ht="15">
      <c r="A38" s="118"/>
      <c r="B38" s="119"/>
      <c r="C38" s="120"/>
      <c r="D38" s="121"/>
      <c r="E38" s="121"/>
      <c r="F38" s="121"/>
      <c r="G38" s="121"/>
      <c r="H38" s="121"/>
      <c r="I38" s="121"/>
      <c r="J38" s="121"/>
      <c r="K38" s="121"/>
      <c r="L38" s="122"/>
      <c r="M38" s="122"/>
      <c r="N38" s="122"/>
      <c r="O38" s="122"/>
      <c r="P38" s="123" t="s">
        <v>9</v>
      </c>
      <c r="Q38" s="124">
        <f t="shared" si="19"/>
        <v>0</v>
      </c>
      <c r="R38" s="124">
        <f t="shared" si="17"/>
        <v>0</v>
      </c>
      <c r="S38" s="125">
        <v>0</v>
      </c>
      <c r="T38" s="125">
        <v>0</v>
      </c>
      <c r="U38" s="125">
        <v>0</v>
      </c>
      <c r="V38" s="125">
        <v>0</v>
      </c>
      <c r="W38" s="124">
        <v>0</v>
      </c>
      <c r="X38" s="125">
        <f>6637.4-6637.4</f>
        <v>0</v>
      </c>
      <c r="Y38" s="125">
        <v>0</v>
      </c>
      <c r="Z38" s="125">
        <v>0</v>
      </c>
      <c r="AA38" s="126"/>
    </row>
    <row r="39" spans="1:27" ht="15">
      <c r="A39" s="118"/>
      <c r="B39" s="119"/>
      <c r="C39" s="120"/>
      <c r="D39" s="121"/>
      <c r="E39" s="121"/>
      <c r="F39" s="121"/>
      <c r="G39" s="121"/>
      <c r="H39" s="121"/>
      <c r="I39" s="121"/>
      <c r="J39" s="121"/>
      <c r="K39" s="121"/>
      <c r="L39" s="127"/>
      <c r="M39" s="127"/>
      <c r="N39" s="127"/>
      <c r="O39" s="127"/>
      <c r="P39" s="121" t="s">
        <v>10</v>
      </c>
      <c r="Q39" s="124">
        <f t="shared" si="19"/>
        <v>0</v>
      </c>
      <c r="R39" s="124">
        <f t="shared" si="17"/>
        <v>0</v>
      </c>
      <c r="S39" s="124">
        <f>2295.1-59.6-955.7-1279.8</f>
        <v>0</v>
      </c>
      <c r="T39" s="124">
        <f>2295.1-59.6-955.7-1279.8</f>
        <v>0</v>
      </c>
      <c r="U39" s="124">
        <v>0</v>
      </c>
      <c r="V39" s="124">
        <v>0</v>
      </c>
      <c r="W39" s="124">
        <f>6885.5-6885.5</f>
        <v>0</v>
      </c>
      <c r="X39" s="124">
        <f>6885.5-6885.5</f>
        <v>0</v>
      </c>
      <c r="Y39" s="124">
        <v>0</v>
      </c>
      <c r="Z39" s="124">
        <v>0</v>
      </c>
      <c r="AA39" s="126"/>
    </row>
    <row r="40" spans="1:27" ht="15">
      <c r="A40" s="118"/>
      <c r="B40" s="119"/>
      <c r="C40" s="120"/>
      <c r="D40" s="121"/>
      <c r="E40" s="121"/>
      <c r="F40" s="121"/>
      <c r="G40" s="121"/>
      <c r="H40" s="121"/>
      <c r="I40" s="121"/>
      <c r="J40" s="121"/>
      <c r="K40" s="121"/>
      <c r="L40" s="127"/>
      <c r="M40" s="127"/>
      <c r="N40" s="127"/>
      <c r="O40" s="127"/>
      <c r="P40" s="123" t="s">
        <v>11</v>
      </c>
      <c r="Q40" s="124">
        <f t="shared" si="19"/>
        <v>0</v>
      </c>
      <c r="R40" s="124">
        <f t="shared" si="17"/>
        <v>0</v>
      </c>
      <c r="S40" s="124">
        <v>0</v>
      </c>
      <c r="T40" s="124">
        <f>2329.3-2329.3</f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26"/>
    </row>
    <row r="41" spans="1:27" ht="15">
      <c r="A41" s="118"/>
      <c r="B41" s="119"/>
      <c r="C41" s="120"/>
      <c r="D41" s="121"/>
      <c r="E41" s="121"/>
      <c r="F41" s="121"/>
      <c r="G41" s="121"/>
      <c r="H41" s="121"/>
      <c r="I41" s="121"/>
      <c r="J41" s="121"/>
      <c r="K41" s="121"/>
      <c r="L41" s="122"/>
      <c r="M41" s="122"/>
      <c r="N41" s="122"/>
      <c r="O41" s="122"/>
      <c r="P41" s="123" t="s">
        <v>12</v>
      </c>
      <c r="Q41" s="124">
        <f t="shared" si="19"/>
        <v>0</v>
      </c>
      <c r="R41" s="124">
        <f t="shared" si="17"/>
        <v>0</v>
      </c>
      <c r="S41" s="125">
        <v>0</v>
      </c>
      <c r="T41" s="125">
        <v>0</v>
      </c>
      <c r="U41" s="125">
        <v>0</v>
      </c>
      <c r="V41" s="125">
        <v>0</v>
      </c>
      <c r="W41" s="124">
        <v>0</v>
      </c>
      <c r="X41" s="125">
        <v>0</v>
      </c>
      <c r="Y41" s="125">
        <v>0</v>
      </c>
      <c r="Z41" s="125">
        <v>0</v>
      </c>
      <c r="AA41" s="126"/>
    </row>
    <row r="42" spans="1:27" ht="15">
      <c r="A42" s="118"/>
      <c r="B42" s="119"/>
      <c r="C42" s="120"/>
      <c r="D42" s="121"/>
      <c r="E42" s="121"/>
      <c r="F42" s="121"/>
      <c r="G42" s="121"/>
      <c r="H42" s="121"/>
      <c r="I42" s="121"/>
      <c r="J42" s="121"/>
      <c r="K42" s="121"/>
      <c r="L42" s="122"/>
      <c r="M42" s="122"/>
      <c r="N42" s="122"/>
      <c r="O42" s="122"/>
      <c r="P42" s="127" t="s">
        <v>48</v>
      </c>
      <c r="Q42" s="124">
        <f t="shared" si="19"/>
        <v>0</v>
      </c>
      <c r="R42" s="124">
        <f aca="true" t="shared" si="20" ref="R42:R47">T42+V42+X42+Z42</f>
        <v>0</v>
      </c>
      <c r="S42" s="125">
        <v>0</v>
      </c>
      <c r="T42" s="125">
        <v>0</v>
      </c>
      <c r="U42" s="125">
        <v>0</v>
      </c>
      <c r="V42" s="125">
        <v>0</v>
      </c>
      <c r="W42" s="124">
        <v>0</v>
      </c>
      <c r="X42" s="125">
        <v>0</v>
      </c>
      <c r="Y42" s="125">
        <v>0</v>
      </c>
      <c r="Z42" s="125">
        <v>0</v>
      </c>
      <c r="AA42" s="126"/>
    </row>
    <row r="43" spans="1:27" ht="15">
      <c r="A43" s="118"/>
      <c r="B43" s="119"/>
      <c r="C43" s="120"/>
      <c r="D43" s="121"/>
      <c r="E43" s="121"/>
      <c r="F43" s="121"/>
      <c r="G43" s="121"/>
      <c r="H43" s="121">
        <v>1</v>
      </c>
      <c r="I43" s="121"/>
      <c r="J43" s="121"/>
      <c r="K43" s="121"/>
      <c r="L43" s="122"/>
      <c r="M43" s="127" t="s">
        <v>68</v>
      </c>
      <c r="N43" s="127"/>
      <c r="O43" s="127"/>
      <c r="P43" s="127" t="s">
        <v>54</v>
      </c>
      <c r="Q43" s="124">
        <f>S43+U43+W43</f>
        <v>0</v>
      </c>
      <c r="R43" s="124">
        <f t="shared" si="20"/>
        <v>0</v>
      </c>
      <c r="S43" s="125">
        <v>0</v>
      </c>
      <c r="T43" s="125">
        <v>0</v>
      </c>
      <c r="U43" s="125">
        <v>0</v>
      </c>
      <c r="V43" s="125">
        <v>0</v>
      </c>
      <c r="W43" s="124">
        <v>0</v>
      </c>
      <c r="X43" s="125">
        <v>0</v>
      </c>
      <c r="Y43" s="125">
        <v>0</v>
      </c>
      <c r="Z43" s="125">
        <v>0</v>
      </c>
      <c r="AA43" s="126"/>
    </row>
    <row r="44" spans="1:27" ht="15">
      <c r="A44" s="118"/>
      <c r="B44" s="119"/>
      <c r="C44" s="120"/>
      <c r="D44" s="121"/>
      <c r="E44" s="121"/>
      <c r="F44" s="121"/>
      <c r="G44" s="121"/>
      <c r="H44" s="121"/>
      <c r="I44" s="121"/>
      <c r="J44" s="121"/>
      <c r="K44" s="121"/>
      <c r="L44" s="122"/>
      <c r="M44" s="122"/>
      <c r="N44" s="127" t="s">
        <v>83</v>
      </c>
      <c r="O44" s="127" t="s">
        <v>84</v>
      </c>
      <c r="P44" s="127" t="s">
        <v>55</v>
      </c>
      <c r="Q44" s="124">
        <f>S44+U44+W44</f>
        <v>89265.2</v>
      </c>
      <c r="R44" s="124">
        <f t="shared" si="20"/>
        <v>0</v>
      </c>
      <c r="S44" s="125">
        <v>22316.3</v>
      </c>
      <c r="T44" s="125">
        <v>0</v>
      </c>
      <c r="U44" s="125">
        <v>0</v>
      </c>
      <c r="V44" s="125">
        <v>0</v>
      </c>
      <c r="W44" s="124">
        <v>66948.9</v>
      </c>
      <c r="X44" s="125">
        <v>0</v>
      </c>
      <c r="Y44" s="125">
        <v>0</v>
      </c>
      <c r="Z44" s="125">
        <v>0</v>
      </c>
      <c r="AA44" s="126"/>
    </row>
    <row r="45" spans="1:27" ht="15">
      <c r="A45" s="118"/>
      <c r="B45" s="119"/>
      <c r="C45" s="120"/>
      <c r="D45" s="121"/>
      <c r="E45" s="121"/>
      <c r="F45" s="121"/>
      <c r="G45" s="121"/>
      <c r="H45" s="121"/>
      <c r="I45" s="121"/>
      <c r="J45" s="121"/>
      <c r="K45" s="121"/>
      <c r="L45" s="122"/>
      <c r="M45" s="122"/>
      <c r="N45" s="122"/>
      <c r="O45" s="122"/>
      <c r="P45" s="127" t="s">
        <v>56</v>
      </c>
      <c r="Q45" s="124">
        <f>S45+U45+W45</f>
        <v>0</v>
      </c>
      <c r="R45" s="124">
        <f t="shared" si="20"/>
        <v>0</v>
      </c>
      <c r="S45" s="125">
        <v>0</v>
      </c>
      <c r="T45" s="125">
        <v>0</v>
      </c>
      <c r="U45" s="125">
        <v>0</v>
      </c>
      <c r="V45" s="125">
        <v>0</v>
      </c>
      <c r="W45" s="124">
        <v>0</v>
      </c>
      <c r="X45" s="125">
        <v>0</v>
      </c>
      <c r="Y45" s="125">
        <v>0</v>
      </c>
      <c r="Z45" s="125">
        <v>0</v>
      </c>
      <c r="AA45" s="126"/>
    </row>
    <row r="46" spans="1:27" ht="15">
      <c r="A46" s="118"/>
      <c r="B46" s="119"/>
      <c r="C46" s="120"/>
      <c r="D46" s="121"/>
      <c r="E46" s="121"/>
      <c r="F46" s="121"/>
      <c r="G46" s="121"/>
      <c r="H46" s="121"/>
      <c r="I46" s="121"/>
      <c r="J46" s="121"/>
      <c r="K46" s="121"/>
      <c r="L46" s="122"/>
      <c r="M46" s="122"/>
      <c r="N46" s="122"/>
      <c r="O46" s="122"/>
      <c r="P46" s="127" t="s">
        <v>57</v>
      </c>
      <c r="Q46" s="124">
        <f>S46+U46+W46</f>
        <v>0</v>
      </c>
      <c r="R46" s="124">
        <f t="shared" si="20"/>
        <v>0</v>
      </c>
      <c r="S46" s="125">
        <v>0</v>
      </c>
      <c r="T46" s="125">
        <v>0</v>
      </c>
      <c r="U46" s="125">
        <v>0</v>
      </c>
      <c r="V46" s="125">
        <v>0</v>
      </c>
      <c r="W46" s="124">
        <v>0</v>
      </c>
      <c r="X46" s="125">
        <v>0</v>
      </c>
      <c r="Y46" s="125">
        <v>0</v>
      </c>
      <c r="Z46" s="125">
        <v>0</v>
      </c>
      <c r="AA46" s="126"/>
    </row>
    <row r="47" spans="1:27" ht="15.75" thickBot="1">
      <c r="A47" s="128"/>
      <c r="B47" s="129"/>
      <c r="C47" s="130"/>
      <c r="D47" s="131"/>
      <c r="E47" s="131"/>
      <c r="F47" s="131"/>
      <c r="G47" s="131"/>
      <c r="H47" s="131"/>
      <c r="I47" s="131"/>
      <c r="J47" s="131"/>
      <c r="K47" s="131"/>
      <c r="L47" s="132"/>
      <c r="M47" s="132"/>
      <c r="N47" s="132"/>
      <c r="O47" s="132"/>
      <c r="P47" s="133" t="s">
        <v>58</v>
      </c>
      <c r="Q47" s="134">
        <f>S47+U47+W47</f>
        <v>0</v>
      </c>
      <c r="R47" s="134">
        <f t="shared" si="20"/>
        <v>0</v>
      </c>
      <c r="S47" s="135">
        <v>0</v>
      </c>
      <c r="T47" s="135">
        <v>0</v>
      </c>
      <c r="U47" s="135">
        <v>0</v>
      </c>
      <c r="V47" s="135">
        <v>0</v>
      </c>
      <c r="W47" s="134">
        <v>0</v>
      </c>
      <c r="X47" s="135">
        <v>0</v>
      </c>
      <c r="Y47" s="135">
        <v>0</v>
      </c>
      <c r="Z47" s="135">
        <v>0</v>
      </c>
      <c r="AA47" s="136"/>
    </row>
    <row r="48" spans="1:27" ht="15" customHeight="1">
      <c r="A48" s="110" t="s">
        <v>89</v>
      </c>
      <c r="B48" s="111" t="s">
        <v>35</v>
      </c>
      <c r="C48" s="112">
        <v>0.34</v>
      </c>
      <c r="D48" s="113"/>
      <c r="E48" s="113"/>
      <c r="F48" s="113"/>
      <c r="G48" s="113"/>
      <c r="H48" s="113"/>
      <c r="I48" s="113"/>
      <c r="J48" s="113"/>
      <c r="K48" s="113"/>
      <c r="L48" s="114"/>
      <c r="M48" s="114"/>
      <c r="N48" s="114"/>
      <c r="O48" s="114"/>
      <c r="P48" s="115" t="s">
        <v>78</v>
      </c>
      <c r="Q48" s="116">
        <f aca="true" t="shared" si="21" ref="Q48:Q62">S48+U48+W48</f>
        <v>22435.7</v>
      </c>
      <c r="R48" s="116">
        <f>T48+V48+X48+Z48</f>
        <v>22435.7</v>
      </c>
      <c r="S48" s="116">
        <f>SUM(S49:S59)</f>
        <v>22435.7</v>
      </c>
      <c r="T48" s="116">
        <f aca="true" t="shared" si="22" ref="T48:Z48">SUM(T49:T59)</f>
        <v>22435.7</v>
      </c>
      <c r="U48" s="116">
        <f t="shared" si="22"/>
        <v>0</v>
      </c>
      <c r="V48" s="116">
        <f t="shared" si="22"/>
        <v>0</v>
      </c>
      <c r="W48" s="116">
        <f t="shared" si="22"/>
        <v>0</v>
      </c>
      <c r="X48" s="116">
        <f t="shared" si="22"/>
        <v>0</v>
      </c>
      <c r="Y48" s="116">
        <f t="shared" si="22"/>
        <v>0</v>
      </c>
      <c r="Z48" s="116">
        <f t="shared" si="22"/>
        <v>0</v>
      </c>
      <c r="AA48" s="137" t="s">
        <v>23</v>
      </c>
    </row>
    <row r="49" spans="1:27" ht="15">
      <c r="A49" s="118"/>
      <c r="B49" s="119"/>
      <c r="C49" s="120"/>
      <c r="D49" s="121"/>
      <c r="E49" s="121"/>
      <c r="F49" s="121"/>
      <c r="G49" s="121"/>
      <c r="H49" s="121"/>
      <c r="I49" s="121"/>
      <c r="J49" s="121"/>
      <c r="K49" s="121"/>
      <c r="L49" s="122"/>
      <c r="M49" s="122"/>
      <c r="N49" s="122"/>
      <c r="O49" s="122"/>
      <c r="P49" s="123" t="s">
        <v>8</v>
      </c>
      <c r="Q49" s="124">
        <f t="shared" si="21"/>
        <v>0</v>
      </c>
      <c r="R49" s="124">
        <f aca="true" t="shared" si="23" ref="R49:R72">T49+V49+X49+Z49</f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38"/>
    </row>
    <row r="50" spans="1:27" ht="15">
      <c r="A50" s="118"/>
      <c r="B50" s="119"/>
      <c r="C50" s="120"/>
      <c r="D50" s="121"/>
      <c r="E50" s="121"/>
      <c r="F50" s="121"/>
      <c r="G50" s="121"/>
      <c r="H50" s="121"/>
      <c r="I50" s="121"/>
      <c r="J50" s="121"/>
      <c r="K50" s="121"/>
      <c r="L50" s="122"/>
      <c r="M50" s="122"/>
      <c r="N50" s="122"/>
      <c r="O50" s="122"/>
      <c r="P50" s="123" t="s">
        <v>9</v>
      </c>
      <c r="Q50" s="124">
        <f t="shared" si="21"/>
        <v>0</v>
      </c>
      <c r="R50" s="124">
        <f t="shared" si="23"/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38"/>
    </row>
    <row r="51" spans="1:27" ht="32.25" customHeight="1">
      <c r="A51" s="118"/>
      <c r="B51" s="119"/>
      <c r="C51" s="120"/>
      <c r="D51" s="121"/>
      <c r="E51" s="121"/>
      <c r="F51" s="121"/>
      <c r="G51" s="121"/>
      <c r="H51" s="121"/>
      <c r="I51" s="121"/>
      <c r="J51" s="121"/>
      <c r="K51" s="121"/>
      <c r="L51" s="127" t="s">
        <v>51</v>
      </c>
      <c r="M51" s="127" t="s">
        <v>67</v>
      </c>
      <c r="N51" s="127"/>
      <c r="O51" s="127"/>
      <c r="P51" s="123" t="s">
        <v>10</v>
      </c>
      <c r="Q51" s="124">
        <f t="shared" si="21"/>
        <v>444.5</v>
      </c>
      <c r="R51" s="124">
        <f t="shared" si="23"/>
        <v>444.5</v>
      </c>
      <c r="S51" s="125">
        <f>1105.8-661.3</f>
        <v>444.5</v>
      </c>
      <c r="T51" s="125">
        <f>1105.8-661.3</f>
        <v>444.5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38"/>
    </row>
    <row r="52" spans="1:27" ht="15">
      <c r="A52" s="118"/>
      <c r="B52" s="119"/>
      <c r="C52" s="120"/>
      <c r="D52" s="121"/>
      <c r="E52" s="121"/>
      <c r="F52" s="121"/>
      <c r="G52" s="121"/>
      <c r="H52" s="121"/>
      <c r="I52" s="121"/>
      <c r="J52" s="121"/>
      <c r="K52" s="121"/>
      <c r="L52" s="127"/>
      <c r="M52" s="127"/>
      <c r="N52" s="127"/>
      <c r="O52" s="127"/>
      <c r="P52" s="123" t="s">
        <v>11</v>
      </c>
      <c r="Q52" s="124">
        <f t="shared" si="21"/>
        <v>0</v>
      </c>
      <c r="R52" s="124">
        <f t="shared" si="23"/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38"/>
    </row>
    <row r="53" spans="1:27" ht="30.75" thickBot="1">
      <c r="A53" s="118"/>
      <c r="B53" s="119"/>
      <c r="C53" s="120"/>
      <c r="D53" s="121"/>
      <c r="E53" s="121"/>
      <c r="F53" s="121"/>
      <c r="G53" s="121"/>
      <c r="H53" s="121"/>
      <c r="I53" s="121"/>
      <c r="J53" s="121"/>
      <c r="K53" s="121"/>
      <c r="L53" s="121" t="s">
        <v>51</v>
      </c>
      <c r="M53" s="121" t="s">
        <v>68</v>
      </c>
      <c r="N53" s="133"/>
      <c r="O53" s="133"/>
      <c r="P53" s="121" t="s">
        <v>12</v>
      </c>
      <c r="Q53" s="124">
        <f>S53+U53+W53</f>
        <v>21991.2</v>
      </c>
      <c r="R53" s="124">
        <f>T53+V53+X53+Z53</f>
        <v>21991.2</v>
      </c>
      <c r="S53" s="124">
        <f>22935.1-305.1-2622+1984.8-1.6</f>
        <v>21991.2</v>
      </c>
      <c r="T53" s="124">
        <f>22935.1-305.1-2622+1984.8-1.6</f>
        <v>21991.2</v>
      </c>
      <c r="U53" s="124">
        <v>0</v>
      </c>
      <c r="V53" s="124">
        <v>0</v>
      </c>
      <c r="W53" s="124">
        <v>0</v>
      </c>
      <c r="X53" s="124">
        <v>0</v>
      </c>
      <c r="Y53" s="124">
        <v>0</v>
      </c>
      <c r="Z53" s="124">
        <v>0</v>
      </c>
      <c r="AA53" s="138"/>
    </row>
    <row r="54" spans="1:27" ht="15">
      <c r="A54" s="118"/>
      <c r="B54" s="119"/>
      <c r="C54" s="120"/>
      <c r="D54" s="121"/>
      <c r="E54" s="121"/>
      <c r="F54" s="121"/>
      <c r="G54" s="121"/>
      <c r="H54" s="121"/>
      <c r="I54" s="121"/>
      <c r="J54" s="121"/>
      <c r="K54" s="121"/>
      <c r="L54" s="122"/>
      <c r="M54" s="122"/>
      <c r="N54" s="122"/>
      <c r="O54" s="122"/>
      <c r="P54" s="123" t="s">
        <v>48</v>
      </c>
      <c r="Q54" s="124">
        <f t="shared" si="21"/>
        <v>0</v>
      </c>
      <c r="R54" s="124">
        <f t="shared" si="23"/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38"/>
    </row>
    <row r="55" spans="1:27" ht="15">
      <c r="A55" s="118"/>
      <c r="B55" s="119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122"/>
      <c r="N55" s="122"/>
      <c r="O55" s="122"/>
      <c r="P55" s="123" t="s">
        <v>54</v>
      </c>
      <c r="Q55" s="124">
        <f t="shared" si="21"/>
        <v>0</v>
      </c>
      <c r="R55" s="124">
        <f t="shared" si="23"/>
        <v>0</v>
      </c>
      <c r="S55" s="125">
        <v>0</v>
      </c>
      <c r="T55" s="125">
        <v>0</v>
      </c>
      <c r="U55" s="125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38"/>
    </row>
    <row r="56" spans="1:27" ht="15">
      <c r="A56" s="118"/>
      <c r="B56" s="119"/>
      <c r="C56" s="120"/>
      <c r="D56" s="121"/>
      <c r="E56" s="121"/>
      <c r="F56" s="121"/>
      <c r="G56" s="121"/>
      <c r="H56" s="121"/>
      <c r="I56" s="121"/>
      <c r="J56" s="121"/>
      <c r="K56" s="121"/>
      <c r="L56" s="122"/>
      <c r="M56" s="122"/>
      <c r="N56" s="122"/>
      <c r="O56" s="122"/>
      <c r="P56" s="123" t="s">
        <v>55</v>
      </c>
      <c r="Q56" s="124">
        <f t="shared" si="21"/>
        <v>0</v>
      </c>
      <c r="R56" s="124">
        <f t="shared" si="23"/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38"/>
    </row>
    <row r="57" spans="1:27" ht="15">
      <c r="A57" s="118"/>
      <c r="B57" s="119"/>
      <c r="C57" s="120"/>
      <c r="D57" s="121"/>
      <c r="E57" s="121"/>
      <c r="F57" s="121"/>
      <c r="G57" s="121"/>
      <c r="H57" s="121"/>
      <c r="I57" s="121"/>
      <c r="J57" s="121"/>
      <c r="K57" s="121"/>
      <c r="L57" s="122"/>
      <c r="M57" s="122"/>
      <c r="N57" s="122"/>
      <c r="O57" s="122"/>
      <c r="P57" s="123" t="s">
        <v>56</v>
      </c>
      <c r="Q57" s="124">
        <f t="shared" si="21"/>
        <v>0</v>
      </c>
      <c r="R57" s="124">
        <f t="shared" si="23"/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38"/>
    </row>
    <row r="58" spans="1:27" ht="15">
      <c r="A58" s="118"/>
      <c r="B58" s="119"/>
      <c r="C58" s="120"/>
      <c r="D58" s="121"/>
      <c r="E58" s="121"/>
      <c r="F58" s="121"/>
      <c r="G58" s="121"/>
      <c r="H58" s="121"/>
      <c r="I58" s="121"/>
      <c r="J58" s="121"/>
      <c r="K58" s="121"/>
      <c r="L58" s="122"/>
      <c r="M58" s="122"/>
      <c r="N58" s="122"/>
      <c r="O58" s="122"/>
      <c r="P58" s="123" t="s">
        <v>57</v>
      </c>
      <c r="Q58" s="124">
        <f t="shared" si="21"/>
        <v>0</v>
      </c>
      <c r="R58" s="124">
        <f t="shared" si="23"/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38"/>
    </row>
    <row r="59" spans="1:27" ht="15.75" thickBot="1">
      <c r="A59" s="128"/>
      <c r="B59" s="129"/>
      <c r="C59" s="130"/>
      <c r="D59" s="131"/>
      <c r="E59" s="131"/>
      <c r="F59" s="131"/>
      <c r="G59" s="131"/>
      <c r="H59" s="131"/>
      <c r="I59" s="131"/>
      <c r="J59" s="131"/>
      <c r="K59" s="131"/>
      <c r="L59" s="132"/>
      <c r="M59" s="132"/>
      <c r="N59" s="132"/>
      <c r="O59" s="132"/>
      <c r="P59" s="139" t="s">
        <v>58</v>
      </c>
      <c r="Q59" s="134">
        <f t="shared" si="21"/>
        <v>0</v>
      </c>
      <c r="R59" s="134">
        <f t="shared" si="23"/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40"/>
    </row>
    <row r="60" spans="1:27" ht="15" customHeight="1">
      <c r="A60" s="110" t="s">
        <v>90</v>
      </c>
      <c r="B60" s="111" t="s">
        <v>49</v>
      </c>
      <c r="C60" s="112">
        <v>0.335</v>
      </c>
      <c r="D60" s="113"/>
      <c r="E60" s="113"/>
      <c r="F60" s="113"/>
      <c r="G60" s="113"/>
      <c r="H60" s="113"/>
      <c r="I60" s="113"/>
      <c r="J60" s="113"/>
      <c r="K60" s="113"/>
      <c r="L60" s="114"/>
      <c r="M60" s="114"/>
      <c r="N60" s="114"/>
      <c r="O60" s="114"/>
      <c r="P60" s="115" t="s">
        <v>78</v>
      </c>
      <c r="Q60" s="116">
        <f t="shared" si="21"/>
        <v>30818.9</v>
      </c>
      <c r="R60" s="116">
        <f t="shared" si="23"/>
        <v>1984</v>
      </c>
      <c r="S60" s="116">
        <f>SUM(S61:S71)</f>
        <v>9192.7</v>
      </c>
      <c r="T60" s="116">
        <f aca="true" t="shared" si="24" ref="T60:Z60">SUM(T61:T71)</f>
        <v>1984</v>
      </c>
      <c r="U60" s="116">
        <f t="shared" si="24"/>
        <v>0</v>
      </c>
      <c r="V60" s="116">
        <f t="shared" si="24"/>
        <v>0</v>
      </c>
      <c r="W60" s="116">
        <f t="shared" si="24"/>
        <v>21626.2</v>
      </c>
      <c r="X60" s="116">
        <f t="shared" si="24"/>
        <v>0</v>
      </c>
      <c r="Y60" s="116">
        <f t="shared" si="24"/>
        <v>0</v>
      </c>
      <c r="Z60" s="116">
        <f t="shared" si="24"/>
        <v>0</v>
      </c>
      <c r="AA60" s="137" t="s">
        <v>23</v>
      </c>
    </row>
    <row r="61" spans="1:27" ht="15">
      <c r="A61" s="118"/>
      <c r="B61" s="119"/>
      <c r="C61" s="120"/>
      <c r="D61" s="121"/>
      <c r="E61" s="121"/>
      <c r="F61" s="121"/>
      <c r="G61" s="121"/>
      <c r="H61" s="121"/>
      <c r="I61" s="121"/>
      <c r="J61" s="121"/>
      <c r="K61" s="121"/>
      <c r="L61" s="122"/>
      <c r="M61" s="122"/>
      <c r="N61" s="122"/>
      <c r="O61" s="122"/>
      <c r="P61" s="123" t="s">
        <v>8</v>
      </c>
      <c r="Q61" s="124">
        <f t="shared" si="21"/>
        <v>0</v>
      </c>
      <c r="R61" s="124">
        <f t="shared" si="23"/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38"/>
    </row>
    <row r="62" spans="1:27" ht="15">
      <c r="A62" s="118"/>
      <c r="B62" s="119"/>
      <c r="C62" s="120"/>
      <c r="D62" s="121"/>
      <c r="E62" s="121"/>
      <c r="F62" s="121"/>
      <c r="G62" s="121"/>
      <c r="H62" s="121"/>
      <c r="I62" s="121"/>
      <c r="J62" s="121"/>
      <c r="K62" s="121"/>
      <c r="L62" s="122"/>
      <c r="M62" s="122"/>
      <c r="N62" s="122"/>
      <c r="O62" s="122"/>
      <c r="P62" s="123" t="s">
        <v>9</v>
      </c>
      <c r="Q62" s="124">
        <f t="shared" si="21"/>
        <v>0</v>
      </c>
      <c r="R62" s="124">
        <f t="shared" si="23"/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38"/>
    </row>
    <row r="63" spans="1:27" ht="15">
      <c r="A63" s="118"/>
      <c r="B63" s="119"/>
      <c r="C63" s="120"/>
      <c r="D63" s="121"/>
      <c r="E63" s="121"/>
      <c r="F63" s="121"/>
      <c r="G63" s="121"/>
      <c r="H63" s="121"/>
      <c r="I63" s="121"/>
      <c r="J63" s="121"/>
      <c r="K63" s="121"/>
      <c r="L63" s="122"/>
      <c r="M63" s="122"/>
      <c r="N63" s="122"/>
      <c r="O63" s="122"/>
      <c r="P63" s="123" t="s">
        <v>10</v>
      </c>
      <c r="Q63" s="124">
        <f aca="true" t="shared" si="25" ref="Q63:Q71">S63+U63+W63</f>
        <v>0</v>
      </c>
      <c r="R63" s="124">
        <f t="shared" si="23"/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38"/>
    </row>
    <row r="64" spans="1:27" ht="17.25" customHeight="1">
      <c r="A64" s="118"/>
      <c r="B64" s="119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3" t="s">
        <v>11</v>
      </c>
      <c r="Q64" s="124">
        <f t="shared" si="25"/>
        <v>0</v>
      </c>
      <c r="R64" s="124">
        <f t="shared" si="23"/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38"/>
    </row>
    <row r="65" spans="1:27" ht="21" customHeight="1">
      <c r="A65" s="118"/>
      <c r="B65" s="119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 t="s">
        <v>12</v>
      </c>
      <c r="Q65" s="124">
        <f t="shared" si="25"/>
        <v>0</v>
      </c>
      <c r="R65" s="124">
        <f t="shared" si="23"/>
        <v>0</v>
      </c>
      <c r="S65" s="124">
        <f>1984-1984</f>
        <v>0</v>
      </c>
      <c r="T65" s="124">
        <f>1984-1984</f>
        <v>0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38"/>
    </row>
    <row r="66" spans="1:27" ht="18" customHeight="1">
      <c r="A66" s="118"/>
      <c r="B66" s="119"/>
      <c r="C66" s="120"/>
      <c r="D66" s="121">
        <v>1</v>
      </c>
      <c r="E66" s="121">
        <v>1</v>
      </c>
      <c r="F66" s="121"/>
      <c r="G66" s="121"/>
      <c r="H66" s="121"/>
      <c r="I66" s="121"/>
      <c r="J66" s="121"/>
      <c r="K66" s="121"/>
      <c r="L66" s="121" t="s">
        <v>51</v>
      </c>
      <c r="M66" s="121" t="s">
        <v>67</v>
      </c>
      <c r="N66" s="127" t="s">
        <v>83</v>
      </c>
      <c r="O66" s="127" t="s">
        <v>84</v>
      </c>
      <c r="P66" s="121" t="s">
        <v>48</v>
      </c>
      <c r="Q66" s="124">
        <f t="shared" si="25"/>
        <v>1984</v>
      </c>
      <c r="R66" s="124">
        <f t="shared" si="23"/>
        <v>1984</v>
      </c>
      <c r="S66" s="124">
        <v>1984</v>
      </c>
      <c r="T66" s="124">
        <v>1984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38"/>
    </row>
    <row r="67" spans="1:27" ht="15">
      <c r="A67" s="118"/>
      <c r="B67" s="119"/>
      <c r="C67" s="120"/>
      <c r="D67" s="121"/>
      <c r="E67" s="121"/>
      <c r="F67" s="121"/>
      <c r="G67" s="121"/>
      <c r="H67" s="121">
        <v>1</v>
      </c>
      <c r="I67" s="121"/>
      <c r="J67" s="121"/>
      <c r="K67" s="121"/>
      <c r="L67" s="122"/>
      <c r="M67" s="127" t="s">
        <v>68</v>
      </c>
      <c r="N67" s="127"/>
      <c r="O67" s="127"/>
      <c r="P67" s="127" t="s">
        <v>54</v>
      </c>
      <c r="Q67" s="124">
        <f>S67+U67+W67</f>
        <v>0</v>
      </c>
      <c r="R67" s="124">
        <f>T67+V67+X67+Z67</f>
        <v>0</v>
      </c>
      <c r="S67" s="125">
        <v>0</v>
      </c>
      <c r="T67" s="125">
        <v>0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  <c r="Z67" s="125">
        <v>0</v>
      </c>
      <c r="AA67" s="138"/>
    </row>
    <row r="68" spans="1:27" ht="15">
      <c r="A68" s="118"/>
      <c r="B68" s="119"/>
      <c r="C68" s="120"/>
      <c r="D68" s="121"/>
      <c r="E68" s="121"/>
      <c r="F68" s="121"/>
      <c r="G68" s="121"/>
      <c r="H68" s="121"/>
      <c r="I68" s="121"/>
      <c r="J68" s="121"/>
      <c r="K68" s="121"/>
      <c r="L68" s="122"/>
      <c r="M68" s="122"/>
      <c r="N68" s="127" t="s">
        <v>83</v>
      </c>
      <c r="O68" s="127" t="s">
        <v>84</v>
      </c>
      <c r="P68" s="127" t="s">
        <v>55</v>
      </c>
      <c r="Q68" s="124">
        <f t="shared" si="25"/>
        <v>28834.9</v>
      </c>
      <c r="R68" s="124">
        <f t="shared" si="23"/>
        <v>0</v>
      </c>
      <c r="S68" s="125">
        <v>7208.7</v>
      </c>
      <c r="T68" s="125">
        <v>0</v>
      </c>
      <c r="U68" s="125">
        <v>0</v>
      </c>
      <c r="V68" s="125">
        <v>0</v>
      </c>
      <c r="W68" s="125">
        <v>21626.2</v>
      </c>
      <c r="X68" s="125">
        <v>0</v>
      </c>
      <c r="Y68" s="125">
        <v>0</v>
      </c>
      <c r="Z68" s="125">
        <v>0</v>
      </c>
      <c r="AA68" s="138"/>
    </row>
    <row r="69" spans="1:27" ht="15">
      <c r="A69" s="118"/>
      <c r="B69" s="119"/>
      <c r="C69" s="120"/>
      <c r="D69" s="121"/>
      <c r="E69" s="121"/>
      <c r="F69" s="121"/>
      <c r="G69" s="121"/>
      <c r="H69" s="121"/>
      <c r="I69" s="121"/>
      <c r="J69" s="121"/>
      <c r="K69" s="121"/>
      <c r="L69" s="122"/>
      <c r="M69" s="122"/>
      <c r="N69" s="122"/>
      <c r="O69" s="122"/>
      <c r="P69" s="127" t="s">
        <v>56</v>
      </c>
      <c r="Q69" s="124">
        <f t="shared" si="25"/>
        <v>0</v>
      </c>
      <c r="R69" s="124">
        <f t="shared" si="23"/>
        <v>0</v>
      </c>
      <c r="S69" s="125">
        <v>0</v>
      </c>
      <c r="T69" s="125">
        <v>0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38"/>
    </row>
    <row r="70" spans="1:27" ht="15">
      <c r="A70" s="118"/>
      <c r="B70" s="119"/>
      <c r="C70" s="120"/>
      <c r="D70" s="121"/>
      <c r="E70" s="121"/>
      <c r="F70" s="121"/>
      <c r="G70" s="121"/>
      <c r="H70" s="121"/>
      <c r="I70" s="121"/>
      <c r="J70" s="121"/>
      <c r="K70" s="121"/>
      <c r="L70" s="122"/>
      <c r="M70" s="122"/>
      <c r="N70" s="122"/>
      <c r="O70" s="122"/>
      <c r="P70" s="127" t="s">
        <v>57</v>
      </c>
      <c r="Q70" s="124">
        <f t="shared" si="25"/>
        <v>0</v>
      </c>
      <c r="R70" s="124">
        <f t="shared" si="23"/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38"/>
    </row>
    <row r="71" spans="1:27" ht="15.75" thickBot="1">
      <c r="A71" s="128"/>
      <c r="B71" s="129"/>
      <c r="C71" s="130"/>
      <c r="D71" s="131"/>
      <c r="E71" s="131"/>
      <c r="F71" s="131"/>
      <c r="G71" s="131"/>
      <c r="H71" s="131"/>
      <c r="I71" s="131"/>
      <c r="J71" s="131"/>
      <c r="K71" s="131"/>
      <c r="L71" s="132"/>
      <c r="M71" s="132"/>
      <c r="N71" s="132"/>
      <c r="O71" s="132"/>
      <c r="P71" s="133" t="s">
        <v>58</v>
      </c>
      <c r="Q71" s="134">
        <f t="shared" si="25"/>
        <v>0</v>
      </c>
      <c r="R71" s="134">
        <f t="shared" si="23"/>
        <v>0</v>
      </c>
      <c r="S71" s="135">
        <v>0</v>
      </c>
      <c r="T71" s="135">
        <v>0</v>
      </c>
      <c r="U71" s="135">
        <v>0</v>
      </c>
      <c r="V71" s="135">
        <v>0</v>
      </c>
      <c r="W71" s="135">
        <v>0</v>
      </c>
      <c r="X71" s="135">
        <v>0</v>
      </c>
      <c r="Y71" s="135">
        <v>0</v>
      </c>
      <c r="Z71" s="135">
        <v>0</v>
      </c>
      <c r="AA71" s="140"/>
    </row>
    <row r="72" spans="1:27" ht="15" customHeight="1">
      <c r="A72" s="110" t="s">
        <v>91</v>
      </c>
      <c r="B72" s="111" t="s">
        <v>52</v>
      </c>
      <c r="C72" s="112">
        <v>0.152</v>
      </c>
      <c r="D72" s="113"/>
      <c r="E72" s="113"/>
      <c r="F72" s="113"/>
      <c r="G72" s="113"/>
      <c r="H72" s="113"/>
      <c r="I72" s="113"/>
      <c r="J72" s="113"/>
      <c r="K72" s="113"/>
      <c r="L72" s="114"/>
      <c r="M72" s="114"/>
      <c r="N72" s="114"/>
      <c r="O72" s="114"/>
      <c r="P72" s="115" t="s">
        <v>7</v>
      </c>
      <c r="Q72" s="116">
        <f aca="true" t="shared" si="26" ref="Q72:Q78">S72+U72+W72</f>
        <v>199.6</v>
      </c>
      <c r="R72" s="116">
        <f t="shared" si="23"/>
        <v>199.6</v>
      </c>
      <c r="S72" s="141">
        <f>SUM(S73:S83)</f>
        <v>199.6</v>
      </c>
      <c r="T72" s="141">
        <f aca="true" t="shared" si="27" ref="T72:Z72">SUM(T73:T83)</f>
        <v>199.6</v>
      </c>
      <c r="U72" s="141">
        <f t="shared" si="27"/>
        <v>0</v>
      </c>
      <c r="V72" s="141">
        <f t="shared" si="27"/>
        <v>0</v>
      </c>
      <c r="W72" s="141">
        <f t="shared" si="27"/>
        <v>0</v>
      </c>
      <c r="X72" s="141">
        <f t="shared" si="27"/>
        <v>0</v>
      </c>
      <c r="Y72" s="141">
        <f t="shared" si="27"/>
        <v>0</v>
      </c>
      <c r="Z72" s="141">
        <f t="shared" si="27"/>
        <v>0</v>
      </c>
      <c r="AA72" s="142" t="s">
        <v>23</v>
      </c>
    </row>
    <row r="73" spans="1:27" ht="15">
      <c r="A73" s="118"/>
      <c r="B73" s="119"/>
      <c r="C73" s="120"/>
      <c r="D73" s="121"/>
      <c r="E73" s="121"/>
      <c r="F73" s="121"/>
      <c r="G73" s="121"/>
      <c r="H73" s="121"/>
      <c r="I73" s="121"/>
      <c r="J73" s="121"/>
      <c r="K73" s="121"/>
      <c r="L73" s="122"/>
      <c r="M73" s="122"/>
      <c r="N73" s="122"/>
      <c r="O73" s="122"/>
      <c r="P73" s="123" t="s">
        <v>8</v>
      </c>
      <c r="Q73" s="125">
        <f t="shared" si="26"/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125">
        <v>0</v>
      </c>
      <c r="AA73" s="143"/>
    </row>
    <row r="74" spans="1:27" ht="15">
      <c r="A74" s="118"/>
      <c r="B74" s="119"/>
      <c r="C74" s="120"/>
      <c r="D74" s="121"/>
      <c r="E74" s="121"/>
      <c r="F74" s="121"/>
      <c r="G74" s="121"/>
      <c r="H74" s="121"/>
      <c r="I74" s="121"/>
      <c r="J74" s="121"/>
      <c r="K74" s="121"/>
      <c r="L74" s="122"/>
      <c r="M74" s="122"/>
      <c r="N74" s="122"/>
      <c r="O74" s="122"/>
      <c r="P74" s="123" t="s">
        <v>9</v>
      </c>
      <c r="Q74" s="125">
        <f t="shared" si="26"/>
        <v>0</v>
      </c>
      <c r="R74" s="125">
        <v>0</v>
      </c>
      <c r="S74" s="125">
        <v>0</v>
      </c>
      <c r="T74" s="125">
        <v>0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43"/>
    </row>
    <row r="75" spans="1:27" ht="15">
      <c r="A75" s="118"/>
      <c r="B75" s="119"/>
      <c r="C75" s="120"/>
      <c r="D75" s="121"/>
      <c r="E75" s="121"/>
      <c r="F75" s="121"/>
      <c r="G75" s="121"/>
      <c r="H75" s="121"/>
      <c r="I75" s="121"/>
      <c r="J75" s="121"/>
      <c r="K75" s="121"/>
      <c r="L75" s="122"/>
      <c r="M75" s="122"/>
      <c r="N75" s="122"/>
      <c r="O75" s="122"/>
      <c r="P75" s="123" t="s">
        <v>10</v>
      </c>
      <c r="Q75" s="125">
        <f t="shared" si="26"/>
        <v>0</v>
      </c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43"/>
    </row>
    <row r="76" spans="1:27" ht="15">
      <c r="A76" s="118"/>
      <c r="B76" s="119"/>
      <c r="C76" s="120"/>
      <c r="D76" s="121"/>
      <c r="E76" s="121"/>
      <c r="F76" s="121"/>
      <c r="G76" s="121"/>
      <c r="H76" s="121"/>
      <c r="I76" s="121"/>
      <c r="J76" s="121"/>
      <c r="K76" s="121"/>
      <c r="L76" s="127" t="s">
        <v>53</v>
      </c>
      <c r="M76" s="127" t="s">
        <v>67</v>
      </c>
      <c r="N76" s="127"/>
      <c r="O76" s="127"/>
      <c r="P76" s="123" t="s">
        <v>11</v>
      </c>
      <c r="Q76" s="125">
        <f t="shared" si="26"/>
        <v>199.6</v>
      </c>
      <c r="R76" s="125">
        <f>T76+V76+X76</f>
        <v>199.6</v>
      </c>
      <c r="S76" s="125">
        <v>199.6</v>
      </c>
      <c r="T76" s="125">
        <v>199.6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43"/>
    </row>
    <row r="77" spans="1:27" ht="15">
      <c r="A77" s="118"/>
      <c r="B77" s="119"/>
      <c r="C77" s="120"/>
      <c r="D77" s="121"/>
      <c r="E77" s="121"/>
      <c r="F77" s="121"/>
      <c r="G77" s="121"/>
      <c r="H77" s="121"/>
      <c r="I77" s="121"/>
      <c r="J77" s="121"/>
      <c r="K77" s="121"/>
      <c r="L77" s="122"/>
      <c r="M77" s="122"/>
      <c r="N77" s="122"/>
      <c r="O77" s="122"/>
      <c r="P77" s="123" t="s">
        <v>12</v>
      </c>
      <c r="Q77" s="125">
        <f t="shared" si="26"/>
        <v>0</v>
      </c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43"/>
    </row>
    <row r="78" spans="1:27" ht="15">
      <c r="A78" s="118"/>
      <c r="B78" s="119"/>
      <c r="C78" s="120"/>
      <c r="D78" s="121"/>
      <c r="E78" s="121"/>
      <c r="F78" s="121"/>
      <c r="G78" s="121"/>
      <c r="H78" s="121"/>
      <c r="I78" s="121"/>
      <c r="J78" s="121"/>
      <c r="K78" s="121"/>
      <c r="L78" s="122"/>
      <c r="M78" s="122"/>
      <c r="N78" s="122"/>
      <c r="O78" s="122"/>
      <c r="P78" s="123" t="s">
        <v>48</v>
      </c>
      <c r="Q78" s="125">
        <f t="shared" si="26"/>
        <v>0</v>
      </c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43"/>
    </row>
    <row r="79" spans="1:27" ht="15">
      <c r="A79" s="118"/>
      <c r="B79" s="119"/>
      <c r="C79" s="120"/>
      <c r="D79" s="121"/>
      <c r="E79" s="121"/>
      <c r="F79" s="121"/>
      <c r="G79" s="121"/>
      <c r="H79" s="121"/>
      <c r="I79" s="121"/>
      <c r="J79" s="121"/>
      <c r="K79" s="121"/>
      <c r="L79" s="122"/>
      <c r="M79" s="122"/>
      <c r="N79" s="122"/>
      <c r="O79" s="122"/>
      <c r="P79" s="123" t="s">
        <v>54</v>
      </c>
      <c r="Q79" s="125">
        <f>S79+U79+W79</f>
        <v>0</v>
      </c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43"/>
    </row>
    <row r="80" spans="1:27" ht="15">
      <c r="A80" s="118"/>
      <c r="B80" s="119"/>
      <c r="C80" s="120"/>
      <c r="D80" s="121"/>
      <c r="E80" s="121"/>
      <c r="F80" s="121"/>
      <c r="G80" s="121"/>
      <c r="H80" s="121"/>
      <c r="I80" s="121"/>
      <c r="J80" s="121"/>
      <c r="K80" s="121"/>
      <c r="L80" s="122"/>
      <c r="M80" s="122"/>
      <c r="N80" s="122"/>
      <c r="O80" s="122"/>
      <c r="P80" s="123" t="s">
        <v>55</v>
      </c>
      <c r="Q80" s="125">
        <f>S80+U80+W80</f>
        <v>0</v>
      </c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43"/>
    </row>
    <row r="81" spans="1:27" ht="15">
      <c r="A81" s="118"/>
      <c r="B81" s="119"/>
      <c r="C81" s="120"/>
      <c r="D81" s="121"/>
      <c r="E81" s="121"/>
      <c r="F81" s="121"/>
      <c r="G81" s="121"/>
      <c r="H81" s="121"/>
      <c r="I81" s="121"/>
      <c r="J81" s="121"/>
      <c r="K81" s="121"/>
      <c r="L81" s="122"/>
      <c r="M81" s="122"/>
      <c r="N81" s="122"/>
      <c r="O81" s="122"/>
      <c r="P81" s="123" t="s">
        <v>56</v>
      </c>
      <c r="Q81" s="125">
        <f>S81+U81+W81</f>
        <v>0</v>
      </c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0</v>
      </c>
      <c r="X81" s="125">
        <v>0</v>
      </c>
      <c r="Y81" s="125">
        <v>0</v>
      </c>
      <c r="Z81" s="125">
        <v>0</v>
      </c>
      <c r="AA81" s="143"/>
    </row>
    <row r="82" spans="1:27" ht="15">
      <c r="A82" s="118"/>
      <c r="B82" s="119"/>
      <c r="C82" s="120"/>
      <c r="D82" s="121"/>
      <c r="E82" s="121"/>
      <c r="F82" s="121"/>
      <c r="G82" s="121"/>
      <c r="H82" s="121"/>
      <c r="I82" s="121"/>
      <c r="J82" s="121"/>
      <c r="K82" s="121"/>
      <c r="L82" s="122"/>
      <c r="M82" s="122"/>
      <c r="N82" s="122"/>
      <c r="O82" s="122"/>
      <c r="P82" s="123" t="s">
        <v>57</v>
      </c>
      <c r="Q82" s="125">
        <f>S82+U82+W82</f>
        <v>0</v>
      </c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43"/>
    </row>
    <row r="83" spans="1:27" ht="15.75" thickBot="1">
      <c r="A83" s="128"/>
      <c r="B83" s="129"/>
      <c r="C83" s="130"/>
      <c r="D83" s="131"/>
      <c r="E83" s="131"/>
      <c r="F83" s="131"/>
      <c r="G83" s="131"/>
      <c r="H83" s="131"/>
      <c r="I83" s="131"/>
      <c r="J83" s="131"/>
      <c r="K83" s="131"/>
      <c r="L83" s="132"/>
      <c r="M83" s="132"/>
      <c r="N83" s="132"/>
      <c r="O83" s="132"/>
      <c r="P83" s="139" t="s">
        <v>58</v>
      </c>
      <c r="Q83" s="135">
        <f>S83+U83+W83</f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44"/>
    </row>
    <row r="84" spans="1:27" ht="15" customHeight="1">
      <c r="A84" s="110" t="s">
        <v>92</v>
      </c>
      <c r="B84" s="111" t="s">
        <v>69</v>
      </c>
      <c r="C84" s="112">
        <v>0.931</v>
      </c>
      <c r="D84" s="113"/>
      <c r="E84" s="113"/>
      <c r="F84" s="113"/>
      <c r="G84" s="113"/>
      <c r="H84" s="113"/>
      <c r="I84" s="113"/>
      <c r="J84" s="113"/>
      <c r="K84" s="113"/>
      <c r="L84" s="145"/>
      <c r="M84" s="145"/>
      <c r="N84" s="145"/>
      <c r="O84" s="145"/>
      <c r="P84" s="115" t="s">
        <v>78</v>
      </c>
      <c r="Q84" s="116">
        <f aca="true" t="shared" si="28" ref="Q84:Q96">S84+U84+W84</f>
        <v>160780.6</v>
      </c>
      <c r="R84" s="116">
        <f aca="true" t="shared" si="29" ref="R84:R120">T84+V84+X84+Z84</f>
        <v>160780.6</v>
      </c>
      <c r="S84" s="116">
        <f>SUM(S85:S96)</f>
        <v>5046.1</v>
      </c>
      <c r="T84" s="116">
        <f aca="true" t="shared" si="30" ref="T84:Z84">SUM(T85:T96)</f>
        <v>5046.1</v>
      </c>
      <c r="U84" s="116">
        <f t="shared" si="30"/>
        <v>155734.5</v>
      </c>
      <c r="V84" s="116">
        <f t="shared" si="30"/>
        <v>155734.5</v>
      </c>
      <c r="W84" s="116">
        <f t="shared" si="30"/>
        <v>0</v>
      </c>
      <c r="X84" s="116">
        <f t="shared" si="30"/>
        <v>0</v>
      </c>
      <c r="Y84" s="116">
        <f t="shared" si="30"/>
        <v>0</v>
      </c>
      <c r="Z84" s="116">
        <f t="shared" si="30"/>
        <v>0</v>
      </c>
      <c r="AA84" s="117" t="s">
        <v>23</v>
      </c>
    </row>
    <row r="85" spans="1:27" ht="15">
      <c r="A85" s="118"/>
      <c r="B85" s="119"/>
      <c r="C85" s="120"/>
      <c r="D85" s="121"/>
      <c r="E85" s="121"/>
      <c r="F85" s="121"/>
      <c r="G85" s="121"/>
      <c r="H85" s="121"/>
      <c r="I85" s="121"/>
      <c r="J85" s="121"/>
      <c r="K85" s="121"/>
      <c r="L85" s="146"/>
      <c r="M85" s="127" t="s">
        <v>67</v>
      </c>
      <c r="N85" s="127"/>
      <c r="O85" s="127"/>
      <c r="P85" s="123" t="s">
        <v>8</v>
      </c>
      <c r="Q85" s="124">
        <f t="shared" si="28"/>
        <v>818.7000000000007</v>
      </c>
      <c r="R85" s="124">
        <f t="shared" si="29"/>
        <v>818.7000000000007</v>
      </c>
      <c r="S85" s="125">
        <f>12800-100-11881.3</f>
        <v>818.7000000000007</v>
      </c>
      <c r="T85" s="125">
        <f>12800-100-11881.3</f>
        <v>818.7000000000007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6"/>
    </row>
    <row r="86" spans="1:27" ht="15">
      <c r="A86" s="118"/>
      <c r="B86" s="119"/>
      <c r="C86" s="120"/>
      <c r="D86" s="121"/>
      <c r="E86" s="121"/>
      <c r="F86" s="121"/>
      <c r="G86" s="121"/>
      <c r="H86" s="121"/>
      <c r="I86" s="121"/>
      <c r="J86" s="121"/>
      <c r="K86" s="121"/>
      <c r="L86" s="146"/>
      <c r="M86" s="127" t="s">
        <v>68</v>
      </c>
      <c r="N86" s="127"/>
      <c r="O86" s="127"/>
      <c r="P86" s="123" t="s">
        <v>8</v>
      </c>
      <c r="Q86" s="124">
        <f>S86+U86+W86</f>
        <v>155734.5</v>
      </c>
      <c r="R86" s="124">
        <f>T86+V86+X86+Z86</f>
        <v>155734.5</v>
      </c>
      <c r="S86" s="125">
        <v>0</v>
      </c>
      <c r="T86" s="125">
        <v>0</v>
      </c>
      <c r="U86" s="125">
        <f>154919.7+814.8</f>
        <v>155734.5</v>
      </c>
      <c r="V86" s="125">
        <f>154919.7+814.8</f>
        <v>155734.5</v>
      </c>
      <c r="W86" s="125"/>
      <c r="X86" s="125"/>
      <c r="Y86" s="125"/>
      <c r="Z86" s="125"/>
      <c r="AA86" s="126"/>
    </row>
    <row r="87" spans="1:27" ht="15">
      <c r="A87" s="118"/>
      <c r="B87" s="119"/>
      <c r="C87" s="120"/>
      <c r="D87" s="121"/>
      <c r="E87" s="121"/>
      <c r="F87" s="121"/>
      <c r="G87" s="121"/>
      <c r="H87" s="121"/>
      <c r="I87" s="121"/>
      <c r="J87" s="121"/>
      <c r="K87" s="121"/>
      <c r="L87" s="146"/>
      <c r="M87" s="127" t="s">
        <v>67</v>
      </c>
      <c r="N87" s="127"/>
      <c r="O87" s="127"/>
      <c r="P87" s="123" t="s">
        <v>9</v>
      </c>
      <c r="Q87" s="124">
        <f t="shared" si="28"/>
        <v>4227.4</v>
      </c>
      <c r="R87" s="124">
        <f t="shared" si="29"/>
        <v>4227.4</v>
      </c>
      <c r="S87" s="125">
        <v>4227.4</v>
      </c>
      <c r="T87" s="125">
        <v>4227.4</v>
      </c>
      <c r="U87" s="125">
        <v>0</v>
      </c>
      <c r="V87" s="125">
        <v>0</v>
      </c>
      <c r="W87" s="125">
        <v>0</v>
      </c>
      <c r="X87" s="125">
        <v>0</v>
      </c>
      <c r="Y87" s="125">
        <v>0</v>
      </c>
      <c r="Z87" s="125">
        <v>0</v>
      </c>
      <c r="AA87" s="126"/>
    </row>
    <row r="88" spans="1:27" ht="15">
      <c r="A88" s="118"/>
      <c r="B88" s="119"/>
      <c r="C88" s="120"/>
      <c r="D88" s="121"/>
      <c r="E88" s="121"/>
      <c r="F88" s="121"/>
      <c r="G88" s="121"/>
      <c r="H88" s="121"/>
      <c r="I88" s="121"/>
      <c r="J88" s="121"/>
      <c r="K88" s="121"/>
      <c r="L88" s="146"/>
      <c r="M88" s="146"/>
      <c r="N88" s="146"/>
      <c r="O88" s="146"/>
      <c r="P88" s="123" t="s">
        <v>10</v>
      </c>
      <c r="Q88" s="124">
        <f t="shared" si="28"/>
        <v>0</v>
      </c>
      <c r="R88" s="124">
        <f t="shared" si="29"/>
        <v>0</v>
      </c>
      <c r="S88" s="125">
        <v>0</v>
      </c>
      <c r="T88" s="125">
        <v>0</v>
      </c>
      <c r="U88" s="125">
        <v>0</v>
      </c>
      <c r="V88" s="125">
        <v>0</v>
      </c>
      <c r="W88" s="125">
        <v>0</v>
      </c>
      <c r="X88" s="125">
        <v>0</v>
      </c>
      <c r="Y88" s="125">
        <v>0</v>
      </c>
      <c r="Z88" s="125">
        <v>0</v>
      </c>
      <c r="AA88" s="126"/>
    </row>
    <row r="89" spans="1:27" ht="15">
      <c r="A89" s="118"/>
      <c r="B89" s="119"/>
      <c r="C89" s="120"/>
      <c r="D89" s="121"/>
      <c r="E89" s="121"/>
      <c r="F89" s="121"/>
      <c r="G89" s="121"/>
      <c r="H89" s="121"/>
      <c r="I89" s="121"/>
      <c r="J89" s="121"/>
      <c r="K89" s="121"/>
      <c r="L89" s="146"/>
      <c r="M89" s="146"/>
      <c r="N89" s="146"/>
      <c r="O89" s="146"/>
      <c r="P89" s="123" t="s">
        <v>11</v>
      </c>
      <c r="Q89" s="124">
        <f t="shared" si="28"/>
        <v>0</v>
      </c>
      <c r="R89" s="124">
        <f t="shared" si="29"/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25">
        <v>0</v>
      </c>
      <c r="AA89" s="126"/>
    </row>
    <row r="90" spans="1:27" ht="15">
      <c r="A90" s="118"/>
      <c r="B90" s="119"/>
      <c r="C90" s="120"/>
      <c r="D90" s="121"/>
      <c r="E90" s="121"/>
      <c r="F90" s="121"/>
      <c r="G90" s="121"/>
      <c r="H90" s="121"/>
      <c r="I90" s="121"/>
      <c r="J90" s="121"/>
      <c r="K90" s="121"/>
      <c r="L90" s="146"/>
      <c r="M90" s="146"/>
      <c r="N90" s="146"/>
      <c r="O90" s="146"/>
      <c r="P90" s="123" t="s">
        <v>12</v>
      </c>
      <c r="Q90" s="124">
        <f t="shared" si="28"/>
        <v>0</v>
      </c>
      <c r="R90" s="124">
        <f t="shared" si="29"/>
        <v>0</v>
      </c>
      <c r="S90" s="125">
        <v>0</v>
      </c>
      <c r="T90" s="125">
        <v>0</v>
      </c>
      <c r="U90" s="125">
        <v>0</v>
      </c>
      <c r="V90" s="125">
        <v>0</v>
      </c>
      <c r="W90" s="125">
        <v>0</v>
      </c>
      <c r="X90" s="125">
        <v>0</v>
      </c>
      <c r="Y90" s="125">
        <v>0</v>
      </c>
      <c r="Z90" s="125">
        <v>0</v>
      </c>
      <c r="AA90" s="126"/>
    </row>
    <row r="91" spans="1:27" ht="15">
      <c r="A91" s="118"/>
      <c r="B91" s="119"/>
      <c r="C91" s="120"/>
      <c r="D91" s="121"/>
      <c r="E91" s="121"/>
      <c r="F91" s="121"/>
      <c r="G91" s="121"/>
      <c r="H91" s="121"/>
      <c r="I91" s="121"/>
      <c r="J91" s="121"/>
      <c r="K91" s="121"/>
      <c r="L91" s="146"/>
      <c r="M91" s="146"/>
      <c r="N91" s="146"/>
      <c r="O91" s="146"/>
      <c r="P91" s="127" t="s">
        <v>48</v>
      </c>
      <c r="Q91" s="124">
        <f t="shared" si="28"/>
        <v>0</v>
      </c>
      <c r="R91" s="124">
        <f t="shared" si="29"/>
        <v>0</v>
      </c>
      <c r="S91" s="125">
        <v>0</v>
      </c>
      <c r="T91" s="125">
        <v>0</v>
      </c>
      <c r="U91" s="125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6"/>
    </row>
    <row r="92" spans="1:27" ht="15">
      <c r="A92" s="118"/>
      <c r="B92" s="119"/>
      <c r="C92" s="120"/>
      <c r="D92" s="121"/>
      <c r="E92" s="121"/>
      <c r="F92" s="121"/>
      <c r="G92" s="121"/>
      <c r="H92" s="121"/>
      <c r="I92" s="121"/>
      <c r="J92" s="121"/>
      <c r="K92" s="121"/>
      <c r="L92" s="146"/>
      <c r="M92" s="127" t="s">
        <v>68</v>
      </c>
      <c r="N92" s="127"/>
      <c r="O92" s="127"/>
      <c r="P92" s="127" t="s">
        <v>54</v>
      </c>
      <c r="Q92" s="124">
        <f>S92+U92+W92</f>
        <v>0</v>
      </c>
      <c r="R92" s="124">
        <f>T92+V92+X92+Z92</f>
        <v>0</v>
      </c>
      <c r="S92" s="125">
        <v>0</v>
      </c>
      <c r="T92" s="125">
        <v>0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6"/>
    </row>
    <row r="93" spans="1:27" ht="15.75" customHeight="1">
      <c r="A93" s="118"/>
      <c r="B93" s="119"/>
      <c r="C93" s="120"/>
      <c r="D93" s="121"/>
      <c r="E93" s="121"/>
      <c r="F93" s="121"/>
      <c r="G93" s="121"/>
      <c r="H93" s="121">
        <v>1</v>
      </c>
      <c r="I93" s="121"/>
      <c r="J93" s="121"/>
      <c r="K93" s="121"/>
      <c r="L93" s="146"/>
      <c r="M93" s="127" t="s">
        <v>68</v>
      </c>
      <c r="N93" s="127"/>
      <c r="O93" s="127"/>
      <c r="P93" s="127" t="s">
        <v>55</v>
      </c>
      <c r="Q93" s="124">
        <f>S93+U93+W93</f>
        <v>0</v>
      </c>
      <c r="R93" s="124">
        <f>T93+V93+X93+Z93</f>
        <v>0</v>
      </c>
      <c r="S93" s="125">
        <v>0</v>
      </c>
      <c r="T93" s="125">
        <v>0</v>
      </c>
      <c r="U93" s="125">
        <v>0</v>
      </c>
      <c r="V93" s="125">
        <v>0</v>
      </c>
      <c r="W93" s="125">
        <v>0</v>
      </c>
      <c r="X93" s="125">
        <v>0</v>
      </c>
      <c r="Y93" s="125">
        <v>0</v>
      </c>
      <c r="Z93" s="125">
        <v>0</v>
      </c>
      <c r="AA93" s="126"/>
    </row>
    <row r="94" spans="1:27" ht="15">
      <c r="A94" s="118"/>
      <c r="B94" s="119"/>
      <c r="C94" s="120"/>
      <c r="D94" s="121"/>
      <c r="E94" s="121"/>
      <c r="F94" s="121"/>
      <c r="G94" s="121"/>
      <c r="H94" s="121"/>
      <c r="I94" s="121"/>
      <c r="J94" s="121"/>
      <c r="K94" s="121"/>
      <c r="L94" s="146"/>
      <c r="M94" s="146"/>
      <c r="N94" s="146"/>
      <c r="O94" s="146"/>
      <c r="P94" s="127" t="s">
        <v>56</v>
      </c>
      <c r="Q94" s="124">
        <f t="shared" si="28"/>
        <v>0</v>
      </c>
      <c r="R94" s="124">
        <f t="shared" si="29"/>
        <v>0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5">
        <v>0</v>
      </c>
      <c r="Y94" s="125">
        <v>0</v>
      </c>
      <c r="Z94" s="125">
        <v>0</v>
      </c>
      <c r="AA94" s="126"/>
    </row>
    <row r="95" spans="1:27" ht="15">
      <c r="A95" s="118"/>
      <c r="B95" s="119"/>
      <c r="C95" s="120"/>
      <c r="D95" s="121"/>
      <c r="E95" s="121"/>
      <c r="F95" s="121"/>
      <c r="G95" s="121"/>
      <c r="H95" s="121"/>
      <c r="I95" s="121"/>
      <c r="J95" s="121"/>
      <c r="K95" s="121"/>
      <c r="L95" s="146"/>
      <c r="M95" s="146"/>
      <c r="N95" s="146"/>
      <c r="O95" s="146"/>
      <c r="P95" s="127" t="s">
        <v>57</v>
      </c>
      <c r="Q95" s="124">
        <f t="shared" si="28"/>
        <v>0</v>
      </c>
      <c r="R95" s="124">
        <f t="shared" si="29"/>
        <v>0</v>
      </c>
      <c r="S95" s="125">
        <v>0</v>
      </c>
      <c r="T95" s="125">
        <v>0</v>
      </c>
      <c r="U95" s="125">
        <v>0</v>
      </c>
      <c r="V95" s="125">
        <v>0</v>
      </c>
      <c r="W95" s="125">
        <v>0</v>
      </c>
      <c r="X95" s="125">
        <v>0</v>
      </c>
      <c r="Y95" s="125">
        <v>0</v>
      </c>
      <c r="Z95" s="125">
        <v>0</v>
      </c>
      <c r="AA95" s="126"/>
    </row>
    <row r="96" spans="1:27" ht="15.75" thickBot="1">
      <c r="A96" s="128"/>
      <c r="B96" s="129"/>
      <c r="C96" s="130"/>
      <c r="D96" s="131"/>
      <c r="E96" s="131"/>
      <c r="F96" s="131"/>
      <c r="G96" s="131"/>
      <c r="H96" s="131"/>
      <c r="I96" s="131"/>
      <c r="J96" s="131"/>
      <c r="K96" s="131"/>
      <c r="L96" s="147"/>
      <c r="M96" s="147"/>
      <c r="N96" s="147"/>
      <c r="O96" s="147"/>
      <c r="P96" s="133" t="s">
        <v>58</v>
      </c>
      <c r="Q96" s="134">
        <f t="shared" si="28"/>
        <v>0</v>
      </c>
      <c r="R96" s="134">
        <f t="shared" si="29"/>
        <v>0</v>
      </c>
      <c r="S96" s="135">
        <v>0</v>
      </c>
      <c r="T96" s="135">
        <v>0</v>
      </c>
      <c r="U96" s="135">
        <v>0</v>
      </c>
      <c r="V96" s="135">
        <v>0</v>
      </c>
      <c r="W96" s="135">
        <v>0</v>
      </c>
      <c r="X96" s="135">
        <v>0</v>
      </c>
      <c r="Y96" s="135">
        <v>0</v>
      </c>
      <c r="Z96" s="135">
        <v>0</v>
      </c>
      <c r="AA96" s="136"/>
    </row>
    <row r="97" spans="1:27" ht="15" customHeight="1">
      <c r="A97" s="110" t="s">
        <v>93</v>
      </c>
      <c r="B97" s="111" t="s">
        <v>101</v>
      </c>
      <c r="C97" s="112"/>
      <c r="D97" s="113"/>
      <c r="E97" s="113"/>
      <c r="F97" s="113"/>
      <c r="G97" s="113"/>
      <c r="H97" s="113"/>
      <c r="I97" s="113"/>
      <c r="J97" s="113"/>
      <c r="K97" s="113"/>
      <c r="L97" s="148"/>
      <c r="M97" s="148"/>
      <c r="N97" s="148"/>
      <c r="O97" s="148"/>
      <c r="P97" s="115" t="s">
        <v>78</v>
      </c>
      <c r="Q97" s="116">
        <f aca="true" t="shared" si="31" ref="Q97:Q108">S97+U97+W97</f>
        <v>0</v>
      </c>
      <c r="R97" s="116">
        <f aca="true" t="shared" si="32" ref="R97:R108">T97+V97+X97+Z97</f>
        <v>0</v>
      </c>
      <c r="S97" s="116">
        <f>SUM(S98:S108)</f>
        <v>0</v>
      </c>
      <c r="T97" s="116">
        <f aca="true" t="shared" si="33" ref="T97:Z97">SUM(T98:T108)</f>
        <v>0</v>
      </c>
      <c r="U97" s="116">
        <f t="shared" si="33"/>
        <v>0</v>
      </c>
      <c r="V97" s="116">
        <f t="shared" si="33"/>
        <v>0</v>
      </c>
      <c r="W97" s="116">
        <f t="shared" si="33"/>
        <v>0</v>
      </c>
      <c r="X97" s="116">
        <f t="shared" si="33"/>
        <v>0</v>
      </c>
      <c r="Y97" s="116">
        <f t="shared" si="33"/>
        <v>0</v>
      </c>
      <c r="Z97" s="116">
        <f t="shared" si="33"/>
        <v>0</v>
      </c>
      <c r="AA97" s="137" t="s">
        <v>23</v>
      </c>
    </row>
    <row r="98" spans="1:27" ht="15">
      <c r="A98" s="118"/>
      <c r="B98" s="119"/>
      <c r="C98" s="120"/>
      <c r="D98" s="121"/>
      <c r="E98" s="121"/>
      <c r="F98" s="121"/>
      <c r="G98" s="121"/>
      <c r="H98" s="121"/>
      <c r="I98" s="121"/>
      <c r="J98" s="121"/>
      <c r="K98" s="121"/>
      <c r="L98" s="127"/>
      <c r="M98" s="127"/>
      <c r="N98" s="127"/>
      <c r="O98" s="127"/>
      <c r="P98" s="123" t="s">
        <v>8</v>
      </c>
      <c r="Q98" s="124">
        <f t="shared" si="31"/>
        <v>0</v>
      </c>
      <c r="R98" s="124">
        <f t="shared" si="32"/>
        <v>0</v>
      </c>
      <c r="S98" s="125">
        <v>0</v>
      </c>
      <c r="T98" s="125">
        <v>0</v>
      </c>
      <c r="U98" s="125">
        <v>0</v>
      </c>
      <c r="V98" s="125">
        <v>0</v>
      </c>
      <c r="W98" s="125">
        <v>0</v>
      </c>
      <c r="X98" s="125">
        <v>0</v>
      </c>
      <c r="Y98" s="125">
        <v>0</v>
      </c>
      <c r="Z98" s="125">
        <v>0</v>
      </c>
      <c r="AA98" s="138"/>
    </row>
    <row r="99" spans="1:27" ht="15">
      <c r="A99" s="118"/>
      <c r="B99" s="119"/>
      <c r="C99" s="120"/>
      <c r="D99" s="121"/>
      <c r="E99" s="121"/>
      <c r="F99" s="121"/>
      <c r="G99" s="121"/>
      <c r="H99" s="121"/>
      <c r="I99" s="121"/>
      <c r="J99" s="121"/>
      <c r="K99" s="121"/>
      <c r="L99" s="127"/>
      <c r="M99" s="127"/>
      <c r="N99" s="127"/>
      <c r="O99" s="127"/>
      <c r="P99" s="123" t="s">
        <v>9</v>
      </c>
      <c r="Q99" s="124">
        <f t="shared" si="31"/>
        <v>0</v>
      </c>
      <c r="R99" s="124">
        <f t="shared" si="32"/>
        <v>0</v>
      </c>
      <c r="S99" s="125">
        <v>0</v>
      </c>
      <c r="T99" s="125">
        <v>0</v>
      </c>
      <c r="U99" s="125">
        <v>0</v>
      </c>
      <c r="V99" s="125">
        <v>0</v>
      </c>
      <c r="W99" s="125">
        <v>0</v>
      </c>
      <c r="X99" s="125">
        <v>0</v>
      </c>
      <c r="Y99" s="125">
        <v>0</v>
      </c>
      <c r="Z99" s="125">
        <v>0</v>
      </c>
      <c r="AA99" s="138"/>
    </row>
    <row r="100" spans="1:27" ht="15">
      <c r="A100" s="118"/>
      <c r="B100" s="119"/>
      <c r="C100" s="120"/>
      <c r="D100" s="121"/>
      <c r="E100" s="121"/>
      <c r="F100" s="121"/>
      <c r="G100" s="121"/>
      <c r="H100" s="121"/>
      <c r="I100" s="121"/>
      <c r="J100" s="121"/>
      <c r="K100" s="121"/>
      <c r="L100" s="127"/>
      <c r="M100" s="127"/>
      <c r="N100" s="127"/>
      <c r="O100" s="127"/>
      <c r="P100" s="123" t="s">
        <v>10</v>
      </c>
      <c r="Q100" s="124">
        <f t="shared" si="31"/>
        <v>0</v>
      </c>
      <c r="R100" s="124">
        <f t="shared" si="32"/>
        <v>0</v>
      </c>
      <c r="S100" s="125">
        <v>0</v>
      </c>
      <c r="T100" s="125">
        <v>0</v>
      </c>
      <c r="U100" s="125">
        <v>0</v>
      </c>
      <c r="V100" s="125">
        <v>0</v>
      </c>
      <c r="W100" s="125">
        <v>0</v>
      </c>
      <c r="X100" s="125">
        <v>0</v>
      </c>
      <c r="Y100" s="125">
        <v>0</v>
      </c>
      <c r="Z100" s="125">
        <v>0</v>
      </c>
      <c r="AA100" s="138"/>
    </row>
    <row r="101" spans="1:27" ht="15">
      <c r="A101" s="118"/>
      <c r="B101" s="119"/>
      <c r="C101" s="120"/>
      <c r="D101" s="121"/>
      <c r="E101" s="121"/>
      <c r="F101" s="121"/>
      <c r="G101" s="121"/>
      <c r="H101" s="121"/>
      <c r="I101" s="121"/>
      <c r="J101" s="121"/>
      <c r="K101" s="121"/>
      <c r="L101" s="127"/>
      <c r="M101" s="127"/>
      <c r="N101" s="127"/>
      <c r="O101" s="127"/>
      <c r="P101" s="123" t="s">
        <v>11</v>
      </c>
      <c r="Q101" s="124">
        <f t="shared" si="31"/>
        <v>0</v>
      </c>
      <c r="R101" s="124">
        <f t="shared" si="32"/>
        <v>0</v>
      </c>
      <c r="S101" s="125">
        <v>0</v>
      </c>
      <c r="T101" s="125">
        <v>0</v>
      </c>
      <c r="U101" s="125">
        <v>0</v>
      </c>
      <c r="V101" s="125">
        <v>0</v>
      </c>
      <c r="W101" s="125">
        <v>0</v>
      </c>
      <c r="X101" s="125">
        <v>0</v>
      </c>
      <c r="Y101" s="125">
        <v>0</v>
      </c>
      <c r="Z101" s="125">
        <v>0</v>
      </c>
      <c r="AA101" s="138"/>
    </row>
    <row r="102" spans="1:27" ht="15">
      <c r="A102" s="118"/>
      <c r="B102" s="119"/>
      <c r="C102" s="120"/>
      <c r="D102" s="121"/>
      <c r="E102" s="121"/>
      <c r="F102" s="121"/>
      <c r="G102" s="121"/>
      <c r="H102" s="121"/>
      <c r="I102" s="121"/>
      <c r="J102" s="121"/>
      <c r="K102" s="121"/>
      <c r="L102" s="127"/>
      <c r="M102" s="127"/>
      <c r="N102" s="127"/>
      <c r="O102" s="127"/>
      <c r="P102" s="123" t="s">
        <v>12</v>
      </c>
      <c r="Q102" s="124">
        <f t="shared" si="31"/>
        <v>0</v>
      </c>
      <c r="R102" s="124">
        <f t="shared" si="32"/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5">
        <v>0</v>
      </c>
      <c r="Y102" s="125">
        <v>0</v>
      </c>
      <c r="Z102" s="125">
        <v>0</v>
      </c>
      <c r="AA102" s="138"/>
    </row>
    <row r="103" spans="1:27" ht="15">
      <c r="A103" s="118"/>
      <c r="B103" s="119"/>
      <c r="C103" s="120"/>
      <c r="D103" s="121"/>
      <c r="E103" s="121"/>
      <c r="F103" s="121"/>
      <c r="G103" s="121"/>
      <c r="H103" s="121"/>
      <c r="I103" s="121"/>
      <c r="J103" s="121"/>
      <c r="K103" s="121"/>
      <c r="L103" s="127"/>
      <c r="M103" s="127"/>
      <c r="N103" s="127"/>
      <c r="O103" s="127"/>
      <c r="P103" s="123" t="s">
        <v>48</v>
      </c>
      <c r="Q103" s="124">
        <f t="shared" si="31"/>
        <v>0</v>
      </c>
      <c r="R103" s="124">
        <f t="shared" si="32"/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25">
        <v>0</v>
      </c>
      <c r="AA103" s="138"/>
    </row>
    <row r="104" spans="1:27" ht="15">
      <c r="A104" s="118"/>
      <c r="B104" s="119"/>
      <c r="C104" s="120"/>
      <c r="D104" s="121"/>
      <c r="E104" s="121"/>
      <c r="F104" s="121"/>
      <c r="G104" s="121"/>
      <c r="H104" s="121"/>
      <c r="I104" s="121"/>
      <c r="J104" s="121"/>
      <c r="K104" s="121"/>
      <c r="L104" s="127"/>
      <c r="M104" s="127"/>
      <c r="N104" s="127"/>
      <c r="O104" s="127"/>
      <c r="P104" s="123" t="s">
        <v>54</v>
      </c>
      <c r="Q104" s="124">
        <f t="shared" si="31"/>
        <v>0</v>
      </c>
      <c r="R104" s="124">
        <f t="shared" si="32"/>
        <v>0</v>
      </c>
      <c r="S104" s="125">
        <v>0</v>
      </c>
      <c r="T104" s="125">
        <v>0</v>
      </c>
      <c r="U104" s="125">
        <v>0</v>
      </c>
      <c r="V104" s="125">
        <v>0</v>
      </c>
      <c r="W104" s="125">
        <v>0</v>
      </c>
      <c r="X104" s="125">
        <v>0</v>
      </c>
      <c r="Y104" s="125">
        <v>0</v>
      </c>
      <c r="Z104" s="125">
        <v>0</v>
      </c>
      <c r="AA104" s="138"/>
    </row>
    <row r="105" spans="1:27" ht="15">
      <c r="A105" s="118"/>
      <c r="B105" s="119"/>
      <c r="C105" s="120"/>
      <c r="D105" s="121"/>
      <c r="E105" s="121"/>
      <c r="F105" s="121"/>
      <c r="G105" s="121"/>
      <c r="H105" s="121"/>
      <c r="I105" s="121"/>
      <c r="J105" s="121"/>
      <c r="K105" s="121"/>
      <c r="L105" s="127"/>
      <c r="M105" s="127"/>
      <c r="N105" s="127"/>
      <c r="O105" s="127"/>
      <c r="P105" s="123" t="s">
        <v>55</v>
      </c>
      <c r="Q105" s="124">
        <f t="shared" si="31"/>
        <v>0</v>
      </c>
      <c r="R105" s="124">
        <f t="shared" si="32"/>
        <v>0</v>
      </c>
      <c r="S105" s="125">
        <v>0</v>
      </c>
      <c r="T105" s="125">
        <v>0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25">
        <v>0</v>
      </c>
      <c r="AA105" s="138"/>
    </row>
    <row r="106" spans="1:27" ht="15">
      <c r="A106" s="118"/>
      <c r="B106" s="119"/>
      <c r="C106" s="120"/>
      <c r="D106" s="121"/>
      <c r="E106" s="121"/>
      <c r="F106" s="121"/>
      <c r="G106" s="121"/>
      <c r="H106" s="121"/>
      <c r="I106" s="121"/>
      <c r="J106" s="121"/>
      <c r="K106" s="121"/>
      <c r="L106" s="127"/>
      <c r="M106" s="127"/>
      <c r="N106" s="127"/>
      <c r="O106" s="127"/>
      <c r="P106" s="123" t="s">
        <v>56</v>
      </c>
      <c r="Q106" s="124">
        <f t="shared" si="31"/>
        <v>0</v>
      </c>
      <c r="R106" s="124">
        <f t="shared" si="32"/>
        <v>0</v>
      </c>
      <c r="S106" s="125">
        <v>0</v>
      </c>
      <c r="T106" s="125">
        <v>0</v>
      </c>
      <c r="U106" s="125">
        <v>0</v>
      </c>
      <c r="V106" s="125">
        <v>0</v>
      </c>
      <c r="W106" s="125">
        <v>0</v>
      </c>
      <c r="X106" s="125">
        <v>0</v>
      </c>
      <c r="Y106" s="125">
        <v>0</v>
      </c>
      <c r="Z106" s="125">
        <v>0</v>
      </c>
      <c r="AA106" s="138"/>
    </row>
    <row r="107" spans="1:27" ht="15">
      <c r="A107" s="118"/>
      <c r="B107" s="119"/>
      <c r="C107" s="120"/>
      <c r="D107" s="121"/>
      <c r="E107" s="121"/>
      <c r="F107" s="121"/>
      <c r="G107" s="121"/>
      <c r="H107" s="121"/>
      <c r="I107" s="121"/>
      <c r="J107" s="121">
        <v>1</v>
      </c>
      <c r="K107" s="121"/>
      <c r="L107" s="127"/>
      <c r="M107" s="127" t="s">
        <v>68</v>
      </c>
      <c r="N107" s="127"/>
      <c r="O107" s="127"/>
      <c r="P107" s="123" t="s">
        <v>57</v>
      </c>
      <c r="Q107" s="124">
        <f t="shared" si="31"/>
        <v>0</v>
      </c>
      <c r="R107" s="124">
        <f t="shared" si="32"/>
        <v>0</v>
      </c>
      <c r="S107" s="125">
        <v>0</v>
      </c>
      <c r="T107" s="125">
        <v>0</v>
      </c>
      <c r="U107" s="125">
        <v>0</v>
      </c>
      <c r="V107" s="125">
        <v>0</v>
      </c>
      <c r="W107" s="125">
        <v>0</v>
      </c>
      <c r="X107" s="125">
        <v>0</v>
      </c>
      <c r="Y107" s="125">
        <v>0</v>
      </c>
      <c r="Z107" s="125">
        <v>0</v>
      </c>
      <c r="AA107" s="138"/>
    </row>
    <row r="108" spans="1:27" ht="15.75" thickBot="1">
      <c r="A108" s="128"/>
      <c r="B108" s="129"/>
      <c r="C108" s="130"/>
      <c r="D108" s="131"/>
      <c r="E108" s="131"/>
      <c r="F108" s="131"/>
      <c r="G108" s="131"/>
      <c r="H108" s="131"/>
      <c r="I108" s="131"/>
      <c r="J108" s="131"/>
      <c r="K108" s="131"/>
      <c r="L108" s="133"/>
      <c r="M108" s="133"/>
      <c r="N108" s="133"/>
      <c r="O108" s="133"/>
      <c r="P108" s="139" t="s">
        <v>58</v>
      </c>
      <c r="Q108" s="134">
        <f t="shared" si="31"/>
        <v>0</v>
      </c>
      <c r="R108" s="134">
        <f t="shared" si="32"/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  <c r="Y108" s="135">
        <v>0</v>
      </c>
      <c r="Z108" s="135">
        <v>0</v>
      </c>
      <c r="AA108" s="140"/>
    </row>
    <row r="109" spans="1:27" ht="15" customHeight="1">
      <c r="A109" s="110" t="s">
        <v>94</v>
      </c>
      <c r="B109" s="111" t="s">
        <v>98</v>
      </c>
      <c r="C109" s="112">
        <v>0.6</v>
      </c>
      <c r="D109" s="113"/>
      <c r="E109" s="113"/>
      <c r="F109" s="113"/>
      <c r="G109" s="113"/>
      <c r="H109" s="113"/>
      <c r="I109" s="113"/>
      <c r="J109" s="113"/>
      <c r="K109" s="113"/>
      <c r="L109" s="114"/>
      <c r="M109" s="114"/>
      <c r="N109" s="114"/>
      <c r="O109" s="114"/>
      <c r="P109" s="115" t="s">
        <v>7</v>
      </c>
      <c r="Q109" s="116">
        <f aca="true" t="shared" si="34" ref="Q109:Q115">S109+U109+W109</f>
        <v>281059.8</v>
      </c>
      <c r="R109" s="116">
        <f t="shared" si="29"/>
        <v>456.79999999999995</v>
      </c>
      <c r="S109" s="116">
        <f>SUM(S110:S120)</f>
        <v>70607.5</v>
      </c>
      <c r="T109" s="116">
        <f aca="true" t="shared" si="35" ref="T109:Z109">SUM(T110:T120)</f>
        <v>456.79999999999995</v>
      </c>
      <c r="U109" s="116">
        <f t="shared" si="35"/>
        <v>0</v>
      </c>
      <c r="V109" s="116">
        <f t="shared" si="35"/>
        <v>0</v>
      </c>
      <c r="W109" s="116">
        <f t="shared" si="35"/>
        <v>210452.3</v>
      </c>
      <c r="X109" s="116">
        <f t="shared" si="35"/>
        <v>0</v>
      </c>
      <c r="Y109" s="116">
        <f t="shared" si="35"/>
        <v>0</v>
      </c>
      <c r="Z109" s="116">
        <f t="shared" si="35"/>
        <v>0</v>
      </c>
      <c r="AA109" s="137" t="s">
        <v>23</v>
      </c>
    </row>
    <row r="110" spans="1:27" ht="15">
      <c r="A110" s="118"/>
      <c r="B110" s="119"/>
      <c r="C110" s="120"/>
      <c r="D110" s="121"/>
      <c r="E110" s="121"/>
      <c r="F110" s="121"/>
      <c r="G110" s="121"/>
      <c r="H110" s="121"/>
      <c r="I110" s="121"/>
      <c r="J110" s="121"/>
      <c r="K110" s="121"/>
      <c r="L110" s="122"/>
      <c r="M110" s="127" t="s">
        <v>67</v>
      </c>
      <c r="N110" s="127"/>
      <c r="O110" s="127"/>
      <c r="P110" s="123" t="s">
        <v>8</v>
      </c>
      <c r="Q110" s="124">
        <f t="shared" si="34"/>
        <v>320.4</v>
      </c>
      <c r="R110" s="124">
        <f t="shared" si="29"/>
        <v>320.4</v>
      </c>
      <c r="S110" s="125">
        <f>300+127.4-100-7</f>
        <v>320.4</v>
      </c>
      <c r="T110" s="125">
        <f>300+127.4-100-7</f>
        <v>320.4</v>
      </c>
      <c r="U110" s="125">
        <v>0</v>
      </c>
      <c r="V110" s="125">
        <v>0</v>
      </c>
      <c r="W110" s="124">
        <v>0</v>
      </c>
      <c r="X110" s="125">
        <v>0</v>
      </c>
      <c r="Y110" s="125">
        <v>0</v>
      </c>
      <c r="Z110" s="125">
        <v>0</v>
      </c>
      <c r="AA110" s="138"/>
    </row>
    <row r="111" spans="1:27" ht="15">
      <c r="A111" s="118"/>
      <c r="B111" s="119"/>
      <c r="C111" s="120"/>
      <c r="D111" s="121"/>
      <c r="E111" s="121"/>
      <c r="F111" s="121"/>
      <c r="G111" s="121"/>
      <c r="H111" s="121"/>
      <c r="I111" s="121"/>
      <c r="J111" s="121"/>
      <c r="K111" s="121"/>
      <c r="L111" s="122"/>
      <c r="M111" s="127" t="s">
        <v>67</v>
      </c>
      <c r="N111" s="127"/>
      <c r="O111" s="127"/>
      <c r="P111" s="123" t="s">
        <v>9</v>
      </c>
      <c r="Q111" s="124">
        <f t="shared" si="34"/>
        <v>136.4</v>
      </c>
      <c r="R111" s="124">
        <f t="shared" si="29"/>
        <v>136.4</v>
      </c>
      <c r="S111" s="125">
        <v>136.4</v>
      </c>
      <c r="T111" s="125">
        <v>136.4</v>
      </c>
      <c r="U111" s="125">
        <v>0</v>
      </c>
      <c r="V111" s="125">
        <v>0</v>
      </c>
      <c r="W111" s="124">
        <v>0</v>
      </c>
      <c r="X111" s="125">
        <v>0</v>
      </c>
      <c r="Y111" s="125">
        <v>0</v>
      </c>
      <c r="Z111" s="125">
        <v>0</v>
      </c>
      <c r="AA111" s="138"/>
    </row>
    <row r="112" spans="1:27" ht="15">
      <c r="A112" s="118"/>
      <c r="B112" s="119"/>
      <c r="C112" s="120"/>
      <c r="D112" s="121"/>
      <c r="E112" s="121"/>
      <c r="F112" s="121"/>
      <c r="G112" s="121"/>
      <c r="H112" s="121"/>
      <c r="I112" s="121"/>
      <c r="J112" s="121"/>
      <c r="K112" s="121"/>
      <c r="L112" s="122"/>
      <c r="M112" s="127"/>
      <c r="N112" s="127"/>
      <c r="O112" s="127"/>
      <c r="P112" s="123" t="s">
        <v>10</v>
      </c>
      <c r="Q112" s="124">
        <f t="shared" si="34"/>
        <v>0</v>
      </c>
      <c r="R112" s="124">
        <f t="shared" si="29"/>
        <v>0</v>
      </c>
      <c r="S112" s="125">
        <v>0</v>
      </c>
      <c r="T112" s="125">
        <v>0</v>
      </c>
      <c r="U112" s="125">
        <v>0</v>
      </c>
      <c r="V112" s="125">
        <v>0</v>
      </c>
      <c r="W112" s="124">
        <v>0</v>
      </c>
      <c r="X112" s="125">
        <v>0</v>
      </c>
      <c r="Y112" s="125">
        <v>0</v>
      </c>
      <c r="Z112" s="125">
        <v>0</v>
      </c>
      <c r="AA112" s="138"/>
    </row>
    <row r="113" spans="1:27" ht="15">
      <c r="A113" s="118"/>
      <c r="B113" s="119"/>
      <c r="C113" s="120"/>
      <c r="D113" s="121"/>
      <c r="E113" s="121"/>
      <c r="F113" s="121"/>
      <c r="G113" s="121"/>
      <c r="H113" s="121"/>
      <c r="I113" s="121"/>
      <c r="J113" s="121"/>
      <c r="K113" s="121"/>
      <c r="L113" s="122"/>
      <c r="M113" s="127"/>
      <c r="N113" s="127"/>
      <c r="O113" s="127"/>
      <c r="P113" s="123" t="s">
        <v>11</v>
      </c>
      <c r="Q113" s="124">
        <f t="shared" si="34"/>
        <v>0</v>
      </c>
      <c r="R113" s="124">
        <f t="shared" si="29"/>
        <v>0</v>
      </c>
      <c r="S113" s="125">
        <v>0</v>
      </c>
      <c r="T113" s="125">
        <v>0</v>
      </c>
      <c r="U113" s="125">
        <v>0</v>
      </c>
      <c r="V113" s="125">
        <v>0</v>
      </c>
      <c r="W113" s="124">
        <v>0</v>
      </c>
      <c r="X113" s="125">
        <v>0</v>
      </c>
      <c r="Y113" s="125">
        <v>0</v>
      </c>
      <c r="Z113" s="125">
        <v>0</v>
      </c>
      <c r="AA113" s="138"/>
    </row>
    <row r="114" spans="1:27" ht="15">
      <c r="A114" s="118"/>
      <c r="B114" s="119"/>
      <c r="C114" s="120"/>
      <c r="D114" s="121"/>
      <c r="E114" s="121"/>
      <c r="F114" s="121"/>
      <c r="G114" s="121"/>
      <c r="H114" s="121"/>
      <c r="I114" s="121"/>
      <c r="J114" s="121"/>
      <c r="K114" s="121"/>
      <c r="L114" s="122"/>
      <c r="M114" s="127"/>
      <c r="N114" s="127"/>
      <c r="O114" s="127"/>
      <c r="P114" s="123" t="s">
        <v>12</v>
      </c>
      <c r="Q114" s="124">
        <f t="shared" si="34"/>
        <v>0</v>
      </c>
      <c r="R114" s="124">
        <f t="shared" si="29"/>
        <v>0</v>
      </c>
      <c r="S114" s="125">
        <v>0</v>
      </c>
      <c r="T114" s="125">
        <v>0</v>
      </c>
      <c r="U114" s="125">
        <v>0</v>
      </c>
      <c r="V114" s="125">
        <v>0</v>
      </c>
      <c r="W114" s="124">
        <v>0</v>
      </c>
      <c r="X114" s="125">
        <v>0</v>
      </c>
      <c r="Y114" s="125">
        <v>0</v>
      </c>
      <c r="Z114" s="125">
        <v>0</v>
      </c>
      <c r="AA114" s="138"/>
    </row>
    <row r="115" spans="1:27" ht="15">
      <c r="A115" s="118"/>
      <c r="B115" s="119"/>
      <c r="C115" s="120"/>
      <c r="D115" s="121"/>
      <c r="E115" s="121"/>
      <c r="F115" s="121"/>
      <c r="G115" s="121"/>
      <c r="H115" s="121"/>
      <c r="I115" s="121"/>
      <c r="J115" s="121"/>
      <c r="K115" s="121"/>
      <c r="L115" s="122"/>
      <c r="M115" s="127"/>
      <c r="N115" s="127"/>
      <c r="O115" s="127"/>
      <c r="P115" s="127" t="s">
        <v>48</v>
      </c>
      <c r="Q115" s="124">
        <f t="shared" si="34"/>
        <v>0</v>
      </c>
      <c r="R115" s="124">
        <f t="shared" si="29"/>
        <v>0</v>
      </c>
      <c r="S115" s="125">
        <v>0</v>
      </c>
      <c r="T115" s="125">
        <v>0</v>
      </c>
      <c r="U115" s="125">
        <v>0</v>
      </c>
      <c r="V115" s="125">
        <v>0</v>
      </c>
      <c r="W115" s="124">
        <v>0</v>
      </c>
      <c r="X115" s="125">
        <v>0</v>
      </c>
      <c r="Y115" s="125">
        <v>0</v>
      </c>
      <c r="Z115" s="125">
        <v>0</v>
      </c>
      <c r="AA115" s="138"/>
    </row>
    <row r="116" spans="1:27" ht="15">
      <c r="A116" s="118"/>
      <c r="B116" s="119"/>
      <c r="C116" s="120"/>
      <c r="D116" s="121"/>
      <c r="E116" s="121"/>
      <c r="F116" s="121"/>
      <c r="G116" s="121"/>
      <c r="H116" s="121"/>
      <c r="I116" s="121"/>
      <c r="J116" s="121"/>
      <c r="K116" s="121"/>
      <c r="L116" s="122"/>
      <c r="M116" s="127"/>
      <c r="N116" s="127"/>
      <c r="O116" s="127"/>
      <c r="P116" s="127" t="s">
        <v>54</v>
      </c>
      <c r="Q116" s="124">
        <f>S116+U116+W116</f>
        <v>0</v>
      </c>
      <c r="R116" s="124">
        <f t="shared" si="29"/>
        <v>0</v>
      </c>
      <c r="S116" s="125">
        <v>0</v>
      </c>
      <c r="T116" s="125">
        <v>0</v>
      </c>
      <c r="U116" s="125">
        <v>0</v>
      </c>
      <c r="V116" s="125">
        <v>0</v>
      </c>
      <c r="W116" s="124">
        <v>0</v>
      </c>
      <c r="X116" s="125">
        <v>0</v>
      </c>
      <c r="Y116" s="125">
        <v>0</v>
      </c>
      <c r="Z116" s="125">
        <v>0</v>
      </c>
      <c r="AA116" s="138"/>
    </row>
    <row r="117" spans="1:27" ht="15">
      <c r="A117" s="118"/>
      <c r="B117" s="119"/>
      <c r="C117" s="120"/>
      <c r="D117" s="121"/>
      <c r="E117" s="121"/>
      <c r="F117" s="121"/>
      <c r="G117" s="121"/>
      <c r="H117" s="121"/>
      <c r="I117" s="121"/>
      <c r="J117" s="121"/>
      <c r="K117" s="121"/>
      <c r="L117" s="122"/>
      <c r="M117" s="127" t="s">
        <v>68</v>
      </c>
      <c r="N117" s="127"/>
      <c r="O117" s="127"/>
      <c r="P117" s="127" t="s">
        <v>55</v>
      </c>
      <c r="Q117" s="124">
        <f>S117+U117+W117</f>
        <v>0</v>
      </c>
      <c r="R117" s="124">
        <f t="shared" si="29"/>
        <v>0</v>
      </c>
      <c r="S117" s="124">
        <v>0</v>
      </c>
      <c r="T117" s="125">
        <v>0</v>
      </c>
      <c r="U117" s="125">
        <v>0</v>
      </c>
      <c r="V117" s="125">
        <v>0</v>
      </c>
      <c r="W117" s="124">
        <v>0</v>
      </c>
      <c r="X117" s="125">
        <v>0</v>
      </c>
      <c r="Y117" s="125">
        <v>0</v>
      </c>
      <c r="Z117" s="125">
        <v>0</v>
      </c>
      <c r="AA117" s="138"/>
    </row>
    <row r="118" spans="1:27" ht="15">
      <c r="A118" s="118"/>
      <c r="B118" s="119"/>
      <c r="C118" s="120"/>
      <c r="D118" s="121"/>
      <c r="E118" s="121"/>
      <c r="F118" s="121"/>
      <c r="G118" s="121"/>
      <c r="H118" s="121">
        <v>1</v>
      </c>
      <c r="I118" s="121"/>
      <c r="J118" s="121"/>
      <c r="K118" s="121"/>
      <c r="L118" s="122"/>
      <c r="M118" s="127" t="s">
        <v>68</v>
      </c>
      <c r="N118" s="127" t="s">
        <v>83</v>
      </c>
      <c r="O118" s="127" t="s">
        <v>84</v>
      </c>
      <c r="P118" s="127" t="s">
        <v>56</v>
      </c>
      <c r="Q118" s="124">
        <f>S118+U118+W118</f>
        <v>137051.3</v>
      </c>
      <c r="R118" s="124">
        <f t="shared" si="29"/>
        <v>0</v>
      </c>
      <c r="S118" s="124">
        <v>34262.8</v>
      </c>
      <c r="T118" s="125">
        <v>0</v>
      </c>
      <c r="U118" s="125">
        <v>0</v>
      </c>
      <c r="V118" s="125">
        <v>0</v>
      </c>
      <c r="W118" s="124">
        <v>102788.5</v>
      </c>
      <c r="X118" s="125">
        <v>0</v>
      </c>
      <c r="Y118" s="125">
        <v>0</v>
      </c>
      <c r="Z118" s="125">
        <v>0</v>
      </c>
      <c r="AA118" s="138"/>
    </row>
    <row r="119" spans="1:27" ht="15">
      <c r="A119" s="118"/>
      <c r="B119" s="119"/>
      <c r="C119" s="120"/>
      <c r="D119" s="121"/>
      <c r="E119" s="121"/>
      <c r="F119" s="121"/>
      <c r="G119" s="121"/>
      <c r="H119" s="121"/>
      <c r="I119" s="121"/>
      <c r="J119" s="121"/>
      <c r="K119" s="121"/>
      <c r="L119" s="122"/>
      <c r="M119" s="127"/>
      <c r="N119" s="127" t="s">
        <v>83</v>
      </c>
      <c r="O119" s="127" t="s">
        <v>84</v>
      </c>
      <c r="P119" s="127" t="s">
        <v>57</v>
      </c>
      <c r="Q119" s="124">
        <f>S119+U119+W119</f>
        <v>143551.7</v>
      </c>
      <c r="R119" s="124">
        <f t="shared" si="29"/>
        <v>0</v>
      </c>
      <c r="S119" s="125">
        <v>35887.9</v>
      </c>
      <c r="T119" s="125">
        <v>0</v>
      </c>
      <c r="U119" s="125">
        <v>0</v>
      </c>
      <c r="V119" s="125">
        <v>0</v>
      </c>
      <c r="W119" s="124">
        <v>107663.8</v>
      </c>
      <c r="X119" s="125">
        <v>0</v>
      </c>
      <c r="Y119" s="125">
        <v>0</v>
      </c>
      <c r="Z119" s="125">
        <v>0</v>
      </c>
      <c r="AA119" s="138"/>
    </row>
    <row r="120" spans="1:27" ht="15.75" thickBot="1">
      <c r="A120" s="128"/>
      <c r="B120" s="129"/>
      <c r="C120" s="130"/>
      <c r="D120" s="131"/>
      <c r="E120" s="131"/>
      <c r="F120" s="131"/>
      <c r="G120" s="131"/>
      <c r="H120" s="131"/>
      <c r="I120" s="131"/>
      <c r="J120" s="131"/>
      <c r="K120" s="131"/>
      <c r="L120" s="132"/>
      <c r="M120" s="133"/>
      <c r="N120" s="133"/>
      <c r="O120" s="133"/>
      <c r="P120" s="133" t="s">
        <v>58</v>
      </c>
      <c r="Q120" s="134">
        <f>S120+U120+W120</f>
        <v>0</v>
      </c>
      <c r="R120" s="134">
        <f t="shared" si="29"/>
        <v>0</v>
      </c>
      <c r="S120" s="135">
        <v>0</v>
      </c>
      <c r="T120" s="135">
        <v>0</v>
      </c>
      <c r="U120" s="135">
        <v>0</v>
      </c>
      <c r="V120" s="135">
        <v>0</v>
      </c>
      <c r="W120" s="134">
        <v>0</v>
      </c>
      <c r="X120" s="135">
        <v>0</v>
      </c>
      <c r="Y120" s="135">
        <v>0</v>
      </c>
      <c r="Z120" s="135">
        <v>0</v>
      </c>
      <c r="AA120" s="140"/>
    </row>
    <row r="121" spans="1:27" ht="18" customHeight="1">
      <c r="A121" s="110" t="s">
        <v>95</v>
      </c>
      <c r="B121" s="111" t="s">
        <v>102</v>
      </c>
      <c r="C121" s="112"/>
      <c r="D121" s="113"/>
      <c r="E121" s="113"/>
      <c r="F121" s="113"/>
      <c r="G121" s="113"/>
      <c r="H121" s="113"/>
      <c r="I121" s="113"/>
      <c r="J121" s="113"/>
      <c r="K121" s="113"/>
      <c r="L121" s="114"/>
      <c r="M121" s="114"/>
      <c r="N121" s="114"/>
      <c r="O121" s="114"/>
      <c r="P121" s="115" t="s">
        <v>78</v>
      </c>
      <c r="Q121" s="116">
        <f aca="true" t="shared" si="36" ref="Q121:Q133">S121+U121+W121</f>
        <v>0</v>
      </c>
      <c r="R121" s="116">
        <f aca="true" t="shared" si="37" ref="R121:R173">T121+V121+X121+Z121</f>
        <v>0</v>
      </c>
      <c r="S121" s="116">
        <f>SUM(S122:S132)</f>
        <v>0</v>
      </c>
      <c r="T121" s="116">
        <f aca="true" t="shared" si="38" ref="T121:Z121">SUM(T122:T132)</f>
        <v>0</v>
      </c>
      <c r="U121" s="116">
        <f t="shared" si="38"/>
        <v>0</v>
      </c>
      <c r="V121" s="116">
        <f t="shared" si="38"/>
        <v>0</v>
      </c>
      <c r="W121" s="116">
        <f t="shared" si="38"/>
        <v>0</v>
      </c>
      <c r="X121" s="116">
        <f t="shared" si="38"/>
        <v>0</v>
      </c>
      <c r="Y121" s="116">
        <f t="shared" si="38"/>
        <v>0</v>
      </c>
      <c r="Z121" s="116">
        <f t="shared" si="38"/>
        <v>0</v>
      </c>
      <c r="AA121" s="137" t="s">
        <v>23</v>
      </c>
    </row>
    <row r="122" spans="1:27" ht="15">
      <c r="A122" s="118"/>
      <c r="B122" s="119"/>
      <c r="C122" s="120"/>
      <c r="D122" s="121"/>
      <c r="E122" s="121"/>
      <c r="F122" s="121"/>
      <c r="G122" s="121"/>
      <c r="H122" s="121"/>
      <c r="I122" s="121"/>
      <c r="J122" s="121"/>
      <c r="K122" s="121"/>
      <c r="L122" s="122"/>
      <c r="M122" s="122"/>
      <c r="N122" s="122"/>
      <c r="O122" s="122"/>
      <c r="P122" s="123" t="s">
        <v>8</v>
      </c>
      <c r="Q122" s="124">
        <f t="shared" si="36"/>
        <v>0</v>
      </c>
      <c r="R122" s="124">
        <f t="shared" si="37"/>
        <v>0</v>
      </c>
      <c r="S122" s="124">
        <v>0</v>
      </c>
      <c r="T122" s="125">
        <v>0</v>
      </c>
      <c r="U122" s="125">
        <v>0</v>
      </c>
      <c r="V122" s="125">
        <v>0</v>
      </c>
      <c r="W122" s="124">
        <v>0</v>
      </c>
      <c r="X122" s="125">
        <v>0</v>
      </c>
      <c r="Y122" s="125">
        <v>0</v>
      </c>
      <c r="Z122" s="125">
        <v>0</v>
      </c>
      <c r="AA122" s="138"/>
    </row>
    <row r="123" spans="1:27" ht="15">
      <c r="A123" s="118"/>
      <c r="B123" s="119"/>
      <c r="C123" s="120"/>
      <c r="D123" s="121"/>
      <c r="E123" s="121"/>
      <c r="F123" s="121"/>
      <c r="G123" s="121"/>
      <c r="H123" s="121"/>
      <c r="I123" s="121"/>
      <c r="J123" s="121"/>
      <c r="K123" s="121"/>
      <c r="L123" s="122"/>
      <c r="M123" s="122"/>
      <c r="N123" s="122"/>
      <c r="O123" s="122"/>
      <c r="P123" s="123" t="s">
        <v>9</v>
      </c>
      <c r="Q123" s="124">
        <f t="shared" si="36"/>
        <v>0</v>
      </c>
      <c r="R123" s="124">
        <f t="shared" si="37"/>
        <v>0</v>
      </c>
      <c r="S123" s="124">
        <v>0</v>
      </c>
      <c r="T123" s="125">
        <v>0</v>
      </c>
      <c r="U123" s="125">
        <v>0</v>
      </c>
      <c r="V123" s="125">
        <v>0</v>
      </c>
      <c r="W123" s="124">
        <v>0</v>
      </c>
      <c r="X123" s="125">
        <v>0</v>
      </c>
      <c r="Y123" s="125">
        <v>0</v>
      </c>
      <c r="Z123" s="125">
        <v>0</v>
      </c>
      <c r="AA123" s="138"/>
    </row>
    <row r="124" spans="1:27" ht="15">
      <c r="A124" s="118"/>
      <c r="B124" s="119"/>
      <c r="C124" s="120"/>
      <c r="D124" s="121"/>
      <c r="E124" s="121"/>
      <c r="F124" s="121"/>
      <c r="G124" s="121"/>
      <c r="H124" s="121"/>
      <c r="I124" s="121"/>
      <c r="J124" s="121"/>
      <c r="K124" s="121"/>
      <c r="L124" s="122"/>
      <c r="M124" s="122"/>
      <c r="N124" s="122"/>
      <c r="O124" s="122"/>
      <c r="P124" s="123" t="s">
        <v>10</v>
      </c>
      <c r="Q124" s="124">
        <f t="shared" si="36"/>
        <v>0</v>
      </c>
      <c r="R124" s="124">
        <f t="shared" si="37"/>
        <v>0</v>
      </c>
      <c r="S124" s="124">
        <v>0</v>
      </c>
      <c r="T124" s="125">
        <v>0</v>
      </c>
      <c r="U124" s="125">
        <v>0</v>
      </c>
      <c r="V124" s="125">
        <v>0</v>
      </c>
      <c r="W124" s="124">
        <v>0</v>
      </c>
      <c r="X124" s="125">
        <v>0</v>
      </c>
      <c r="Y124" s="125">
        <v>0</v>
      </c>
      <c r="Z124" s="125">
        <v>0</v>
      </c>
      <c r="AA124" s="138"/>
    </row>
    <row r="125" spans="1:27" ht="15">
      <c r="A125" s="118"/>
      <c r="B125" s="119"/>
      <c r="C125" s="120"/>
      <c r="D125" s="121"/>
      <c r="E125" s="121"/>
      <c r="F125" s="121"/>
      <c r="G125" s="121"/>
      <c r="H125" s="121"/>
      <c r="I125" s="121"/>
      <c r="J125" s="121"/>
      <c r="K125" s="121"/>
      <c r="L125" s="122"/>
      <c r="M125" s="122"/>
      <c r="N125" s="122"/>
      <c r="O125" s="122"/>
      <c r="P125" s="123" t="s">
        <v>11</v>
      </c>
      <c r="Q125" s="124">
        <f t="shared" si="36"/>
        <v>0</v>
      </c>
      <c r="R125" s="124">
        <f t="shared" si="37"/>
        <v>0</v>
      </c>
      <c r="S125" s="124">
        <v>0</v>
      </c>
      <c r="T125" s="125">
        <v>0</v>
      </c>
      <c r="U125" s="125">
        <v>0</v>
      </c>
      <c r="V125" s="125">
        <v>0</v>
      </c>
      <c r="W125" s="124">
        <v>0</v>
      </c>
      <c r="X125" s="125">
        <v>0</v>
      </c>
      <c r="Y125" s="125">
        <v>0</v>
      </c>
      <c r="Z125" s="125">
        <v>0</v>
      </c>
      <c r="AA125" s="138"/>
    </row>
    <row r="126" spans="1:27" ht="15">
      <c r="A126" s="118"/>
      <c r="B126" s="119"/>
      <c r="C126" s="120"/>
      <c r="D126" s="121"/>
      <c r="E126" s="121"/>
      <c r="F126" s="121"/>
      <c r="G126" s="121"/>
      <c r="H126" s="121"/>
      <c r="I126" s="121"/>
      <c r="J126" s="121"/>
      <c r="K126" s="121"/>
      <c r="L126" s="122"/>
      <c r="M126" s="122"/>
      <c r="N126" s="122"/>
      <c r="O126" s="122"/>
      <c r="P126" s="123" t="s">
        <v>12</v>
      </c>
      <c r="Q126" s="124">
        <f t="shared" si="36"/>
        <v>0</v>
      </c>
      <c r="R126" s="124">
        <f t="shared" si="37"/>
        <v>0</v>
      </c>
      <c r="S126" s="125">
        <v>0</v>
      </c>
      <c r="T126" s="125">
        <v>0</v>
      </c>
      <c r="U126" s="125">
        <v>0</v>
      </c>
      <c r="V126" s="125">
        <v>0</v>
      </c>
      <c r="W126" s="124">
        <v>0</v>
      </c>
      <c r="X126" s="125">
        <v>0</v>
      </c>
      <c r="Y126" s="125">
        <v>0</v>
      </c>
      <c r="Z126" s="125">
        <v>0</v>
      </c>
      <c r="AA126" s="138"/>
    </row>
    <row r="127" spans="1:27" ht="15">
      <c r="A127" s="118"/>
      <c r="B127" s="119"/>
      <c r="C127" s="120"/>
      <c r="D127" s="121"/>
      <c r="E127" s="121"/>
      <c r="F127" s="121"/>
      <c r="G127" s="121"/>
      <c r="H127" s="121"/>
      <c r="I127" s="121"/>
      <c r="J127" s="121"/>
      <c r="K127" s="121"/>
      <c r="L127" s="122"/>
      <c r="M127" s="122"/>
      <c r="N127" s="122"/>
      <c r="O127" s="122"/>
      <c r="P127" s="127" t="s">
        <v>48</v>
      </c>
      <c r="Q127" s="124">
        <f t="shared" si="36"/>
        <v>0</v>
      </c>
      <c r="R127" s="124">
        <f t="shared" si="37"/>
        <v>0</v>
      </c>
      <c r="S127" s="125">
        <v>0</v>
      </c>
      <c r="T127" s="125">
        <v>0</v>
      </c>
      <c r="U127" s="125">
        <v>0</v>
      </c>
      <c r="V127" s="125">
        <v>0</v>
      </c>
      <c r="W127" s="124">
        <v>0</v>
      </c>
      <c r="X127" s="125">
        <v>0</v>
      </c>
      <c r="Y127" s="125">
        <v>0</v>
      </c>
      <c r="Z127" s="125">
        <v>0</v>
      </c>
      <c r="AA127" s="138"/>
    </row>
    <row r="128" spans="1:27" ht="15">
      <c r="A128" s="118"/>
      <c r="B128" s="119"/>
      <c r="C128" s="120"/>
      <c r="D128" s="121"/>
      <c r="E128" s="121"/>
      <c r="F128" s="121"/>
      <c r="G128" s="121"/>
      <c r="H128" s="121"/>
      <c r="I128" s="121"/>
      <c r="J128" s="121"/>
      <c r="K128" s="121"/>
      <c r="L128" s="122"/>
      <c r="M128" s="122"/>
      <c r="N128" s="122"/>
      <c r="O128" s="122"/>
      <c r="P128" s="127" t="s">
        <v>54</v>
      </c>
      <c r="Q128" s="124">
        <f>S128+U128+W128</f>
        <v>0</v>
      </c>
      <c r="R128" s="124">
        <f>T128+V128+X128+Z128</f>
        <v>0</v>
      </c>
      <c r="S128" s="124">
        <v>0</v>
      </c>
      <c r="T128" s="125">
        <v>0</v>
      </c>
      <c r="U128" s="125">
        <v>0</v>
      </c>
      <c r="V128" s="125">
        <v>0</v>
      </c>
      <c r="W128" s="124">
        <v>0</v>
      </c>
      <c r="X128" s="125">
        <v>0</v>
      </c>
      <c r="Y128" s="125">
        <v>0</v>
      </c>
      <c r="Z128" s="125">
        <v>0</v>
      </c>
      <c r="AA128" s="138"/>
    </row>
    <row r="129" spans="1:27" ht="15">
      <c r="A129" s="118"/>
      <c r="B129" s="119"/>
      <c r="C129" s="120"/>
      <c r="D129" s="121"/>
      <c r="E129" s="121"/>
      <c r="F129" s="121"/>
      <c r="G129" s="121"/>
      <c r="H129" s="121"/>
      <c r="I129" s="121"/>
      <c r="J129" s="121"/>
      <c r="K129" s="121"/>
      <c r="L129" s="122"/>
      <c r="M129" s="122"/>
      <c r="N129" s="122"/>
      <c r="O129" s="122"/>
      <c r="P129" s="127" t="s">
        <v>55</v>
      </c>
      <c r="Q129" s="124">
        <f>S129+U129+W129</f>
        <v>0</v>
      </c>
      <c r="R129" s="124">
        <f>T129+V129+X129+Z129</f>
        <v>0</v>
      </c>
      <c r="S129" s="124">
        <v>0</v>
      </c>
      <c r="T129" s="125">
        <v>0</v>
      </c>
      <c r="U129" s="125">
        <v>0</v>
      </c>
      <c r="V129" s="125">
        <v>0</v>
      </c>
      <c r="W129" s="124">
        <v>0</v>
      </c>
      <c r="X129" s="125">
        <v>0</v>
      </c>
      <c r="Y129" s="125">
        <v>0</v>
      </c>
      <c r="Z129" s="125">
        <v>0</v>
      </c>
      <c r="AA129" s="138"/>
    </row>
    <row r="130" spans="1:27" ht="15">
      <c r="A130" s="118"/>
      <c r="B130" s="119"/>
      <c r="C130" s="120"/>
      <c r="D130" s="121"/>
      <c r="E130" s="121"/>
      <c r="F130" s="121"/>
      <c r="G130" s="121"/>
      <c r="H130" s="121"/>
      <c r="I130" s="121"/>
      <c r="J130" s="121"/>
      <c r="K130" s="121"/>
      <c r="L130" s="122"/>
      <c r="M130" s="122"/>
      <c r="N130" s="122"/>
      <c r="O130" s="122"/>
      <c r="P130" s="127" t="s">
        <v>56</v>
      </c>
      <c r="Q130" s="124">
        <f>S130+U130+W130</f>
        <v>0</v>
      </c>
      <c r="R130" s="124">
        <f>T130+V130+X130+Z130</f>
        <v>0</v>
      </c>
      <c r="S130" s="125">
        <v>0</v>
      </c>
      <c r="T130" s="125">
        <v>0</v>
      </c>
      <c r="U130" s="125">
        <v>0</v>
      </c>
      <c r="V130" s="125">
        <v>0</v>
      </c>
      <c r="W130" s="124">
        <v>0</v>
      </c>
      <c r="X130" s="125">
        <v>0</v>
      </c>
      <c r="Y130" s="125">
        <v>0</v>
      </c>
      <c r="Z130" s="125">
        <v>0</v>
      </c>
      <c r="AA130" s="138"/>
    </row>
    <row r="131" spans="1:27" ht="15">
      <c r="A131" s="118"/>
      <c r="B131" s="119"/>
      <c r="C131" s="120"/>
      <c r="D131" s="121"/>
      <c r="E131" s="121"/>
      <c r="F131" s="121"/>
      <c r="G131" s="121"/>
      <c r="H131" s="121"/>
      <c r="I131" s="121"/>
      <c r="J131" s="121">
        <v>1</v>
      </c>
      <c r="K131" s="121"/>
      <c r="L131" s="122"/>
      <c r="M131" s="127" t="s">
        <v>68</v>
      </c>
      <c r="N131" s="127"/>
      <c r="O131" s="127"/>
      <c r="P131" s="127" t="s">
        <v>57</v>
      </c>
      <c r="Q131" s="124">
        <f>S131+U131+W131</f>
        <v>0</v>
      </c>
      <c r="R131" s="124">
        <f>T131+V131+X131+Z131</f>
        <v>0</v>
      </c>
      <c r="S131" s="125">
        <v>0</v>
      </c>
      <c r="T131" s="125">
        <v>0</v>
      </c>
      <c r="U131" s="125">
        <v>0</v>
      </c>
      <c r="V131" s="125">
        <v>0</v>
      </c>
      <c r="W131" s="124">
        <v>0</v>
      </c>
      <c r="X131" s="125">
        <v>0</v>
      </c>
      <c r="Y131" s="125">
        <v>0</v>
      </c>
      <c r="Z131" s="125">
        <v>0</v>
      </c>
      <c r="AA131" s="138"/>
    </row>
    <row r="132" spans="1:27" ht="15.75" thickBot="1">
      <c r="A132" s="128"/>
      <c r="B132" s="129"/>
      <c r="C132" s="130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3" t="s">
        <v>58</v>
      </c>
      <c r="Q132" s="134">
        <f>S132+U132+W132</f>
        <v>0</v>
      </c>
      <c r="R132" s="134">
        <f>T132+V132+X132+Z132</f>
        <v>0</v>
      </c>
      <c r="S132" s="134">
        <v>0</v>
      </c>
      <c r="T132" s="135">
        <v>0</v>
      </c>
      <c r="U132" s="135">
        <v>0</v>
      </c>
      <c r="V132" s="135">
        <v>0</v>
      </c>
      <c r="W132" s="134">
        <v>0</v>
      </c>
      <c r="X132" s="135">
        <v>0</v>
      </c>
      <c r="Y132" s="135">
        <v>0</v>
      </c>
      <c r="Z132" s="135">
        <v>0</v>
      </c>
      <c r="AA132" s="140"/>
    </row>
    <row r="133" spans="1:27" ht="15" customHeight="1">
      <c r="A133" s="110" t="s">
        <v>96</v>
      </c>
      <c r="B133" s="111" t="s">
        <v>103</v>
      </c>
      <c r="C133" s="149"/>
      <c r="D133" s="148"/>
      <c r="E133" s="148"/>
      <c r="F133" s="148"/>
      <c r="G133" s="148"/>
      <c r="H133" s="148"/>
      <c r="I133" s="148"/>
      <c r="J133" s="148"/>
      <c r="K133" s="148"/>
      <c r="L133" s="145"/>
      <c r="M133" s="145"/>
      <c r="N133" s="145"/>
      <c r="O133" s="145"/>
      <c r="P133" s="115" t="s">
        <v>7</v>
      </c>
      <c r="Q133" s="116">
        <f t="shared" si="36"/>
        <v>1403.6</v>
      </c>
      <c r="R133" s="116">
        <f t="shared" si="37"/>
        <v>1403.6</v>
      </c>
      <c r="S133" s="141">
        <f>SUM(S134:S144)</f>
        <v>0</v>
      </c>
      <c r="T133" s="141">
        <f aca="true" t="shared" si="39" ref="T133:Z133">SUM(T134:T144)</f>
        <v>0</v>
      </c>
      <c r="U133" s="141">
        <f t="shared" si="39"/>
        <v>0</v>
      </c>
      <c r="V133" s="141">
        <f t="shared" si="39"/>
        <v>0</v>
      </c>
      <c r="W133" s="141">
        <f t="shared" si="39"/>
        <v>1403.6</v>
      </c>
      <c r="X133" s="141">
        <f t="shared" si="39"/>
        <v>1403.6</v>
      </c>
      <c r="Y133" s="141">
        <f t="shared" si="39"/>
        <v>0</v>
      </c>
      <c r="Z133" s="141">
        <f t="shared" si="39"/>
        <v>0</v>
      </c>
      <c r="AA133" s="150" t="s">
        <v>23</v>
      </c>
    </row>
    <row r="134" spans="1:27" ht="15">
      <c r="A134" s="118"/>
      <c r="B134" s="119"/>
      <c r="C134" s="151"/>
      <c r="D134" s="127"/>
      <c r="E134" s="127"/>
      <c r="F134" s="127"/>
      <c r="G134" s="127"/>
      <c r="H134" s="127"/>
      <c r="I134" s="127"/>
      <c r="J134" s="127"/>
      <c r="K134" s="127"/>
      <c r="L134" s="146"/>
      <c r="M134" s="127" t="s">
        <v>67</v>
      </c>
      <c r="N134" s="127"/>
      <c r="O134" s="127"/>
      <c r="P134" s="123" t="s">
        <v>8</v>
      </c>
      <c r="Q134" s="125">
        <f aca="true" t="shared" si="40" ref="Q134:Q139">S134+U134+W134+Y134</f>
        <v>1403.6</v>
      </c>
      <c r="R134" s="125">
        <f t="shared" si="37"/>
        <v>1403.6</v>
      </c>
      <c r="S134" s="125">
        <v>0</v>
      </c>
      <c r="T134" s="125">
        <v>0</v>
      </c>
      <c r="U134" s="125">
        <v>0</v>
      </c>
      <c r="V134" s="125">
        <v>0</v>
      </c>
      <c r="W134" s="125">
        <v>1403.6</v>
      </c>
      <c r="X134" s="152">
        <v>1403.6</v>
      </c>
      <c r="Y134" s="125">
        <v>0</v>
      </c>
      <c r="Z134" s="125">
        <v>0</v>
      </c>
      <c r="AA134" s="153"/>
    </row>
    <row r="135" spans="1:27" ht="15">
      <c r="A135" s="118"/>
      <c r="B135" s="119"/>
      <c r="C135" s="151"/>
      <c r="D135" s="127"/>
      <c r="E135" s="127"/>
      <c r="F135" s="127"/>
      <c r="G135" s="127"/>
      <c r="H135" s="127"/>
      <c r="I135" s="127"/>
      <c r="J135" s="127"/>
      <c r="K135" s="127"/>
      <c r="L135" s="146"/>
      <c r="M135" s="146"/>
      <c r="N135" s="127"/>
      <c r="O135" s="127"/>
      <c r="P135" s="123" t="s">
        <v>9</v>
      </c>
      <c r="Q135" s="125">
        <f t="shared" si="40"/>
        <v>0</v>
      </c>
      <c r="R135" s="125">
        <f t="shared" si="37"/>
        <v>0</v>
      </c>
      <c r="S135" s="125">
        <v>0</v>
      </c>
      <c r="T135" s="125">
        <v>0</v>
      </c>
      <c r="U135" s="125">
        <v>0</v>
      </c>
      <c r="V135" s="125">
        <v>0</v>
      </c>
      <c r="W135" s="125">
        <v>0</v>
      </c>
      <c r="X135" s="125">
        <v>0</v>
      </c>
      <c r="Y135" s="125">
        <v>0</v>
      </c>
      <c r="Z135" s="125">
        <v>0</v>
      </c>
      <c r="AA135" s="153"/>
    </row>
    <row r="136" spans="1:27" ht="15">
      <c r="A136" s="118"/>
      <c r="B136" s="119"/>
      <c r="C136" s="151"/>
      <c r="D136" s="127"/>
      <c r="E136" s="127"/>
      <c r="F136" s="127"/>
      <c r="G136" s="127"/>
      <c r="H136" s="127"/>
      <c r="I136" s="127"/>
      <c r="J136" s="127"/>
      <c r="K136" s="127"/>
      <c r="L136" s="146"/>
      <c r="M136" s="146"/>
      <c r="N136" s="146"/>
      <c r="O136" s="146"/>
      <c r="P136" s="123" t="s">
        <v>10</v>
      </c>
      <c r="Q136" s="125">
        <f t="shared" si="40"/>
        <v>0</v>
      </c>
      <c r="R136" s="125">
        <f t="shared" si="37"/>
        <v>0</v>
      </c>
      <c r="S136" s="125">
        <v>0</v>
      </c>
      <c r="T136" s="125">
        <v>0</v>
      </c>
      <c r="U136" s="125">
        <v>0</v>
      </c>
      <c r="V136" s="125">
        <v>0</v>
      </c>
      <c r="W136" s="125">
        <v>0</v>
      </c>
      <c r="X136" s="125">
        <v>0</v>
      </c>
      <c r="Y136" s="125">
        <v>0</v>
      </c>
      <c r="Z136" s="125">
        <v>0</v>
      </c>
      <c r="AA136" s="153"/>
    </row>
    <row r="137" spans="1:27" ht="15">
      <c r="A137" s="118"/>
      <c r="B137" s="119"/>
      <c r="C137" s="151"/>
      <c r="D137" s="127"/>
      <c r="E137" s="127"/>
      <c r="F137" s="127"/>
      <c r="G137" s="127"/>
      <c r="H137" s="127"/>
      <c r="I137" s="127"/>
      <c r="J137" s="127"/>
      <c r="K137" s="127"/>
      <c r="L137" s="146"/>
      <c r="M137" s="146"/>
      <c r="N137" s="146"/>
      <c r="O137" s="146"/>
      <c r="P137" s="123" t="s">
        <v>11</v>
      </c>
      <c r="Q137" s="125">
        <f t="shared" si="40"/>
        <v>0</v>
      </c>
      <c r="R137" s="125">
        <f t="shared" si="37"/>
        <v>0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5">
        <v>0</v>
      </c>
      <c r="Y137" s="125">
        <v>0</v>
      </c>
      <c r="Z137" s="125">
        <v>0</v>
      </c>
      <c r="AA137" s="153"/>
    </row>
    <row r="138" spans="1:27" ht="15">
      <c r="A138" s="118"/>
      <c r="B138" s="119"/>
      <c r="C138" s="151"/>
      <c r="D138" s="127"/>
      <c r="E138" s="127"/>
      <c r="F138" s="127"/>
      <c r="G138" s="127"/>
      <c r="H138" s="127"/>
      <c r="I138" s="127"/>
      <c r="J138" s="127"/>
      <c r="K138" s="127"/>
      <c r="L138" s="146"/>
      <c r="M138" s="146"/>
      <c r="N138" s="146"/>
      <c r="O138" s="146"/>
      <c r="P138" s="127" t="s">
        <v>12</v>
      </c>
      <c r="Q138" s="152">
        <f t="shared" si="40"/>
        <v>0</v>
      </c>
      <c r="R138" s="152">
        <f t="shared" si="37"/>
        <v>0</v>
      </c>
      <c r="S138" s="152">
        <v>0</v>
      </c>
      <c r="T138" s="152">
        <v>0</v>
      </c>
      <c r="U138" s="152">
        <v>0</v>
      </c>
      <c r="V138" s="152">
        <v>0</v>
      </c>
      <c r="W138" s="152">
        <v>0</v>
      </c>
      <c r="X138" s="152">
        <v>0</v>
      </c>
      <c r="Y138" s="152">
        <v>0</v>
      </c>
      <c r="Z138" s="152">
        <v>0</v>
      </c>
      <c r="AA138" s="153"/>
    </row>
    <row r="139" spans="1:27" ht="15">
      <c r="A139" s="118"/>
      <c r="B139" s="119"/>
      <c r="C139" s="151"/>
      <c r="D139" s="127"/>
      <c r="E139" s="127"/>
      <c r="F139" s="127"/>
      <c r="G139" s="127"/>
      <c r="H139" s="127"/>
      <c r="I139" s="127"/>
      <c r="J139" s="127"/>
      <c r="K139" s="127"/>
      <c r="L139" s="146"/>
      <c r="M139" s="146"/>
      <c r="N139" s="146"/>
      <c r="O139" s="146"/>
      <c r="P139" s="127" t="s">
        <v>48</v>
      </c>
      <c r="Q139" s="152">
        <f t="shared" si="40"/>
        <v>0</v>
      </c>
      <c r="R139" s="152">
        <f t="shared" si="37"/>
        <v>0</v>
      </c>
      <c r="S139" s="152">
        <v>0</v>
      </c>
      <c r="T139" s="152">
        <v>0</v>
      </c>
      <c r="U139" s="152">
        <v>0</v>
      </c>
      <c r="V139" s="152">
        <v>0</v>
      </c>
      <c r="W139" s="152">
        <v>0</v>
      </c>
      <c r="X139" s="152">
        <v>0</v>
      </c>
      <c r="Y139" s="152">
        <v>0</v>
      </c>
      <c r="Z139" s="152">
        <v>0</v>
      </c>
      <c r="AA139" s="153"/>
    </row>
    <row r="140" spans="1:27" ht="15">
      <c r="A140" s="118"/>
      <c r="B140" s="119"/>
      <c r="C140" s="151"/>
      <c r="D140" s="127"/>
      <c r="E140" s="127"/>
      <c r="F140" s="127"/>
      <c r="G140" s="127"/>
      <c r="H140" s="127"/>
      <c r="I140" s="127"/>
      <c r="J140" s="127"/>
      <c r="K140" s="127"/>
      <c r="L140" s="146"/>
      <c r="M140" s="146"/>
      <c r="N140" s="146"/>
      <c r="O140" s="146"/>
      <c r="P140" s="127" t="s">
        <v>54</v>
      </c>
      <c r="Q140" s="152">
        <f>S140+U140+W140+Y140</f>
        <v>0</v>
      </c>
      <c r="R140" s="152">
        <f t="shared" si="37"/>
        <v>0</v>
      </c>
      <c r="S140" s="152">
        <v>0</v>
      </c>
      <c r="T140" s="152">
        <v>0</v>
      </c>
      <c r="U140" s="152">
        <v>0</v>
      </c>
      <c r="V140" s="152">
        <v>0</v>
      </c>
      <c r="W140" s="152">
        <v>0</v>
      </c>
      <c r="X140" s="152">
        <v>0</v>
      </c>
      <c r="Y140" s="152">
        <v>0</v>
      </c>
      <c r="Z140" s="152">
        <v>0</v>
      </c>
      <c r="AA140" s="153"/>
    </row>
    <row r="141" spans="1:27" ht="15">
      <c r="A141" s="118"/>
      <c r="B141" s="119"/>
      <c r="C141" s="151"/>
      <c r="D141" s="127"/>
      <c r="E141" s="127"/>
      <c r="F141" s="127"/>
      <c r="G141" s="127"/>
      <c r="H141" s="127"/>
      <c r="I141" s="127"/>
      <c r="J141" s="127"/>
      <c r="K141" s="127"/>
      <c r="L141" s="146"/>
      <c r="M141" s="146"/>
      <c r="N141" s="146"/>
      <c r="O141" s="146"/>
      <c r="P141" s="127" t="s">
        <v>55</v>
      </c>
      <c r="Q141" s="152">
        <f>S141+U141+W141+Y141</f>
        <v>0</v>
      </c>
      <c r="R141" s="152">
        <f t="shared" si="37"/>
        <v>0</v>
      </c>
      <c r="S141" s="152">
        <v>0</v>
      </c>
      <c r="T141" s="152">
        <v>0</v>
      </c>
      <c r="U141" s="152">
        <v>0</v>
      </c>
      <c r="V141" s="152">
        <v>0</v>
      </c>
      <c r="W141" s="152">
        <v>0</v>
      </c>
      <c r="X141" s="152">
        <v>0</v>
      </c>
      <c r="Y141" s="152">
        <v>0</v>
      </c>
      <c r="Z141" s="152">
        <v>0</v>
      </c>
      <c r="AA141" s="153"/>
    </row>
    <row r="142" spans="1:27" ht="15">
      <c r="A142" s="118"/>
      <c r="B142" s="119"/>
      <c r="C142" s="151"/>
      <c r="D142" s="127"/>
      <c r="E142" s="127"/>
      <c r="F142" s="127"/>
      <c r="G142" s="127"/>
      <c r="H142" s="127"/>
      <c r="I142" s="127"/>
      <c r="J142" s="127"/>
      <c r="K142" s="127"/>
      <c r="L142" s="146"/>
      <c r="M142" s="146"/>
      <c r="N142" s="146"/>
      <c r="O142" s="146"/>
      <c r="P142" s="127" t="s">
        <v>56</v>
      </c>
      <c r="Q142" s="152">
        <f>S142+U142+W142+Y142</f>
        <v>0</v>
      </c>
      <c r="R142" s="152">
        <f t="shared" si="37"/>
        <v>0</v>
      </c>
      <c r="S142" s="152">
        <v>0</v>
      </c>
      <c r="T142" s="152">
        <v>0</v>
      </c>
      <c r="U142" s="152">
        <v>0</v>
      </c>
      <c r="V142" s="152">
        <v>0</v>
      </c>
      <c r="W142" s="152">
        <v>0</v>
      </c>
      <c r="X142" s="152">
        <v>0</v>
      </c>
      <c r="Y142" s="152">
        <v>0</v>
      </c>
      <c r="Z142" s="152">
        <v>0</v>
      </c>
      <c r="AA142" s="153"/>
    </row>
    <row r="143" spans="1:27" ht="15">
      <c r="A143" s="118"/>
      <c r="B143" s="119"/>
      <c r="C143" s="151"/>
      <c r="D143" s="127"/>
      <c r="E143" s="127"/>
      <c r="F143" s="127"/>
      <c r="G143" s="127"/>
      <c r="H143" s="127"/>
      <c r="I143" s="127"/>
      <c r="J143" s="127"/>
      <c r="K143" s="127"/>
      <c r="L143" s="146"/>
      <c r="M143" s="146"/>
      <c r="N143" s="146"/>
      <c r="O143" s="146"/>
      <c r="P143" s="127" t="s">
        <v>57</v>
      </c>
      <c r="Q143" s="152">
        <f>S143+U143+W143+Y143</f>
        <v>0</v>
      </c>
      <c r="R143" s="152">
        <f t="shared" si="37"/>
        <v>0</v>
      </c>
      <c r="S143" s="152">
        <v>0</v>
      </c>
      <c r="T143" s="152">
        <v>0</v>
      </c>
      <c r="U143" s="152">
        <v>0</v>
      </c>
      <c r="V143" s="152">
        <v>0</v>
      </c>
      <c r="W143" s="152">
        <v>0</v>
      </c>
      <c r="X143" s="152">
        <v>0</v>
      </c>
      <c r="Y143" s="152">
        <v>0</v>
      </c>
      <c r="Z143" s="152">
        <v>0</v>
      </c>
      <c r="AA143" s="153"/>
    </row>
    <row r="144" spans="1:27" ht="18.75" customHeight="1" thickBot="1">
      <c r="A144" s="128"/>
      <c r="B144" s="129"/>
      <c r="C144" s="154"/>
      <c r="D144" s="133"/>
      <c r="E144" s="133"/>
      <c r="F144" s="133"/>
      <c r="G144" s="133"/>
      <c r="H144" s="133"/>
      <c r="I144" s="133"/>
      <c r="J144" s="133"/>
      <c r="K144" s="133"/>
      <c r="L144" s="147"/>
      <c r="M144" s="147"/>
      <c r="N144" s="147"/>
      <c r="O144" s="147"/>
      <c r="P144" s="133" t="s">
        <v>58</v>
      </c>
      <c r="Q144" s="155">
        <f>S144+U144+W144+Y144</f>
        <v>0</v>
      </c>
      <c r="R144" s="155">
        <f t="shared" si="37"/>
        <v>0</v>
      </c>
      <c r="S144" s="155">
        <v>0</v>
      </c>
      <c r="T144" s="155">
        <v>0</v>
      </c>
      <c r="U144" s="155">
        <v>0</v>
      </c>
      <c r="V144" s="155">
        <v>0</v>
      </c>
      <c r="W144" s="155">
        <v>0</v>
      </c>
      <c r="X144" s="155">
        <v>0</v>
      </c>
      <c r="Y144" s="155">
        <v>0</v>
      </c>
      <c r="Z144" s="155">
        <v>0</v>
      </c>
      <c r="AA144" s="156"/>
    </row>
    <row r="145" spans="1:27" s="6" customFormat="1" ht="18.75" customHeight="1" hidden="1">
      <c r="A145" s="157"/>
      <c r="B145" s="158" t="s">
        <v>48</v>
      </c>
      <c r="C145" s="159">
        <f aca="true" t="shared" si="41" ref="C145:D149">C17+C29+C42+C54+C66+C79+C91+C103+C115+C127+C139</f>
        <v>0</v>
      </c>
      <c r="D145" s="160">
        <f t="shared" si="41"/>
        <v>1</v>
      </c>
      <c r="E145" s="160">
        <f aca="true" t="shared" si="42" ref="E145:K145">E17+E29+E42+E54+E66+E79+E91+E103+E115+E127+E139</f>
        <v>1</v>
      </c>
      <c r="F145" s="160">
        <f t="shared" si="42"/>
        <v>0</v>
      </c>
      <c r="G145" s="160">
        <f t="shared" si="42"/>
        <v>0</v>
      </c>
      <c r="H145" s="160">
        <f t="shared" si="42"/>
        <v>0</v>
      </c>
      <c r="I145" s="160">
        <f t="shared" si="42"/>
        <v>0</v>
      </c>
      <c r="J145" s="160">
        <f t="shared" si="42"/>
        <v>0</v>
      </c>
      <c r="K145" s="160">
        <f t="shared" si="42"/>
        <v>0</v>
      </c>
      <c r="L145" s="161"/>
      <c r="M145" s="161"/>
      <c r="N145" s="161"/>
      <c r="O145" s="161"/>
      <c r="P145" s="158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3"/>
    </row>
    <row r="146" spans="1:27" s="6" customFormat="1" ht="18.75" customHeight="1" hidden="1">
      <c r="A146" s="164"/>
      <c r="B146" s="165" t="s">
        <v>54</v>
      </c>
      <c r="C146" s="125">
        <f t="shared" si="41"/>
        <v>0</v>
      </c>
      <c r="D146" s="166">
        <f t="shared" si="41"/>
        <v>0</v>
      </c>
      <c r="E146" s="166">
        <f aca="true" t="shared" si="43" ref="E146:K146">E18+E30+E43+E55+E67+E80+E92+E104+E116+E128+E140</f>
        <v>0</v>
      </c>
      <c r="F146" s="166">
        <f t="shared" si="43"/>
        <v>0</v>
      </c>
      <c r="G146" s="166">
        <f t="shared" si="43"/>
        <v>0</v>
      </c>
      <c r="H146" s="166">
        <f>H18+H30+H43+H55+H67+H80+H92+H104+H116+H128+H140</f>
        <v>2</v>
      </c>
      <c r="I146" s="166">
        <f t="shared" si="43"/>
        <v>0</v>
      </c>
      <c r="J146" s="166">
        <f t="shared" si="43"/>
        <v>0</v>
      </c>
      <c r="K146" s="166">
        <f t="shared" si="43"/>
        <v>0</v>
      </c>
      <c r="L146" s="167"/>
      <c r="M146" s="167"/>
      <c r="N146" s="167"/>
      <c r="O146" s="167"/>
      <c r="P146" s="165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9"/>
    </row>
    <row r="147" spans="1:27" s="6" customFormat="1" ht="18.75" customHeight="1" hidden="1">
      <c r="A147" s="164"/>
      <c r="B147" s="165" t="s">
        <v>55</v>
      </c>
      <c r="C147" s="125">
        <f t="shared" si="41"/>
        <v>0</v>
      </c>
      <c r="D147" s="166">
        <f t="shared" si="41"/>
        <v>0</v>
      </c>
      <c r="E147" s="166">
        <f aca="true" t="shared" si="44" ref="E147:K147">E19+E31+E44+E56+E68+E81+E93+E105+E117+E129+E141</f>
        <v>0</v>
      </c>
      <c r="F147" s="166">
        <f t="shared" si="44"/>
        <v>0</v>
      </c>
      <c r="G147" s="166">
        <f t="shared" si="44"/>
        <v>0</v>
      </c>
      <c r="H147" s="166">
        <f t="shared" si="44"/>
        <v>1</v>
      </c>
      <c r="I147" s="166">
        <f t="shared" si="44"/>
        <v>0</v>
      </c>
      <c r="J147" s="166">
        <f t="shared" si="44"/>
        <v>0</v>
      </c>
      <c r="K147" s="166">
        <f t="shared" si="44"/>
        <v>0</v>
      </c>
      <c r="L147" s="167"/>
      <c r="M147" s="167"/>
      <c r="N147" s="167"/>
      <c r="O147" s="167"/>
      <c r="P147" s="165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9"/>
    </row>
    <row r="148" spans="1:27" s="6" customFormat="1" ht="18.75" customHeight="1" hidden="1">
      <c r="A148" s="164"/>
      <c r="B148" s="165" t="s">
        <v>56</v>
      </c>
      <c r="C148" s="125">
        <f t="shared" si="41"/>
        <v>0</v>
      </c>
      <c r="D148" s="166">
        <f t="shared" si="41"/>
        <v>0</v>
      </c>
      <c r="E148" s="166">
        <f aca="true" t="shared" si="45" ref="E148:K148">E20+E32+E45+E57+E69+E82+E94+E106+E118+E130+E142</f>
        <v>0</v>
      </c>
      <c r="F148" s="166">
        <f t="shared" si="45"/>
        <v>0</v>
      </c>
      <c r="G148" s="166">
        <f t="shared" si="45"/>
        <v>0</v>
      </c>
      <c r="H148" s="166">
        <f t="shared" si="45"/>
        <v>1</v>
      </c>
      <c r="I148" s="166">
        <f t="shared" si="45"/>
        <v>0</v>
      </c>
      <c r="J148" s="166">
        <f t="shared" si="45"/>
        <v>0</v>
      </c>
      <c r="K148" s="166">
        <f t="shared" si="45"/>
        <v>0</v>
      </c>
      <c r="L148" s="167"/>
      <c r="M148" s="167"/>
      <c r="N148" s="167"/>
      <c r="O148" s="167"/>
      <c r="P148" s="165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9"/>
    </row>
    <row r="149" spans="1:27" s="6" customFormat="1" ht="18.75" customHeight="1" hidden="1">
      <c r="A149" s="164"/>
      <c r="B149" s="165" t="s">
        <v>57</v>
      </c>
      <c r="C149" s="125">
        <f t="shared" si="41"/>
        <v>0</v>
      </c>
      <c r="D149" s="166">
        <f t="shared" si="41"/>
        <v>0</v>
      </c>
      <c r="E149" s="166">
        <f aca="true" t="shared" si="46" ref="E149:K149">E21+E33+E46+E58+E70+E83+E95+E107+E119+E131+E143</f>
        <v>0</v>
      </c>
      <c r="F149" s="166">
        <f t="shared" si="46"/>
        <v>0</v>
      </c>
      <c r="G149" s="166">
        <f t="shared" si="46"/>
        <v>0</v>
      </c>
      <c r="H149" s="166">
        <f t="shared" si="46"/>
        <v>0</v>
      </c>
      <c r="I149" s="166">
        <f t="shared" si="46"/>
        <v>0</v>
      </c>
      <c r="J149" s="166">
        <f t="shared" si="46"/>
        <v>2</v>
      </c>
      <c r="K149" s="166">
        <f t="shared" si="46"/>
        <v>0</v>
      </c>
      <c r="L149" s="167"/>
      <c r="M149" s="167"/>
      <c r="N149" s="167"/>
      <c r="O149" s="167"/>
      <c r="P149" s="165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9"/>
    </row>
    <row r="150" spans="1:27" s="6" customFormat="1" ht="18.75" customHeight="1" hidden="1" thickBot="1">
      <c r="A150" s="170"/>
      <c r="B150" s="171" t="s">
        <v>58</v>
      </c>
      <c r="C150" s="172">
        <f>C22+C35+C47+C59+C71+C84+C96+C108+C120+C132+C144</f>
        <v>0.931</v>
      </c>
      <c r="D150" s="173">
        <f>D22+D35+D47+D59+D71+D84+D96+D108+D120+D132+D144</f>
        <v>0</v>
      </c>
      <c r="E150" s="173">
        <f aca="true" t="shared" si="47" ref="E150:K150">E22+E35+E47+E59+E71+E84+E96+E108+E120+E132+E144</f>
        <v>0</v>
      </c>
      <c r="F150" s="173">
        <f t="shared" si="47"/>
        <v>0</v>
      </c>
      <c r="G150" s="173">
        <f t="shared" si="47"/>
        <v>0</v>
      </c>
      <c r="H150" s="173">
        <f t="shared" si="47"/>
        <v>0</v>
      </c>
      <c r="I150" s="173">
        <f t="shared" si="47"/>
        <v>0</v>
      </c>
      <c r="J150" s="173">
        <f t="shared" si="47"/>
        <v>0</v>
      </c>
      <c r="K150" s="173">
        <f t="shared" si="47"/>
        <v>0</v>
      </c>
      <c r="L150" s="174"/>
      <c r="M150" s="174"/>
      <c r="N150" s="174"/>
      <c r="O150" s="174"/>
      <c r="P150" s="171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6"/>
    </row>
    <row r="151" spans="1:27" s="6" customFormat="1" ht="14.25" customHeight="1">
      <c r="A151" s="177" t="s">
        <v>46</v>
      </c>
      <c r="B151" s="178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80"/>
      <c r="N151" s="180"/>
      <c r="O151" s="180"/>
      <c r="P151" s="181" t="s">
        <v>7</v>
      </c>
      <c r="Q151" s="116">
        <f aca="true" t="shared" si="48" ref="Q151:Q181">S151+U151+W151</f>
        <v>282924.80000000005</v>
      </c>
      <c r="R151" s="116">
        <f t="shared" si="37"/>
        <v>282924.80000000005</v>
      </c>
      <c r="S151" s="141">
        <f aca="true" t="shared" si="49" ref="S151:Z151">SUM(S152:S157)</f>
        <v>30839.2</v>
      </c>
      <c r="T151" s="141">
        <f t="shared" si="49"/>
        <v>30839.2</v>
      </c>
      <c r="U151" s="141">
        <f t="shared" si="49"/>
        <v>155734.5</v>
      </c>
      <c r="V151" s="141">
        <f t="shared" si="49"/>
        <v>155734.5</v>
      </c>
      <c r="W151" s="141">
        <f t="shared" si="49"/>
        <v>96351.1</v>
      </c>
      <c r="X151" s="141">
        <f t="shared" si="49"/>
        <v>96351.1</v>
      </c>
      <c r="Y151" s="141">
        <f t="shared" si="49"/>
        <v>0</v>
      </c>
      <c r="Z151" s="141">
        <f t="shared" si="49"/>
        <v>0</v>
      </c>
      <c r="AA151" s="182"/>
    </row>
    <row r="152" spans="1:27" s="6" customFormat="1" ht="15" customHeight="1">
      <c r="A152" s="183"/>
      <c r="B152" s="184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85"/>
      <c r="N152" s="185"/>
      <c r="O152" s="185"/>
      <c r="P152" s="186" t="s">
        <v>8</v>
      </c>
      <c r="Q152" s="166">
        <f t="shared" si="48"/>
        <v>201081.1</v>
      </c>
      <c r="R152" s="166">
        <f t="shared" si="37"/>
        <v>201081.1</v>
      </c>
      <c r="S152" s="166">
        <f>S24+S37+S49+S61+S73+S85+S86+S98+S110+S122+S134</f>
        <v>1140.1000000000008</v>
      </c>
      <c r="T152" s="166">
        <f aca="true" t="shared" si="50" ref="T152:Z152">T24+T37+T49+T61+T73+T85+T86+T98+T110+T122+T134</f>
        <v>1140.1000000000008</v>
      </c>
      <c r="U152" s="166">
        <f t="shared" si="50"/>
        <v>155734.5</v>
      </c>
      <c r="V152" s="166">
        <f t="shared" si="50"/>
        <v>155734.5</v>
      </c>
      <c r="W152" s="166">
        <f t="shared" si="50"/>
        <v>44206.49999999999</v>
      </c>
      <c r="X152" s="166">
        <f t="shared" si="50"/>
        <v>44206.49999999999</v>
      </c>
      <c r="Y152" s="166">
        <f t="shared" si="50"/>
        <v>0</v>
      </c>
      <c r="Z152" s="166">
        <f t="shared" si="50"/>
        <v>0</v>
      </c>
      <c r="AA152" s="187"/>
    </row>
    <row r="153" spans="1:27" s="6" customFormat="1" ht="15" customHeight="1">
      <c r="A153" s="183"/>
      <c r="B153" s="184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85"/>
      <c r="N153" s="185"/>
      <c r="O153" s="185"/>
      <c r="P153" s="186" t="s">
        <v>9</v>
      </c>
      <c r="Q153" s="166">
        <f t="shared" si="48"/>
        <v>34024</v>
      </c>
      <c r="R153" s="166">
        <f t="shared" si="37"/>
        <v>34024</v>
      </c>
      <c r="S153" s="166">
        <f aca="true" t="shared" si="51" ref="S153:Z156">S25+S38+S50+S62+S74+S86+S87+S99+S111+S123+S135</f>
        <v>4364.799999999999</v>
      </c>
      <c r="T153" s="166">
        <f t="shared" si="51"/>
        <v>4364.799999999999</v>
      </c>
      <c r="U153" s="166">
        <f>U25+U38+U50+U62+U74+U87+U99+U111+U123+U135</f>
        <v>0</v>
      </c>
      <c r="V153" s="166">
        <f>V25+V38+V50+V62+V74+V87+V99+V111+V123+V135</f>
        <v>0</v>
      </c>
      <c r="W153" s="166">
        <f t="shared" si="51"/>
        <v>29659.2</v>
      </c>
      <c r="X153" s="166">
        <f t="shared" si="51"/>
        <v>29659.2</v>
      </c>
      <c r="Y153" s="166">
        <f t="shared" si="51"/>
        <v>0</v>
      </c>
      <c r="Z153" s="166">
        <f t="shared" si="51"/>
        <v>0</v>
      </c>
      <c r="AA153" s="187"/>
    </row>
    <row r="154" spans="1:27" s="6" customFormat="1" ht="15" customHeight="1">
      <c r="A154" s="183"/>
      <c r="B154" s="184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85"/>
      <c r="N154" s="185"/>
      <c r="O154" s="185"/>
      <c r="P154" s="186" t="s">
        <v>10</v>
      </c>
      <c r="Q154" s="166">
        <f t="shared" si="48"/>
        <v>22930.4</v>
      </c>
      <c r="R154" s="166">
        <f t="shared" si="37"/>
        <v>22930.4</v>
      </c>
      <c r="S154" s="166">
        <f>T154</f>
        <v>445</v>
      </c>
      <c r="T154" s="166">
        <f>T26+T51</f>
        <v>445</v>
      </c>
      <c r="U154" s="166">
        <f t="shared" si="51"/>
        <v>0</v>
      </c>
      <c r="V154" s="166">
        <f t="shared" si="51"/>
        <v>0</v>
      </c>
      <c r="W154" s="166">
        <f t="shared" si="51"/>
        <v>22485.4</v>
      </c>
      <c r="X154" s="166">
        <f t="shared" si="51"/>
        <v>22485.4</v>
      </c>
      <c r="Y154" s="166">
        <f t="shared" si="51"/>
        <v>0</v>
      </c>
      <c r="Z154" s="166">
        <f t="shared" si="51"/>
        <v>0</v>
      </c>
      <c r="AA154" s="187"/>
    </row>
    <row r="155" spans="1:27" s="6" customFormat="1" ht="15" customHeight="1">
      <c r="A155" s="183"/>
      <c r="B155" s="184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85"/>
      <c r="N155" s="185"/>
      <c r="O155" s="185"/>
      <c r="P155" s="186" t="s">
        <v>11</v>
      </c>
      <c r="Q155" s="166">
        <f t="shared" si="48"/>
        <v>199.6</v>
      </c>
      <c r="R155" s="166">
        <f t="shared" si="37"/>
        <v>199.6</v>
      </c>
      <c r="S155" s="166">
        <f t="shared" si="51"/>
        <v>199.6</v>
      </c>
      <c r="T155" s="166">
        <f t="shared" si="51"/>
        <v>199.6</v>
      </c>
      <c r="U155" s="166">
        <f t="shared" si="51"/>
        <v>0</v>
      </c>
      <c r="V155" s="166">
        <f t="shared" si="51"/>
        <v>0</v>
      </c>
      <c r="W155" s="166">
        <f t="shared" si="51"/>
        <v>0</v>
      </c>
      <c r="X155" s="166">
        <f t="shared" si="51"/>
        <v>0</v>
      </c>
      <c r="Y155" s="166">
        <f t="shared" si="51"/>
        <v>0</v>
      </c>
      <c r="Z155" s="166">
        <f t="shared" si="51"/>
        <v>0</v>
      </c>
      <c r="AA155" s="187"/>
    </row>
    <row r="156" spans="1:27" s="6" customFormat="1" ht="15" customHeight="1">
      <c r="A156" s="183"/>
      <c r="B156" s="184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85"/>
      <c r="N156" s="185"/>
      <c r="O156" s="185"/>
      <c r="P156" s="186" t="s">
        <v>12</v>
      </c>
      <c r="Q156" s="166">
        <f t="shared" si="48"/>
        <v>21991.2</v>
      </c>
      <c r="R156" s="166">
        <f t="shared" si="37"/>
        <v>21991.2</v>
      </c>
      <c r="S156" s="166">
        <f t="shared" si="51"/>
        <v>21991.2</v>
      </c>
      <c r="T156" s="166">
        <f t="shared" si="51"/>
        <v>21991.2</v>
      </c>
      <c r="U156" s="166">
        <f t="shared" si="51"/>
        <v>0</v>
      </c>
      <c r="V156" s="166">
        <f t="shared" si="51"/>
        <v>0</v>
      </c>
      <c r="W156" s="166">
        <f t="shared" si="51"/>
        <v>0</v>
      </c>
      <c r="X156" s="166">
        <f t="shared" si="51"/>
        <v>0</v>
      </c>
      <c r="Y156" s="166">
        <f t="shared" si="51"/>
        <v>0</v>
      </c>
      <c r="Z156" s="166">
        <f t="shared" si="51"/>
        <v>0</v>
      </c>
      <c r="AA156" s="187"/>
    </row>
    <row r="157" spans="1:29" s="6" customFormat="1" ht="15">
      <c r="A157" s="183"/>
      <c r="B157" s="184"/>
      <c r="C157" s="122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6" t="s">
        <v>48</v>
      </c>
      <c r="Q157" s="166">
        <f t="shared" si="48"/>
        <v>2698.5</v>
      </c>
      <c r="R157" s="166">
        <f t="shared" si="37"/>
        <v>2698.5</v>
      </c>
      <c r="S157" s="166">
        <f>T157</f>
        <v>2698.5</v>
      </c>
      <c r="T157" s="166">
        <f>T66+T35</f>
        <v>2698.5</v>
      </c>
      <c r="U157" s="166">
        <f aca="true" t="shared" si="52" ref="U157:Z157">U29+U42+U54+U66+U78+U91+U103+U115+U127+U139</f>
        <v>0</v>
      </c>
      <c r="V157" s="166">
        <f t="shared" si="52"/>
        <v>0</v>
      </c>
      <c r="W157" s="166">
        <f t="shared" si="52"/>
        <v>0</v>
      </c>
      <c r="X157" s="166">
        <f t="shared" si="52"/>
        <v>0</v>
      </c>
      <c r="Y157" s="166">
        <f t="shared" si="52"/>
        <v>0</v>
      </c>
      <c r="Z157" s="166">
        <f t="shared" si="52"/>
        <v>0</v>
      </c>
      <c r="AA157" s="187"/>
      <c r="AB157" s="13"/>
      <c r="AC157" s="13"/>
    </row>
    <row r="158" spans="1:29" s="6" customFormat="1" ht="15">
      <c r="A158" s="183"/>
      <c r="B158" s="184"/>
      <c r="C158" s="122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6" t="s">
        <v>54</v>
      </c>
      <c r="Q158" s="166">
        <f>S158+U158+W158</f>
        <v>0</v>
      </c>
      <c r="R158" s="166">
        <f t="shared" si="37"/>
        <v>0</v>
      </c>
      <c r="S158" s="166">
        <f>S30+S43+S55+S67+S79+S92+S104+S116+S128+S140</f>
        <v>0</v>
      </c>
      <c r="T158" s="166">
        <f aca="true" t="shared" si="53" ref="T158:Z158">T30+T43+T55+T67+T79+T92+T104+T116+T128+T140</f>
        <v>0</v>
      </c>
      <c r="U158" s="166">
        <f t="shared" si="53"/>
        <v>0</v>
      </c>
      <c r="V158" s="166">
        <f t="shared" si="53"/>
        <v>0</v>
      </c>
      <c r="W158" s="166">
        <f t="shared" si="53"/>
        <v>0</v>
      </c>
      <c r="X158" s="166">
        <f t="shared" si="53"/>
        <v>0</v>
      </c>
      <c r="Y158" s="166">
        <f t="shared" si="53"/>
        <v>0</v>
      </c>
      <c r="Z158" s="166">
        <f t="shared" si="53"/>
        <v>0</v>
      </c>
      <c r="AA158" s="187"/>
      <c r="AB158" s="13"/>
      <c r="AC158" s="13"/>
    </row>
    <row r="159" spans="1:29" s="6" customFormat="1" ht="15">
      <c r="A159" s="183"/>
      <c r="B159" s="184"/>
      <c r="C159" s="122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6" t="s">
        <v>55</v>
      </c>
      <c r="Q159" s="166">
        <f>S159+U159+W159</f>
        <v>118100.09999999999</v>
      </c>
      <c r="R159" s="166">
        <f t="shared" si="37"/>
        <v>0</v>
      </c>
      <c r="S159" s="166">
        <f>S31+S44+S56+S68+S80+S93+S105+S117+S129+S141</f>
        <v>29525</v>
      </c>
      <c r="T159" s="166">
        <f aca="true" t="shared" si="54" ref="T159:Z159">T31+T44+T56+T68+T80+T93+T105+T117+T129+T141</f>
        <v>0</v>
      </c>
      <c r="U159" s="166">
        <f t="shared" si="54"/>
        <v>0</v>
      </c>
      <c r="V159" s="166">
        <f t="shared" si="54"/>
        <v>0</v>
      </c>
      <c r="W159" s="166">
        <f t="shared" si="54"/>
        <v>88575.09999999999</v>
      </c>
      <c r="X159" s="166">
        <f t="shared" si="54"/>
        <v>0</v>
      </c>
      <c r="Y159" s="166">
        <f t="shared" si="54"/>
        <v>0</v>
      </c>
      <c r="Z159" s="166">
        <f t="shared" si="54"/>
        <v>0</v>
      </c>
      <c r="AA159" s="187"/>
      <c r="AB159" s="13"/>
      <c r="AC159" s="13"/>
    </row>
    <row r="160" spans="1:29" s="6" customFormat="1" ht="15">
      <c r="A160" s="183"/>
      <c r="B160" s="184"/>
      <c r="C160" s="122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6" t="s">
        <v>56</v>
      </c>
      <c r="Q160" s="166">
        <f>S160+U160+W160</f>
        <v>137051.3</v>
      </c>
      <c r="R160" s="166">
        <f t="shared" si="37"/>
        <v>0</v>
      </c>
      <c r="S160" s="166">
        <f>S32+S45+S57+S69+S81+S94+S106+S118+S130+S142</f>
        <v>34262.8</v>
      </c>
      <c r="T160" s="166">
        <f aca="true" t="shared" si="55" ref="T160:Z160">T32+T45+T57+T69+T81+T94+T106+T118+T130+T142</f>
        <v>0</v>
      </c>
      <c r="U160" s="166">
        <f t="shared" si="55"/>
        <v>0</v>
      </c>
      <c r="V160" s="166">
        <f t="shared" si="55"/>
        <v>0</v>
      </c>
      <c r="W160" s="166">
        <f t="shared" si="55"/>
        <v>102788.5</v>
      </c>
      <c r="X160" s="166">
        <f t="shared" si="55"/>
        <v>0</v>
      </c>
      <c r="Y160" s="166">
        <f t="shared" si="55"/>
        <v>0</v>
      </c>
      <c r="Z160" s="166">
        <f t="shared" si="55"/>
        <v>0</v>
      </c>
      <c r="AA160" s="187"/>
      <c r="AB160" s="13"/>
      <c r="AC160" s="13"/>
    </row>
    <row r="161" spans="1:29" s="6" customFormat="1" ht="15">
      <c r="A161" s="183"/>
      <c r="B161" s="184"/>
      <c r="C161" s="122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6" t="s">
        <v>57</v>
      </c>
      <c r="Q161" s="166">
        <f>S161+U161+W161</f>
        <v>143551.7</v>
      </c>
      <c r="R161" s="166">
        <f t="shared" si="37"/>
        <v>0</v>
      </c>
      <c r="S161" s="166">
        <f>S33+S46+S58+S70+S82+S95+S107+S119+S131+S143</f>
        <v>35887.9</v>
      </c>
      <c r="T161" s="166">
        <f aca="true" t="shared" si="56" ref="T161:Z161">T33+T46+T58+T70+T82+T95+T107+T119+T131+T143</f>
        <v>0</v>
      </c>
      <c r="U161" s="166">
        <f t="shared" si="56"/>
        <v>0</v>
      </c>
      <c r="V161" s="166">
        <f t="shared" si="56"/>
        <v>0</v>
      </c>
      <c r="W161" s="166">
        <f t="shared" si="56"/>
        <v>107663.8</v>
      </c>
      <c r="X161" s="166">
        <f t="shared" si="56"/>
        <v>0</v>
      </c>
      <c r="Y161" s="166">
        <f t="shared" si="56"/>
        <v>0</v>
      </c>
      <c r="Z161" s="166">
        <f t="shared" si="56"/>
        <v>0</v>
      </c>
      <c r="AA161" s="187"/>
      <c r="AB161" s="13"/>
      <c r="AC161" s="13"/>
    </row>
    <row r="162" spans="1:29" s="6" customFormat="1" ht="15.75" thickBot="1">
      <c r="A162" s="188"/>
      <c r="B162" s="189"/>
      <c r="C162" s="132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1" t="s">
        <v>58</v>
      </c>
      <c r="Q162" s="192">
        <f>S162+U162+W162</f>
        <v>0</v>
      </c>
      <c r="R162" s="192">
        <f t="shared" si="37"/>
        <v>0</v>
      </c>
      <c r="S162" s="166">
        <f>S34+S47+S59+S71+S83+S96+S108+S120+S132+S144</f>
        <v>0</v>
      </c>
      <c r="T162" s="166">
        <f aca="true" t="shared" si="57" ref="T162:Z162">T34+T47+T59+T71+T83+T96+T108+T120+T132+T144</f>
        <v>0</v>
      </c>
      <c r="U162" s="166">
        <f t="shared" si="57"/>
        <v>0</v>
      </c>
      <c r="V162" s="166">
        <f t="shared" si="57"/>
        <v>0</v>
      </c>
      <c r="W162" s="166">
        <f t="shared" si="57"/>
        <v>0</v>
      </c>
      <c r="X162" s="166">
        <f t="shared" si="57"/>
        <v>0</v>
      </c>
      <c r="Y162" s="166">
        <f t="shared" si="57"/>
        <v>0</v>
      </c>
      <c r="Z162" s="166">
        <f t="shared" si="57"/>
        <v>0</v>
      </c>
      <c r="AA162" s="193"/>
      <c r="AB162" s="13"/>
      <c r="AC162" s="13"/>
    </row>
    <row r="163" spans="1:28" s="6" customFormat="1" ht="14.25" customHeight="1">
      <c r="A163" s="177" t="s">
        <v>16</v>
      </c>
      <c r="B163" s="178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80"/>
      <c r="N163" s="180"/>
      <c r="O163" s="180"/>
      <c r="P163" s="181" t="s">
        <v>7</v>
      </c>
      <c r="Q163" s="116">
        <f t="shared" si="48"/>
        <v>104484.6</v>
      </c>
      <c r="R163" s="116">
        <f t="shared" si="37"/>
        <v>104484.6</v>
      </c>
      <c r="S163" s="141">
        <f>SUM(S164:S169)</f>
        <v>8133.5</v>
      </c>
      <c r="T163" s="141">
        <f aca="true" t="shared" si="58" ref="T163:Z163">SUM(T164:T169)</f>
        <v>8133.5</v>
      </c>
      <c r="U163" s="141">
        <f t="shared" si="58"/>
        <v>0</v>
      </c>
      <c r="V163" s="141">
        <f t="shared" si="58"/>
        <v>0</v>
      </c>
      <c r="W163" s="141">
        <f t="shared" si="58"/>
        <v>96351.1</v>
      </c>
      <c r="X163" s="141">
        <f t="shared" si="58"/>
        <v>96351.1</v>
      </c>
      <c r="Y163" s="141">
        <f t="shared" si="58"/>
        <v>0</v>
      </c>
      <c r="Z163" s="141">
        <f t="shared" si="58"/>
        <v>0</v>
      </c>
      <c r="AA163" s="182"/>
      <c r="AB163" s="13"/>
    </row>
    <row r="164" spans="1:27" s="6" customFormat="1" ht="15" customHeight="1">
      <c r="A164" s="183"/>
      <c r="B164" s="184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85"/>
      <c r="N164" s="185"/>
      <c r="O164" s="185"/>
      <c r="P164" s="194" t="s">
        <v>8</v>
      </c>
      <c r="Q164" s="166">
        <f t="shared" si="48"/>
        <v>45346.59999999999</v>
      </c>
      <c r="R164" s="166">
        <f t="shared" si="37"/>
        <v>45346.59999999999</v>
      </c>
      <c r="S164" s="166">
        <f>S24+S85+S110+S134</f>
        <v>1140.1000000000008</v>
      </c>
      <c r="T164" s="166">
        <f aca="true" t="shared" si="59" ref="T164:Z164">T24+T85+T110+T134</f>
        <v>1140.1000000000008</v>
      </c>
      <c r="U164" s="166">
        <f t="shared" si="59"/>
        <v>0</v>
      </c>
      <c r="V164" s="166">
        <f t="shared" si="59"/>
        <v>0</v>
      </c>
      <c r="W164" s="166">
        <f t="shared" si="59"/>
        <v>44206.49999999999</v>
      </c>
      <c r="X164" s="166">
        <f t="shared" si="59"/>
        <v>44206.49999999999</v>
      </c>
      <c r="Y164" s="166">
        <f t="shared" si="59"/>
        <v>0</v>
      </c>
      <c r="Z164" s="166">
        <f t="shared" si="59"/>
        <v>0</v>
      </c>
      <c r="AA164" s="187"/>
    </row>
    <row r="165" spans="1:27" s="6" customFormat="1" ht="15" customHeight="1">
      <c r="A165" s="183"/>
      <c r="B165" s="184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85"/>
      <c r="N165" s="185"/>
      <c r="O165" s="185"/>
      <c r="P165" s="194" t="s">
        <v>9</v>
      </c>
      <c r="Q165" s="166">
        <f t="shared" si="48"/>
        <v>34024</v>
      </c>
      <c r="R165" s="166">
        <f t="shared" si="37"/>
        <v>34024</v>
      </c>
      <c r="S165" s="166">
        <f>S25+S87+S111</f>
        <v>4364.799999999999</v>
      </c>
      <c r="T165" s="166">
        <f aca="true" t="shared" si="60" ref="T165:Z165">T25+T87+T111</f>
        <v>4364.799999999999</v>
      </c>
      <c r="U165" s="166">
        <f t="shared" si="60"/>
        <v>0</v>
      </c>
      <c r="V165" s="166">
        <f t="shared" si="60"/>
        <v>0</v>
      </c>
      <c r="W165" s="166">
        <f t="shared" si="60"/>
        <v>29659.2</v>
      </c>
      <c r="X165" s="166">
        <f t="shared" si="60"/>
        <v>29659.2</v>
      </c>
      <c r="Y165" s="166">
        <f t="shared" si="60"/>
        <v>0</v>
      </c>
      <c r="Z165" s="166">
        <f t="shared" si="60"/>
        <v>0</v>
      </c>
      <c r="AA165" s="187"/>
    </row>
    <row r="166" spans="1:27" s="6" customFormat="1" ht="15" customHeight="1">
      <c r="A166" s="183"/>
      <c r="B166" s="184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85"/>
      <c r="N166" s="185"/>
      <c r="O166" s="185"/>
      <c r="P166" s="194" t="s">
        <v>10</v>
      </c>
      <c r="Q166" s="166">
        <f t="shared" si="48"/>
        <v>22930.4</v>
      </c>
      <c r="R166" s="166">
        <f t="shared" si="37"/>
        <v>22930.4</v>
      </c>
      <c r="S166" s="166">
        <f>S26+S51</f>
        <v>445</v>
      </c>
      <c r="T166" s="166">
        <f aca="true" t="shared" si="61" ref="T166:Z166">T26+T51</f>
        <v>445</v>
      </c>
      <c r="U166" s="166">
        <f t="shared" si="61"/>
        <v>0</v>
      </c>
      <c r="V166" s="166">
        <f t="shared" si="61"/>
        <v>0</v>
      </c>
      <c r="W166" s="166">
        <f t="shared" si="61"/>
        <v>22485.4</v>
      </c>
      <c r="X166" s="166">
        <f t="shared" si="61"/>
        <v>22485.4</v>
      </c>
      <c r="Y166" s="166">
        <f t="shared" si="61"/>
        <v>0</v>
      </c>
      <c r="Z166" s="166">
        <f t="shared" si="61"/>
        <v>0</v>
      </c>
      <c r="AA166" s="187"/>
    </row>
    <row r="167" spans="1:27" s="6" customFormat="1" ht="15" customHeight="1">
      <c r="A167" s="183"/>
      <c r="B167" s="184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85"/>
      <c r="N167" s="185"/>
      <c r="O167" s="185"/>
      <c r="P167" s="194" t="s">
        <v>11</v>
      </c>
      <c r="Q167" s="166">
        <f t="shared" si="48"/>
        <v>199.6</v>
      </c>
      <c r="R167" s="166">
        <f t="shared" si="37"/>
        <v>199.6</v>
      </c>
      <c r="S167" s="166">
        <f>S76</f>
        <v>199.6</v>
      </c>
      <c r="T167" s="166">
        <f aca="true" t="shared" si="62" ref="T167:Z167">T76</f>
        <v>199.6</v>
      </c>
      <c r="U167" s="166">
        <f t="shared" si="62"/>
        <v>0</v>
      </c>
      <c r="V167" s="166">
        <f t="shared" si="62"/>
        <v>0</v>
      </c>
      <c r="W167" s="166">
        <f t="shared" si="62"/>
        <v>0</v>
      </c>
      <c r="X167" s="166">
        <f t="shared" si="62"/>
        <v>0</v>
      </c>
      <c r="Y167" s="166">
        <f t="shared" si="62"/>
        <v>0</v>
      </c>
      <c r="Z167" s="166">
        <f t="shared" si="62"/>
        <v>0</v>
      </c>
      <c r="AA167" s="187"/>
    </row>
    <row r="168" spans="1:27" s="6" customFormat="1" ht="15" customHeight="1">
      <c r="A168" s="183"/>
      <c r="B168" s="184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85"/>
      <c r="N168" s="185"/>
      <c r="O168" s="185"/>
      <c r="P168" s="194" t="s">
        <v>12</v>
      </c>
      <c r="Q168" s="166">
        <f t="shared" si="48"/>
        <v>0</v>
      </c>
      <c r="R168" s="166">
        <f t="shared" si="37"/>
        <v>0</v>
      </c>
      <c r="S168" s="166">
        <v>0</v>
      </c>
      <c r="T168" s="166">
        <v>0</v>
      </c>
      <c r="U168" s="166">
        <v>0</v>
      </c>
      <c r="V168" s="166">
        <v>0</v>
      </c>
      <c r="W168" s="166">
        <v>0</v>
      </c>
      <c r="X168" s="166">
        <v>0</v>
      </c>
      <c r="Y168" s="166">
        <v>0</v>
      </c>
      <c r="Z168" s="166">
        <v>0</v>
      </c>
      <c r="AA168" s="187"/>
    </row>
    <row r="169" spans="1:27" s="6" customFormat="1" ht="15">
      <c r="A169" s="183"/>
      <c r="B169" s="184"/>
      <c r="C169" s="122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94" t="s">
        <v>48</v>
      </c>
      <c r="Q169" s="166">
        <f t="shared" si="48"/>
        <v>1984</v>
      </c>
      <c r="R169" s="166">
        <f t="shared" si="37"/>
        <v>1984</v>
      </c>
      <c r="S169" s="166">
        <f>S29+S66</f>
        <v>1984</v>
      </c>
      <c r="T169" s="166">
        <f aca="true" t="shared" si="63" ref="T169:Z169">T29+T66</f>
        <v>1984</v>
      </c>
      <c r="U169" s="166">
        <f t="shared" si="63"/>
        <v>0</v>
      </c>
      <c r="V169" s="166">
        <f t="shared" si="63"/>
        <v>0</v>
      </c>
      <c r="W169" s="166">
        <f t="shared" si="63"/>
        <v>0</v>
      </c>
      <c r="X169" s="166">
        <f t="shared" si="63"/>
        <v>0</v>
      </c>
      <c r="Y169" s="166">
        <f t="shared" si="63"/>
        <v>0</v>
      </c>
      <c r="Z169" s="166">
        <f t="shared" si="63"/>
        <v>0</v>
      </c>
      <c r="AA169" s="187"/>
    </row>
    <row r="170" spans="1:27" s="6" customFormat="1" ht="15">
      <c r="A170" s="183"/>
      <c r="B170" s="184"/>
      <c r="C170" s="122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94" t="s">
        <v>54</v>
      </c>
      <c r="Q170" s="166">
        <f>S170+U170+W170</f>
        <v>0</v>
      </c>
      <c r="R170" s="166">
        <f t="shared" si="37"/>
        <v>0</v>
      </c>
      <c r="S170" s="166">
        <v>0</v>
      </c>
      <c r="T170" s="166">
        <v>0</v>
      </c>
      <c r="U170" s="166">
        <v>0</v>
      </c>
      <c r="V170" s="166">
        <v>0</v>
      </c>
      <c r="W170" s="166">
        <v>0</v>
      </c>
      <c r="X170" s="166">
        <v>0</v>
      </c>
      <c r="Y170" s="166">
        <v>0</v>
      </c>
      <c r="Z170" s="166">
        <v>0</v>
      </c>
      <c r="AA170" s="187"/>
    </row>
    <row r="171" spans="1:27" s="6" customFormat="1" ht="15">
      <c r="A171" s="183"/>
      <c r="B171" s="184"/>
      <c r="C171" s="122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94" t="s">
        <v>55</v>
      </c>
      <c r="Q171" s="166">
        <f>S171+U171+W171</f>
        <v>0</v>
      </c>
      <c r="R171" s="166">
        <f t="shared" si="37"/>
        <v>0</v>
      </c>
      <c r="S171" s="166">
        <v>0</v>
      </c>
      <c r="T171" s="166">
        <v>0</v>
      </c>
      <c r="U171" s="166">
        <v>0</v>
      </c>
      <c r="V171" s="166">
        <v>0</v>
      </c>
      <c r="W171" s="166">
        <v>0</v>
      </c>
      <c r="X171" s="166">
        <v>0</v>
      </c>
      <c r="Y171" s="166">
        <v>0</v>
      </c>
      <c r="Z171" s="166">
        <v>0</v>
      </c>
      <c r="AA171" s="187"/>
    </row>
    <row r="172" spans="1:27" s="6" customFormat="1" ht="15">
      <c r="A172" s="183"/>
      <c r="B172" s="184"/>
      <c r="C172" s="122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94" t="s">
        <v>56</v>
      </c>
      <c r="Q172" s="166">
        <f>S172+U172+W172</f>
        <v>0</v>
      </c>
      <c r="R172" s="166">
        <f t="shared" si="37"/>
        <v>0</v>
      </c>
      <c r="S172" s="166">
        <v>0</v>
      </c>
      <c r="T172" s="166">
        <v>0</v>
      </c>
      <c r="U172" s="166">
        <v>0</v>
      </c>
      <c r="V172" s="166">
        <v>0</v>
      </c>
      <c r="W172" s="166">
        <v>0</v>
      </c>
      <c r="X172" s="166">
        <v>0</v>
      </c>
      <c r="Y172" s="166">
        <v>0</v>
      </c>
      <c r="Z172" s="166">
        <v>0</v>
      </c>
      <c r="AA172" s="187"/>
    </row>
    <row r="173" spans="1:27" s="6" customFormat="1" ht="15">
      <c r="A173" s="183"/>
      <c r="B173" s="184"/>
      <c r="C173" s="122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94" t="s">
        <v>57</v>
      </c>
      <c r="Q173" s="166">
        <f>S173+U173+W173</f>
        <v>0</v>
      </c>
      <c r="R173" s="166">
        <f t="shared" si="37"/>
        <v>0</v>
      </c>
      <c r="S173" s="166">
        <v>0</v>
      </c>
      <c r="T173" s="166">
        <v>0</v>
      </c>
      <c r="U173" s="166">
        <v>0</v>
      </c>
      <c r="V173" s="166">
        <v>0</v>
      </c>
      <c r="W173" s="166">
        <v>0</v>
      </c>
      <c r="X173" s="166">
        <v>0</v>
      </c>
      <c r="Y173" s="166">
        <v>0</v>
      </c>
      <c r="Z173" s="166">
        <v>0</v>
      </c>
      <c r="AA173" s="187"/>
    </row>
    <row r="174" spans="1:27" s="6" customFormat="1" ht="15.75" thickBot="1">
      <c r="A174" s="188"/>
      <c r="B174" s="189"/>
      <c r="C174" s="132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5" t="s">
        <v>58</v>
      </c>
      <c r="Q174" s="192">
        <f>S174+U174+W174</f>
        <v>0</v>
      </c>
      <c r="R174" s="192">
        <f aca="true" t="shared" si="64" ref="R174:R186">T174+V174+X174+Z174</f>
        <v>0</v>
      </c>
      <c r="S174" s="192">
        <v>0</v>
      </c>
      <c r="T174" s="192">
        <v>0</v>
      </c>
      <c r="U174" s="192">
        <v>0</v>
      </c>
      <c r="V174" s="192">
        <v>0</v>
      </c>
      <c r="W174" s="192">
        <v>0</v>
      </c>
      <c r="X174" s="192">
        <v>0</v>
      </c>
      <c r="Y174" s="192">
        <v>0</v>
      </c>
      <c r="Z174" s="192">
        <v>0</v>
      </c>
      <c r="AA174" s="193"/>
    </row>
    <row r="175" spans="1:27" s="6" customFormat="1" ht="14.25" customHeight="1">
      <c r="A175" s="177" t="s">
        <v>17</v>
      </c>
      <c r="B175" s="178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80"/>
      <c r="N175" s="180"/>
      <c r="O175" s="180"/>
      <c r="P175" s="181" t="s">
        <v>7</v>
      </c>
      <c r="Q175" s="116">
        <f t="shared" si="48"/>
        <v>178440.2</v>
      </c>
      <c r="R175" s="116">
        <f t="shared" si="64"/>
        <v>178440.2</v>
      </c>
      <c r="S175" s="116">
        <f>SUM(S176:S181)</f>
        <v>22705.7</v>
      </c>
      <c r="T175" s="116">
        <f aca="true" t="shared" si="65" ref="T175:Z175">SUM(T176:T181)</f>
        <v>22705.7</v>
      </c>
      <c r="U175" s="116">
        <f t="shared" si="65"/>
        <v>155734.5</v>
      </c>
      <c r="V175" s="116">
        <f t="shared" si="65"/>
        <v>155734.5</v>
      </c>
      <c r="W175" s="116">
        <f t="shared" si="65"/>
        <v>0</v>
      </c>
      <c r="X175" s="116">
        <f t="shared" si="65"/>
        <v>0</v>
      </c>
      <c r="Y175" s="116">
        <f t="shared" si="65"/>
        <v>0</v>
      </c>
      <c r="Z175" s="116">
        <f t="shared" si="65"/>
        <v>0</v>
      </c>
      <c r="AA175" s="182"/>
    </row>
    <row r="176" spans="1:27" s="6" customFormat="1" ht="15" customHeight="1">
      <c r="A176" s="183"/>
      <c r="B176" s="184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85"/>
      <c r="N176" s="185"/>
      <c r="O176" s="185"/>
      <c r="P176" s="194" t="s">
        <v>8</v>
      </c>
      <c r="Q176" s="196">
        <f t="shared" si="48"/>
        <v>155734.5</v>
      </c>
      <c r="R176" s="196">
        <f t="shared" si="64"/>
        <v>155734.5</v>
      </c>
      <c r="S176" s="168">
        <f>S152-S164</f>
        <v>0</v>
      </c>
      <c r="T176" s="168">
        <f aca="true" t="shared" si="66" ref="T176:Z176">T152-T164</f>
        <v>0</v>
      </c>
      <c r="U176" s="168">
        <f t="shared" si="66"/>
        <v>155734.5</v>
      </c>
      <c r="V176" s="168">
        <f t="shared" si="66"/>
        <v>155734.5</v>
      </c>
      <c r="W176" s="168">
        <f t="shared" si="66"/>
        <v>0</v>
      </c>
      <c r="X176" s="168">
        <f t="shared" si="66"/>
        <v>0</v>
      </c>
      <c r="Y176" s="168">
        <f t="shared" si="66"/>
        <v>0</v>
      </c>
      <c r="Z176" s="168">
        <f t="shared" si="66"/>
        <v>0</v>
      </c>
      <c r="AA176" s="187"/>
    </row>
    <row r="177" spans="1:27" s="6" customFormat="1" ht="15" customHeight="1">
      <c r="A177" s="183"/>
      <c r="B177" s="184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85"/>
      <c r="N177" s="185"/>
      <c r="O177" s="185"/>
      <c r="P177" s="194" t="s">
        <v>9</v>
      </c>
      <c r="Q177" s="196">
        <f t="shared" si="48"/>
        <v>0</v>
      </c>
      <c r="R177" s="196">
        <f t="shared" si="64"/>
        <v>0</v>
      </c>
      <c r="S177" s="168">
        <f aca="true" t="shared" si="67" ref="S177:Z186">S153-S165</f>
        <v>0</v>
      </c>
      <c r="T177" s="168">
        <f t="shared" si="67"/>
        <v>0</v>
      </c>
      <c r="U177" s="168">
        <f t="shared" si="67"/>
        <v>0</v>
      </c>
      <c r="V177" s="168">
        <f t="shared" si="67"/>
        <v>0</v>
      </c>
      <c r="W177" s="168">
        <f t="shared" si="67"/>
        <v>0</v>
      </c>
      <c r="X177" s="168">
        <f t="shared" si="67"/>
        <v>0</v>
      </c>
      <c r="Y177" s="168">
        <f t="shared" si="67"/>
        <v>0</v>
      </c>
      <c r="Z177" s="168">
        <f t="shared" si="67"/>
        <v>0</v>
      </c>
      <c r="AA177" s="187"/>
    </row>
    <row r="178" spans="1:27" s="6" customFormat="1" ht="15" customHeight="1">
      <c r="A178" s="183"/>
      <c r="B178" s="184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85"/>
      <c r="N178" s="185"/>
      <c r="O178" s="185"/>
      <c r="P178" s="194" t="s">
        <v>10</v>
      </c>
      <c r="Q178" s="196">
        <f t="shared" si="48"/>
        <v>0</v>
      </c>
      <c r="R178" s="196">
        <f t="shared" si="64"/>
        <v>0</v>
      </c>
      <c r="S178" s="168">
        <f t="shared" si="67"/>
        <v>0</v>
      </c>
      <c r="T178" s="168">
        <f t="shared" si="67"/>
        <v>0</v>
      </c>
      <c r="U178" s="168">
        <f t="shared" si="67"/>
        <v>0</v>
      </c>
      <c r="V178" s="168">
        <f t="shared" si="67"/>
        <v>0</v>
      </c>
      <c r="W178" s="168">
        <f t="shared" si="67"/>
        <v>0</v>
      </c>
      <c r="X178" s="168">
        <f t="shared" si="67"/>
        <v>0</v>
      </c>
      <c r="Y178" s="168">
        <f t="shared" si="67"/>
        <v>0</v>
      </c>
      <c r="Z178" s="168">
        <f t="shared" si="67"/>
        <v>0</v>
      </c>
      <c r="AA178" s="187"/>
    </row>
    <row r="179" spans="1:27" s="6" customFormat="1" ht="15" customHeight="1">
      <c r="A179" s="183"/>
      <c r="B179" s="184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85"/>
      <c r="N179" s="185"/>
      <c r="O179" s="185"/>
      <c r="P179" s="194" t="s">
        <v>11</v>
      </c>
      <c r="Q179" s="196">
        <f t="shared" si="48"/>
        <v>0</v>
      </c>
      <c r="R179" s="196">
        <f t="shared" si="64"/>
        <v>0</v>
      </c>
      <c r="S179" s="168">
        <f t="shared" si="67"/>
        <v>0</v>
      </c>
      <c r="T179" s="168">
        <f t="shared" si="67"/>
        <v>0</v>
      </c>
      <c r="U179" s="168">
        <f t="shared" si="67"/>
        <v>0</v>
      </c>
      <c r="V179" s="168">
        <f t="shared" si="67"/>
        <v>0</v>
      </c>
      <c r="W179" s="168">
        <f t="shared" si="67"/>
        <v>0</v>
      </c>
      <c r="X179" s="168">
        <f t="shared" si="67"/>
        <v>0</v>
      </c>
      <c r="Y179" s="168">
        <f t="shared" si="67"/>
        <v>0</v>
      </c>
      <c r="Z179" s="168">
        <f t="shared" si="67"/>
        <v>0</v>
      </c>
      <c r="AA179" s="187"/>
    </row>
    <row r="180" spans="1:28" s="6" customFormat="1" ht="15" customHeight="1">
      <c r="A180" s="183"/>
      <c r="B180" s="184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85"/>
      <c r="N180" s="185"/>
      <c r="O180" s="185"/>
      <c r="P180" s="194" t="s">
        <v>12</v>
      </c>
      <c r="Q180" s="196">
        <f t="shared" si="48"/>
        <v>21991.2</v>
      </c>
      <c r="R180" s="196">
        <f t="shared" si="64"/>
        <v>21991.2</v>
      </c>
      <c r="S180" s="168">
        <f t="shared" si="67"/>
        <v>21991.2</v>
      </c>
      <c r="T180" s="168">
        <f t="shared" si="67"/>
        <v>21991.2</v>
      </c>
      <c r="U180" s="168">
        <f t="shared" si="67"/>
        <v>0</v>
      </c>
      <c r="V180" s="168">
        <f t="shared" si="67"/>
        <v>0</v>
      </c>
      <c r="W180" s="168">
        <f t="shared" si="67"/>
        <v>0</v>
      </c>
      <c r="X180" s="168">
        <f t="shared" si="67"/>
        <v>0</v>
      </c>
      <c r="Y180" s="168">
        <f t="shared" si="67"/>
        <v>0</v>
      </c>
      <c r="Z180" s="168">
        <f t="shared" si="67"/>
        <v>0</v>
      </c>
      <c r="AA180" s="187"/>
      <c r="AB180" s="13"/>
    </row>
    <row r="181" spans="1:28" s="6" customFormat="1" ht="15" customHeight="1">
      <c r="A181" s="183"/>
      <c r="B181" s="184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85"/>
      <c r="N181" s="185"/>
      <c r="O181" s="185"/>
      <c r="P181" s="194" t="s">
        <v>48</v>
      </c>
      <c r="Q181" s="196">
        <f t="shared" si="48"/>
        <v>714.5</v>
      </c>
      <c r="R181" s="196">
        <f t="shared" si="64"/>
        <v>714.5</v>
      </c>
      <c r="S181" s="168">
        <f t="shared" si="67"/>
        <v>714.5</v>
      </c>
      <c r="T181" s="168">
        <f t="shared" si="67"/>
        <v>714.5</v>
      </c>
      <c r="U181" s="168">
        <f t="shared" si="67"/>
        <v>0</v>
      </c>
      <c r="V181" s="168">
        <f t="shared" si="67"/>
        <v>0</v>
      </c>
      <c r="W181" s="168">
        <f t="shared" si="67"/>
        <v>0</v>
      </c>
      <c r="X181" s="168">
        <f t="shared" si="67"/>
        <v>0</v>
      </c>
      <c r="Y181" s="168">
        <f t="shared" si="67"/>
        <v>0</v>
      </c>
      <c r="Z181" s="168">
        <f t="shared" si="67"/>
        <v>0</v>
      </c>
      <c r="AA181" s="187"/>
      <c r="AB181" s="13"/>
    </row>
    <row r="182" spans="1:28" s="6" customFormat="1" ht="15" customHeight="1">
      <c r="A182" s="183"/>
      <c r="B182" s="184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85"/>
      <c r="N182" s="185"/>
      <c r="O182" s="185"/>
      <c r="P182" s="194" t="s">
        <v>54</v>
      </c>
      <c r="Q182" s="196">
        <f>S182+U182+W182</f>
        <v>0</v>
      </c>
      <c r="R182" s="196">
        <f t="shared" si="64"/>
        <v>0</v>
      </c>
      <c r="S182" s="168">
        <f>S158-S170</f>
        <v>0</v>
      </c>
      <c r="T182" s="168">
        <f t="shared" si="67"/>
        <v>0</v>
      </c>
      <c r="U182" s="168">
        <f t="shared" si="67"/>
        <v>0</v>
      </c>
      <c r="V182" s="168">
        <f t="shared" si="67"/>
        <v>0</v>
      </c>
      <c r="W182" s="168">
        <f t="shared" si="67"/>
        <v>0</v>
      </c>
      <c r="X182" s="168">
        <f t="shared" si="67"/>
        <v>0</v>
      </c>
      <c r="Y182" s="168">
        <f t="shared" si="67"/>
        <v>0</v>
      </c>
      <c r="Z182" s="168">
        <f t="shared" si="67"/>
        <v>0</v>
      </c>
      <c r="AA182" s="187"/>
      <c r="AB182" s="13"/>
    </row>
    <row r="183" spans="1:28" s="6" customFormat="1" ht="15" customHeight="1">
      <c r="A183" s="183"/>
      <c r="B183" s="184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85"/>
      <c r="N183" s="185"/>
      <c r="O183" s="185"/>
      <c r="P183" s="194" t="s">
        <v>55</v>
      </c>
      <c r="Q183" s="196">
        <f>S183+U183+W183</f>
        <v>118100.09999999999</v>
      </c>
      <c r="R183" s="196">
        <f t="shared" si="64"/>
        <v>0</v>
      </c>
      <c r="S183" s="168">
        <f t="shared" si="67"/>
        <v>29525</v>
      </c>
      <c r="T183" s="168">
        <f t="shared" si="67"/>
        <v>0</v>
      </c>
      <c r="U183" s="168">
        <f t="shared" si="67"/>
        <v>0</v>
      </c>
      <c r="V183" s="168">
        <f t="shared" si="67"/>
        <v>0</v>
      </c>
      <c r="W183" s="168">
        <f t="shared" si="67"/>
        <v>88575.09999999999</v>
      </c>
      <c r="X183" s="168">
        <f t="shared" si="67"/>
        <v>0</v>
      </c>
      <c r="Y183" s="168">
        <f t="shared" si="67"/>
        <v>0</v>
      </c>
      <c r="Z183" s="168">
        <f t="shared" si="67"/>
        <v>0</v>
      </c>
      <c r="AA183" s="187"/>
      <c r="AB183" s="13"/>
    </row>
    <row r="184" spans="1:28" s="6" customFormat="1" ht="15" customHeight="1">
      <c r="A184" s="183"/>
      <c r="B184" s="184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85"/>
      <c r="N184" s="185"/>
      <c r="O184" s="185"/>
      <c r="P184" s="194" t="s">
        <v>56</v>
      </c>
      <c r="Q184" s="196">
        <f>S184+U184+W184</f>
        <v>137051.3</v>
      </c>
      <c r="R184" s="196">
        <f t="shared" si="64"/>
        <v>0</v>
      </c>
      <c r="S184" s="168">
        <f t="shared" si="67"/>
        <v>34262.8</v>
      </c>
      <c r="T184" s="168">
        <f t="shared" si="67"/>
        <v>0</v>
      </c>
      <c r="U184" s="168">
        <f t="shared" si="67"/>
        <v>0</v>
      </c>
      <c r="V184" s="168">
        <f t="shared" si="67"/>
        <v>0</v>
      </c>
      <c r="W184" s="168">
        <f t="shared" si="67"/>
        <v>102788.5</v>
      </c>
      <c r="X184" s="168">
        <f t="shared" si="67"/>
        <v>0</v>
      </c>
      <c r="Y184" s="168">
        <f t="shared" si="67"/>
        <v>0</v>
      </c>
      <c r="Z184" s="168">
        <f t="shared" si="67"/>
        <v>0</v>
      </c>
      <c r="AA184" s="187"/>
      <c r="AB184" s="13"/>
    </row>
    <row r="185" spans="1:28" s="6" customFormat="1" ht="15" customHeight="1">
      <c r="A185" s="183"/>
      <c r="B185" s="184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85"/>
      <c r="N185" s="185"/>
      <c r="O185" s="185"/>
      <c r="P185" s="194" t="s">
        <v>57</v>
      </c>
      <c r="Q185" s="196">
        <f>S185+U185+W185</f>
        <v>143551.7</v>
      </c>
      <c r="R185" s="196">
        <f t="shared" si="64"/>
        <v>0</v>
      </c>
      <c r="S185" s="168">
        <f t="shared" si="67"/>
        <v>35887.9</v>
      </c>
      <c r="T185" s="168">
        <f t="shared" si="67"/>
        <v>0</v>
      </c>
      <c r="U185" s="168">
        <f t="shared" si="67"/>
        <v>0</v>
      </c>
      <c r="V185" s="168">
        <f t="shared" si="67"/>
        <v>0</v>
      </c>
      <c r="W185" s="168">
        <f t="shared" si="67"/>
        <v>107663.8</v>
      </c>
      <c r="X185" s="168">
        <f t="shared" si="67"/>
        <v>0</v>
      </c>
      <c r="Y185" s="168">
        <f t="shared" si="67"/>
        <v>0</v>
      </c>
      <c r="Z185" s="168">
        <f t="shared" si="67"/>
        <v>0</v>
      </c>
      <c r="AA185" s="187"/>
      <c r="AB185" s="13"/>
    </row>
    <row r="186" spans="1:28" s="6" customFormat="1" ht="15" customHeight="1" thickBot="1">
      <c r="A186" s="188"/>
      <c r="B186" s="189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0"/>
      <c r="N186" s="190"/>
      <c r="O186" s="190"/>
      <c r="P186" s="195" t="s">
        <v>58</v>
      </c>
      <c r="Q186" s="198">
        <f>S186+U186+W186</f>
        <v>0</v>
      </c>
      <c r="R186" s="198">
        <f t="shared" si="64"/>
        <v>0</v>
      </c>
      <c r="S186" s="199">
        <f t="shared" si="67"/>
        <v>0</v>
      </c>
      <c r="T186" s="199">
        <f t="shared" si="67"/>
        <v>0</v>
      </c>
      <c r="U186" s="199">
        <f t="shared" si="67"/>
        <v>0</v>
      </c>
      <c r="V186" s="199">
        <f t="shared" si="67"/>
        <v>0</v>
      </c>
      <c r="W186" s="199">
        <f t="shared" si="67"/>
        <v>0</v>
      </c>
      <c r="X186" s="199">
        <f t="shared" si="67"/>
        <v>0</v>
      </c>
      <c r="Y186" s="199">
        <f t="shared" si="67"/>
        <v>0</v>
      </c>
      <c r="Z186" s="199">
        <f t="shared" si="67"/>
        <v>0</v>
      </c>
      <c r="AA186" s="193"/>
      <c r="AB186" s="13"/>
    </row>
    <row r="187" spans="1:27" s="6" customFormat="1" ht="19.5" customHeight="1" thickBot="1">
      <c r="A187" s="200" t="s">
        <v>63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2"/>
    </row>
    <row r="188" spans="1:27" s="6" customFormat="1" ht="30" customHeight="1" thickBot="1">
      <c r="A188" s="203" t="s">
        <v>65</v>
      </c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5"/>
    </row>
    <row r="189" spans="1:27" ht="15" customHeight="1">
      <c r="A189" s="110" t="s">
        <v>18</v>
      </c>
      <c r="B189" s="111" t="s">
        <v>31</v>
      </c>
      <c r="C189" s="112">
        <v>11.61</v>
      </c>
      <c r="D189" s="113"/>
      <c r="E189" s="113"/>
      <c r="F189" s="113"/>
      <c r="G189" s="113"/>
      <c r="H189" s="113"/>
      <c r="I189" s="113"/>
      <c r="J189" s="113"/>
      <c r="K189" s="113"/>
      <c r="L189" s="114"/>
      <c r="M189" s="114"/>
      <c r="N189" s="114"/>
      <c r="O189" s="114"/>
      <c r="P189" s="115" t="s">
        <v>78</v>
      </c>
      <c r="Q189" s="116">
        <f aca="true" t="shared" si="68" ref="Q189:Q195">S189+U189+W189</f>
        <v>418769.4</v>
      </c>
      <c r="R189" s="116">
        <f>T189+V189+X189+Z189</f>
        <v>0</v>
      </c>
      <c r="S189" s="141">
        <f aca="true" t="shared" si="69" ref="S189:Z189">SUM(S190:S200)</f>
        <v>418769.4</v>
      </c>
      <c r="T189" s="141">
        <f t="shared" si="69"/>
        <v>0</v>
      </c>
      <c r="U189" s="141">
        <f t="shared" si="69"/>
        <v>0</v>
      </c>
      <c r="V189" s="141">
        <f t="shared" si="69"/>
        <v>0</v>
      </c>
      <c r="W189" s="141">
        <f t="shared" si="69"/>
        <v>0</v>
      </c>
      <c r="X189" s="141">
        <f t="shared" si="69"/>
        <v>0</v>
      </c>
      <c r="Y189" s="141">
        <f t="shared" si="69"/>
        <v>0</v>
      </c>
      <c r="Z189" s="141">
        <f t="shared" si="69"/>
        <v>0</v>
      </c>
      <c r="AA189" s="142" t="s">
        <v>61</v>
      </c>
    </row>
    <row r="190" spans="1:27" ht="15">
      <c r="A190" s="118"/>
      <c r="B190" s="119"/>
      <c r="C190" s="120"/>
      <c r="D190" s="121"/>
      <c r="E190" s="121"/>
      <c r="F190" s="121"/>
      <c r="G190" s="121"/>
      <c r="H190" s="121"/>
      <c r="I190" s="121"/>
      <c r="J190" s="121"/>
      <c r="K190" s="121"/>
      <c r="L190" s="122"/>
      <c r="M190" s="122"/>
      <c r="N190" s="122"/>
      <c r="O190" s="122"/>
      <c r="P190" s="123" t="s">
        <v>8</v>
      </c>
      <c r="Q190" s="125">
        <f t="shared" si="68"/>
        <v>0</v>
      </c>
      <c r="R190" s="125">
        <v>0</v>
      </c>
      <c r="S190" s="125">
        <v>0</v>
      </c>
      <c r="T190" s="125">
        <v>0</v>
      </c>
      <c r="U190" s="125">
        <v>0</v>
      </c>
      <c r="V190" s="125">
        <v>0</v>
      </c>
      <c r="W190" s="125">
        <v>0</v>
      </c>
      <c r="X190" s="125">
        <v>0</v>
      </c>
      <c r="Y190" s="125">
        <v>0</v>
      </c>
      <c r="Z190" s="125">
        <v>0</v>
      </c>
      <c r="AA190" s="143"/>
    </row>
    <row r="191" spans="1:27" ht="15">
      <c r="A191" s="118"/>
      <c r="B191" s="119"/>
      <c r="C191" s="120"/>
      <c r="D191" s="121"/>
      <c r="E191" s="121"/>
      <c r="F191" s="121"/>
      <c r="G191" s="121"/>
      <c r="H191" s="121"/>
      <c r="I191" s="121"/>
      <c r="J191" s="121"/>
      <c r="K191" s="121"/>
      <c r="L191" s="122"/>
      <c r="M191" s="122"/>
      <c r="N191" s="122"/>
      <c r="O191" s="122"/>
      <c r="P191" s="123" t="s">
        <v>9</v>
      </c>
      <c r="Q191" s="125">
        <f t="shared" si="68"/>
        <v>0</v>
      </c>
      <c r="R191" s="125">
        <v>0</v>
      </c>
      <c r="S191" s="125">
        <v>0</v>
      </c>
      <c r="T191" s="125">
        <v>0</v>
      </c>
      <c r="U191" s="125">
        <v>0</v>
      </c>
      <c r="V191" s="125">
        <v>0</v>
      </c>
      <c r="W191" s="125">
        <v>0</v>
      </c>
      <c r="X191" s="125">
        <v>0</v>
      </c>
      <c r="Y191" s="125">
        <v>0</v>
      </c>
      <c r="Z191" s="125">
        <v>0</v>
      </c>
      <c r="AA191" s="143"/>
    </row>
    <row r="192" spans="1:27" ht="15">
      <c r="A192" s="118"/>
      <c r="B192" s="119"/>
      <c r="C192" s="120"/>
      <c r="D192" s="121"/>
      <c r="E192" s="121"/>
      <c r="F192" s="121"/>
      <c r="G192" s="121"/>
      <c r="H192" s="121"/>
      <c r="I192" s="121"/>
      <c r="J192" s="121"/>
      <c r="K192" s="121"/>
      <c r="L192" s="122"/>
      <c r="M192" s="122"/>
      <c r="N192" s="122"/>
      <c r="O192" s="122"/>
      <c r="P192" s="123" t="s">
        <v>10</v>
      </c>
      <c r="Q192" s="125">
        <f t="shared" si="68"/>
        <v>0</v>
      </c>
      <c r="R192" s="125">
        <v>0</v>
      </c>
      <c r="S192" s="125">
        <v>0</v>
      </c>
      <c r="T192" s="125">
        <v>0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  <c r="Z192" s="125">
        <v>0</v>
      </c>
      <c r="AA192" s="143"/>
    </row>
    <row r="193" spans="1:27" ht="15">
      <c r="A193" s="118"/>
      <c r="B193" s="119"/>
      <c r="C193" s="120"/>
      <c r="D193" s="121"/>
      <c r="E193" s="121"/>
      <c r="F193" s="121"/>
      <c r="G193" s="121"/>
      <c r="H193" s="121"/>
      <c r="I193" s="121"/>
      <c r="J193" s="121"/>
      <c r="K193" s="121"/>
      <c r="L193" s="122"/>
      <c r="M193" s="122"/>
      <c r="N193" s="122"/>
      <c r="O193" s="122"/>
      <c r="P193" s="123" t="s">
        <v>11</v>
      </c>
      <c r="Q193" s="125">
        <f t="shared" si="68"/>
        <v>0</v>
      </c>
      <c r="R193" s="125">
        <v>0</v>
      </c>
      <c r="S193" s="125">
        <v>0</v>
      </c>
      <c r="T193" s="125">
        <v>0</v>
      </c>
      <c r="U193" s="125">
        <v>0</v>
      </c>
      <c r="V193" s="125">
        <v>0</v>
      </c>
      <c r="W193" s="125">
        <v>0</v>
      </c>
      <c r="X193" s="125">
        <v>0</v>
      </c>
      <c r="Y193" s="125">
        <v>0</v>
      </c>
      <c r="Z193" s="125">
        <v>0</v>
      </c>
      <c r="AA193" s="143"/>
    </row>
    <row r="194" spans="1:27" ht="15">
      <c r="A194" s="118"/>
      <c r="B194" s="119"/>
      <c r="C194" s="120"/>
      <c r="D194" s="121"/>
      <c r="E194" s="121"/>
      <c r="F194" s="121"/>
      <c r="G194" s="121"/>
      <c r="H194" s="121"/>
      <c r="I194" s="121"/>
      <c r="J194" s="121"/>
      <c r="K194" s="121"/>
      <c r="L194" s="122"/>
      <c r="M194" s="122"/>
      <c r="N194" s="122"/>
      <c r="O194" s="122"/>
      <c r="P194" s="123" t="s">
        <v>12</v>
      </c>
      <c r="Q194" s="125">
        <f t="shared" si="68"/>
        <v>0</v>
      </c>
      <c r="R194" s="125">
        <v>0</v>
      </c>
      <c r="S194" s="125">
        <v>0</v>
      </c>
      <c r="T194" s="125">
        <v>0</v>
      </c>
      <c r="U194" s="125">
        <v>0</v>
      </c>
      <c r="V194" s="125">
        <v>0</v>
      </c>
      <c r="W194" s="125">
        <v>0</v>
      </c>
      <c r="X194" s="125">
        <v>0</v>
      </c>
      <c r="Y194" s="125">
        <v>0</v>
      </c>
      <c r="Z194" s="125">
        <v>0</v>
      </c>
      <c r="AA194" s="143"/>
    </row>
    <row r="195" spans="1:27" ht="15">
      <c r="A195" s="118"/>
      <c r="B195" s="119"/>
      <c r="C195" s="120"/>
      <c r="D195" s="121"/>
      <c r="E195" s="121"/>
      <c r="F195" s="121"/>
      <c r="G195" s="121"/>
      <c r="H195" s="121"/>
      <c r="I195" s="121"/>
      <c r="J195" s="121"/>
      <c r="K195" s="121"/>
      <c r="L195" s="122"/>
      <c r="M195" s="122"/>
      <c r="N195" s="122"/>
      <c r="O195" s="122"/>
      <c r="P195" s="123" t="s">
        <v>48</v>
      </c>
      <c r="Q195" s="125">
        <f t="shared" si="68"/>
        <v>0</v>
      </c>
      <c r="R195" s="125">
        <v>0</v>
      </c>
      <c r="S195" s="125">
        <v>0</v>
      </c>
      <c r="T195" s="125">
        <v>0</v>
      </c>
      <c r="U195" s="125">
        <v>0</v>
      </c>
      <c r="V195" s="125">
        <v>0</v>
      </c>
      <c r="W195" s="125">
        <v>0</v>
      </c>
      <c r="X195" s="125">
        <v>0</v>
      </c>
      <c r="Y195" s="125">
        <v>0</v>
      </c>
      <c r="Z195" s="125">
        <v>0</v>
      </c>
      <c r="AA195" s="143"/>
    </row>
    <row r="196" spans="1:27" ht="15">
      <c r="A196" s="118"/>
      <c r="B196" s="119"/>
      <c r="C196" s="120"/>
      <c r="D196" s="121"/>
      <c r="E196" s="121"/>
      <c r="F196" s="121"/>
      <c r="G196" s="121"/>
      <c r="H196" s="121"/>
      <c r="I196" s="121"/>
      <c r="J196" s="121"/>
      <c r="K196" s="121"/>
      <c r="L196" s="122"/>
      <c r="M196" s="122"/>
      <c r="N196" s="122"/>
      <c r="O196" s="122"/>
      <c r="P196" s="123" t="s">
        <v>54</v>
      </c>
      <c r="Q196" s="125">
        <f>S196+U196+W196</f>
        <v>0</v>
      </c>
      <c r="R196" s="125">
        <v>0</v>
      </c>
      <c r="S196" s="125">
        <v>0</v>
      </c>
      <c r="T196" s="125">
        <v>0</v>
      </c>
      <c r="U196" s="125">
        <v>0</v>
      </c>
      <c r="V196" s="125">
        <v>0</v>
      </c>
      <c r="W196" s="125">
        <v>0</v>
      </c>
      <c r="X196" s="125">
        <v>0</v>
      </c>
      <c r="Y196" s="125">
        <v>0</v>
      </c>
      <c r="Z196" s="125">
        <v>0</v>
      </c>
      <c r="AA196" s="143"/>
    </row>
    <row r="197" spans="1:27" ht="15">
      <c r="A197" s="118"/>
      <c r="B197" s="119"/>
      <c r="C197" s="120"/>
      <c r="D197" s="121"/>
      <c r="E197" s="121"/>
      <c r="F197" s="121"/>
      <c r="G197" s="121"/>
      <c r="H197" s="121"/>
      <c r="I197" s="121"/>
      <c r="J197" s="121"/>
      <c r="K197" s="121"/>
      <c r="L197" s="122"/>
      <c r="M197" s="122"/>
      <c r="N197" s="122"/>
      <c r="O197" s="122"/>
      <c r="P197" s="123" t="s">
        <v>55</v>
      </c>
      <c r="Q197" s="125">
        <f>S197+U197+W197</f>
        <v>0</v>
      </c>
      <c r="R197" s="125">
        <v>0</v>
      </c>
      <c r="S197" s="125">
        <v>0</v>
      </c>
      <c r="T197" s="125">
        <v>0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43"/>
    </row>
    <row r="198" spans="1:27" ht="15">
      <c r="A198" s="118"/>
      <c r="B198" s="119"/>
      <c r="C198" s="120"/>
      <c r="D198" s="121"/>
      <c r="E198" s="121"/>
      <c r="F198" s="121"/>
      <c r="G198" s="121"/>
      <c r="H198" s="121"/>
      <c r="I198" s="121"/>
      <c r="J198" s="121"/>
      <c r="K198" s="121"/>
      <c r="L198" s="122"/>
      <c r="M198" s="122"/>
      <c r="N198" s="122"/>
      <c r="O198" s="122"/>
      <c r="P198" s="123" t="s">
        <v>56</v>
      </c>
      <c r="Q198" s="125">
        <f>S198+U198+W198</f>
        <v>0</v>
      </c>
      <c r="R198" s="125">
        <v>0</v>
      </c>
      <c r="S198" s="125">
        <v>0</v>
      </c>
      <c r="T198" s="125">
        <v>0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  <c r="Z198" s="125">
        <v>0</v>
      </c>
      <c r="AA198" s="143"/>
    </row>
    <row r="199" spans="1:27" ht="15">
      <c r="A199" s="118"/>
      <c r="B199" s="119"/>
      <c r="C199" s="120"/>
      <c r="D199" s="121"/>
      <c r="E199" s="121"/>
      <c r="F199" s="121"/>
      <c r="G199" s="121"/>
      <c r="H199" s="121"/>
      <c r="I199" s="121"/>
      <c r="J199" s="121"/>
      <c r="K199" s="121"/>
      <c r="L199" s="122"/>
      <c r="M199" s="127" t="s">
        <v>68</v>
      </c>
      <c r="N199" s="127"/>
      <c r="O199" s="127"/>
      <c r="P199" s="123" t="s">
        <v>57</v>
      </c>
      <c r="Q199" s="125">
        <f>S199+U199+W199</f>
        <v>0</v>
      </c>
      <c r="R199" s="125">
        <f>T199+V199+X199+Z199</f>
        <v>0</v>
      </c>
      <c r="S199" s="125">
        <v>0</v>
      </c>
      <c r="T199" s="125">
        <v>0</v>
      </c>
      <c r="U199" s="125">
        <v>0</v>
      </c>
      <c r="V199" s="125">
        <v>0</v>
      </c>
      <c r="W199" s="125">
        <v>0</v>
      </c>
      <c r="X199" s="125">
        <v>0</v>
      </c>
      <c r="Y199" s="125">
        <v>0</v>
      </c>
      <c r="Z199" s="125">
        <v>0</v>
      </c>
      <c r="AA199" s="143"/>
    </row>
    <row r="200" spans="1:27" ht="15.75" thickBot="1">
      <c r="A200" s="128"/>
      <c r="B200" s="129"/>
      <c r="C200" s="130"/>
      <c r="D200" s="131"/>
      <c r="E200" s="131"/>
      <c r="F200" s="131"/>
      <c r="G200" s="131"/>
      <c r="H200" s="131"/>
      <c r="I200" s="131"/>
      <c r="J200" s="131"/>
      <c r="K200" s="131"/>
      <c r="L200" s="132"/>
      <c r="M200" s="133" t="s">
        <v>68</v>
      </c>
      <c r="N200" s="133" t="s">
        <v>83</v>
      </c>
      <c r="O200" s="133" t="s">
        <v>84</v>
      </c>
      <c r="P200" s="139" t="s">
        <v>58</v>
      </c>
      <c r="Q200" s="135">
        <f>S200</f>
        <v>418769.4</v>
      </c>
      <c r="R200" s="135">
        <f aca="true" t="shared" si="70" ref="R200:R212">T200+V200+X200+Z200</f>
        <v>0</v>
      </c>
      <c r="S200" s="135">
        <v>418769.4</v>
      </c>
      <c r="T200" s="135">
        <v>0</v>
      </c>
      <c r="U200" s="135">
        <v>0</v>
      </c>
      <c r="V200" s="135">
        <v>0</v>
      </c>
      <c r="W200" s="135">
        <v>0</v>
      </c>
      <c r="X200" s="135">
        <v>0</v>
      </c>
      <c r="Y200" s="135">
        <v>0</v>
      </c>
      <c r="Z200" s="135">
        <v>0</v>
      </c>
      <c r="AA200" s="144"/>
    </row>
    <row r="201" spans="1:27" s="6" customFormat="1" ht="15" customHeight="1">
      <c r="A201" s="110" t="s">
        <v>88</v>
      </c>
      <c r="B201" s="111" t="s">
        <v>47</v>
      </c>
      <c r="C201" s="149"/>
      <c r="D201" s="206"/>
      <c r="E201" s="206"/>
      <c r="F201" s="206"/>
      <c r="G201" s="206"/>
      <c r="H201" s="206"/>
      <c r="I201" s="206"/>
      <c r="J201" s="206"/>
      <c r="K201" s="206"/>
      <c r="L201" s="179"/>
      <c r="M201" s="206"/>
      <c r="N201" s="206"/>
      <c r="O201" s="206"/>
      <c r="P201" s="115" t="s">
        <v>78</v>
      </c>
      <c r="Q201" s="116">
        <f aca="true" t="shared" si="71" ref="Q201:Q213">S201+U201+W201</f>
        <v>5359</v>
      </c>
      <c r="R201" s="116">
        <f t="shared" si="70"/>
        <v>0</v>
      </c>
      <c r="S201" s="141">
        <f>SUM(S202:S212)</f>
        <v>5359</v>
      </c>
      <c r="T201" s="141">
        <f aca="true" t="shared" si="72" ref="T201:Z201">SUM(T202:T212)</f>
        <v>0</v>
      </c>
      <c r="U201" s="141">
        <f t="shared" si="72"/>
        <v>0</v>
      </c>
      <c r="V201" s="141">
        <f t="shared" si="72"/>
        <v>0</v>
      </c>
      <c r="W201" s="141">
        <f t="shared" si="72"/>
        <v>0</v>
      </c>
      <c r="X201" s="141">
        <f t="shared" si="72"/>
        <v>0</v>
      </c>
      <c r="Y201" s="141">
        <f t="shared" si="72"/>
        <v>0</v>
      </c>
      <c r="Z201" s="141">
        <f t="shared" si="72"/>
        <v>0</v>
      </c>
      <c r="AA201" s="142" t="s">
        <v>23</v>
      </c>
    </row>
    <row r="202" spans="1:27" ht="15">
      <c r="A202" s="118"/>
      <c r="B202" s="119"/>
      <c r="C202" s="151"/>
      <c r="D202" s="165"/>
      <c r="E202" s="165"/>
      <c r="F202" s="165"/>
      <c r="G202" s="165"/>
      <c r="H202" s="165"/>
      <c r="I202" s="165"/>
      <c r="J202" s="165"/>
      <c r="K202" s="165"/>
      <c r="L202" s="167"/>
      <c r="M202" s="165"/>
      <c r="N202" s="165"/>
      <c r="O202" s="165"/>
      <c r="P202" s="123" t="s">
        <v>8</v>
      </c>
      <c r="Q202" s="125">
        <f t="shared" si="71"/>
        <v>0</v>
      </c>
      <c r="R202" s="125">
        <f t="shared" si="70"/>
        <v>0</v>
      </c>
      <c r="S202" s="125">
        <v>0</v>
      </c>
      <c r="T202" s="125">
        <v>0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0</v>
      </c>
      <c r="AA202" s="143"/>
    </row>
    <row r="203" spans="1:27" ht="15">
      <c r="A203" s="118"/>
      <c r="B203" s="119"/>
      <c r="C203" s="151"/>
      <c r="D203" s="165"/>
      <c r="E203" s="165"/>
      <c r="F203" s="165"/>
      <c r="G203" s="165"/>
      <c r="H203" s="165"/>
      <c r="I203" s="165"/>
      <c r="J203" s="165"/>
      <c r="K203" s="165"/>
      <c r="L203" s="167"/>
      <c r="M203" s="165"/>
      <c r="N203" s="165"/>
      <c r="O203" s="165"/>
      <c r="P203" s="123" t="s">
        <v>9</v>
      </c>
      <c r="Q203" s="125">
        <f t="shared" si="71"/>
        <v>0</v>
      </c>
      <c r="R203" s="125">
        <f t="shared" si="70"/>
        <v>0</v>
      </c>
      <c r="S203" s="125">
        <v>0</v>
      </c>
      <c r="T203" s="125">
        <v>0</v>
      </c>
      <c r="U203" s="125">
        <v>0</v>
      </c>
      <c r="V203" s="125">
        <v>0</v>
      </c>
      <c r="W203" s="125">
        <v>0</v>
      </c>
      <c r="X203" s="125">
        <v>0</v>
      </c>
      <c r="Y203" s="125">
        <v>0</v>
      </c>
      <c r="Z203" s="125">
        <v>0</v>
      </c>
      <c r="AA203" s="143"/>
    </row>
    <row r="204" spans="1:27" ht="15">
      <c r="A204" s="118"/>
      <c r="B204" s="119"/>
      <c r="C204" s="151"/>
      <c r="D204" s="165"/>
      <c r="E204" s="165"/>
      <c r="F204" s="165"/>
      <c r="G204" s="165"/>
      <c r="H204" s="165"/>
      <c r="I204" s="165"/>
      <c r="J204" s="165"/>
      <c r="K204" s="165"/>
      <c r="L204" s="167"/>
      <c r="M204" s="165"/>
      <c r="N204" s="165"/>
      <c r="O204" s="165"/>
      <c r="P204" s="123" t="s">
        <v>10</v>
      </c>
      <c r="Q204" s="125">
        <f t="shared" si="71"/>
        <v>0</v>
      </c>
      <c r="R204" s="125">
        <f t="shared" si="70"/>
        <v>0</v>
      </c>
      <c r="S204" s="125">
        <v>0</v>
      </c>
      <c r="T204" s="125">
        <v>0</v>
      </c>
      <c r="U204" s="125">
        <v>0</v>
      </c>
      <c r="V204" s="125">
        <v>0</v>
      </c>
      <c r="W204" s="125">
        <v>0</v>
      </c>
      <c r="X204" s="125">
        <v>0</v>
      </c>
      <c r="Y204" s="125">
        <v>0</v>
      </c>
      <c r="Z204" s="125">
        <v>0</v>
      </c>
      <c r="AA204" s="143"/>
    </row>
    <row r="205" spans="1:27" ht="15">
      <c r="A205" s="118"/>
      <c r="B205" s="119"/>
      <c r="C205" s="151"/>
      <c r="D205" s="165"/>
      <c r="E205" s="165"/>
      <c r="F205" s="165"/>
      <c r="G205" s="165"/>
      <c r="H205" s="165"/>
      <c r="I205" s="165"/>
      <c r="J205" s="165"/>
      <c r="K205" s="165"/>
      <c r="L205" s="167"/>
      <c r="M205" s="165"/>
      <c r="N205" s="165"/>
      <c r="O205" s="165"/>
      <c r="P205" s="123" t="s">
        <v>11</v>
      </c>
      <c r="Q205" s="125">
        <f t="shared" si="71"/>
        <v>0</v>
      </c>
      <c r="R205" s="125">
        <f t="shared" si="70"/>
        <v>0</v>
      </c>
      <c r="S205" s="125">
        <v>0</v>
      </c>
      <c r="T205" s="125">
        <v>0</v>
      </c>
      <c r="U205" s="125">
        <v>0</v>
      </c>
      <c r="V205" s="125">
        <v>0</v>
      </c>
      <c r="W205" s="125">
        <v>0</v>
      </c>
      <c r="X205" s="125">
        <v>0</v>
      </c>
      <c r="Y205" s="125">
        <v>0</v>
      </c>
      <c r="Z205" s="125">
        <v>0</v>
      </c>
      <c r="AA205" s="143"/>
    </row>
    <row r="206" spans="1:27" ht="15">
      <c r="A206" s="118"/>
      <c r="B206" s="119"/>
      <c r="C206" s="151"/>
      <c r="D206" s="165"/>
      <c r="E206" s="165"/>
      <c r="F206" s="165"/>
      <c r="G206" s="165"/>
      <c r="H206" s="165"/>
      <c r="I206" s="165"/>
      <c r="J206" s="165"/>
      <c r="K206" s="165"/>
      <c r="L206" s="167"/>
      <c r="M206" s="165"/>
      <c r="N206" s="165"/>
      <c r="O206" s="165"/>
      <c r="P206" s="123" t="s">
        <v>12</v>
      </c>
      <c r="Q206" s="125">
        <f t="shared" si="71"/>
        <v>0</v>
      </c>
      <c r="R206" s="125">
        <f t="shared" si="70"/>
        <v>0</v>
      </c>
      <c r="S206" s="125">
        <v>0</v>
      </c>
      <c r="T206" s="125">
        <v>0</v>
      </c>
      <c r="U206" s="125">
        <v>0</v>
      </c>
      <c r="V206" s="125">
        <v>0</v>
      </c>
      <c r="W206" s="125">
        <v>0</v>
      </c>
      <c r="X206" s="125">
        <v>0</v>
      </c>
      <c r="Y206" s="125">
        <v>0</v>
      </c>
      <c r="Z206" s="125">
        <v>0</v>
      </c>
      <c r="AA206" s="143"/>
    </row>
    <row r="207" spans="1:27" ht="15">
      <c r="A207" s="118"/>
      <c r="B207" s="119"/>
      <c r="C207" s="151"/>
      <c r="D207" s="165"/>
      <c r="E207" s="165"/>
      <c r="F207" s="165"/>
      <c r="G207" s="165"/>
      <c r="H207" s="165"/>
      <c r="I207" s="165"/>
      <c r="J207" s="165"/>
      <c r="K207" s="165"/>
      <c r="L207" s="167"/>
      <c r="M207" s="165"/>
      <c r="N207" s="165"/>
      <c r="O207" s="165"/>
      <c r="P207" s="123" t="s">
        <v>48</v>
      </c>
      <c r="Q207" s="125">
        <f t="shared" si="71"/>
        <v>0</v>
      </c>
      <c r="R207" s="125">
        <f t="shared" si="70"/>
        <v>0</v>
      </c>
      <c r="S207" s="125">
        <v>0</v>
      </c>
      <c r="T207" s="125">
        <v>0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  <c r="Z207" s="125">
        <v>0</v>
      </c>
      <c r="AA207" s="143"/>
    </row>
    <row r="208" spans="1:27" ht="15">
      <c r="A208" s="118"/>
      <c r="B208" s="119"/>
      <c r="C208" s="151"/>
      <c r="D208" s="165"/>
      <c r="E208" s="165"/>
      <c r="F208" s="165"/>
      <c r="G208" s="165"/>
      <c r="H208" s="165"/>
      <c r="I208" s="165"/>
      <c r="J208" s="165"/>
      <c r="K208" s="165"/>
      <c r="L208" s="167"/>
      <c r="M208" s="165" t="s">
        <v>67</v>
      </c>
      <c r="N208" s="165"/>
      <c r="O208" s="165"/>
      <c r="P208" s="123" t="s">
        <v>54</v>
      </c>
      <c r="Q208" s="125">
        <f t="shared" si="71"/>
        <v>0</v>
      </c>
      <c r="R208" s="125">
        <f t="shared" si="70"/>
        <v>0</v>
      </c>
      <c r="S208" s="125">
        <v>0</v>
      </c>
      <c r="T208" s="125">
        <v>0</v>
      </c>
      <c r="U208" s="125">
        <v>0</v>
      </c>
      <c r="V208" s="125">
        <v>0</v>
      </c>
      <c r="W208" s="125">
        <v>0</v>
      </c>
      <c r="X208" s="125">
        <v>0</v>
      </c>
      <c r="Y208" s="125">
        <v>0</v>
      </c>
      <c r="Z208" s="125">
        <v>0</v>
      </c>
      <c r="AA208" s="143"/>
    </row>
    <row r="209" spans="1:27" ht="15">
      <c r="A209" s="118"/>
      <c r="B209" s="119"/>
      <c r="C209" s="151"/>
      <c r="D209" s="165"/>
      <c r="E209" s="165"/>
      <c r="F209" s="165"/>
      <c r="G209" s="165"/>
      <c r="H209" s="165"/>
      <c r="I209" s="165"/>
      <c r="J209" s="165"/>
      <c r="K209" s="165"/>
      <c r="L209" s="167"/>
      <c r="M209" s="165"/>
      <c r="N209" s="165"/>
      <c r="O209" s="165"/>
      <c r="P209" s="123" t="s">
        <v>55</v>
      </c>
      <c r="Q209" s="125">
        <f t="shared" si="71"/>
        <v>0</v>
      </c>
      <c r="R209" s="125">
        <f t="shared" si="70"/>
        <v>0</v>
      </c>
      <c r="S209" s="125">
        <v>0</v>
      </c>
      <c r="T209" s="125">
        <v>0</v>
      </c>
      <c r="U209" s="125">
        <v>0</v>
      </c>
      <c r="V209" s="125">
        <v>0</v>
      </c>
      <c r="W209" s="125">
        <v>0</v>
      </c>
      <c r="X209" s="125">
        <v>0</v>
      </c>
      <c r="Y209" s="125">
        <v>0</v>
      </c>
      <c r="Z209" s="125">
        <v>0</v>
      </c>
      <c r="AA209" s="143"/>
    </row>
    <row r="210" spans="1:27" ht="15">
      <c r="A210" s="118"/>
      <c r="B210" s="119"/>
      <c r="C210" s="151"/>
      <c r="D210" s="165"/>
      <c r="E210" s="165"/>
      <c r="F210" s="165"/>
      <c r="G210" s="165"/>
      <c r="H210" s="165"/>
      <c r="I210" s="165"/>
      <c r="J210" s="165"/>
      <c r="K210" s="165"/>
      <c r="L210" s="167"/>
      <c r="M210" s="165"/>
      <c r="N210" s="165"/>
      <c r="O210" s="165"/>
      <c r="P210" s="123" t="s">
        <v>56</v>
      </c>
      <c r="Q210" s="125">
        <f t="shared" si="71"/>
        <v>0</v>
      </c>
      <c r="R210" s="125">
        <f t="shared" si="70"/>
        <v>0</v>
      </c>
      <c r="S210" s="125">
        <v>0</v>
      </c>
      <c r="T210" s="125">
        <v>0</v>
      </c>
      <c r="U210" s="125">
        <v>0</v>
      </c>
      <c r="V210" s="125">
        <v>0</v>
      </c>
      <c r="W210" s="125">
        <v>0</v>
      </c>
      <c r="X210" s="125">
        <v>0</v>
      </c>
      <c r="Y210" s="125">
        <v>0</v>
      </c>
      <c r="Z210" s="125">
        <v>0</v>
      </c>
      <c r="AA210" s="207"/>
    </row>
    <row r="211" spans="1:27" ht="15">
      <c r="A211" s="118"/>
      <c r="B211" s="119"/>
      <c r="C211" s="151"/>
      <c r="D211" s="165"/>
      <c r="E211" s="165"/>
      <c r="F211" s="165"/>
      <c r="G211" s="165"/>
      <c r="H211" s="165"/>
      <c r="I211" s="165"/>
      <c r="J211" s="165"/>
      <c r="K211" s="165"/>
      <c r="L211" s="167"/>
      <c r="M211" s="165"/>
      <c r="N211" s="165"/>
      <c r="O211" s="165"/>
      <c r="P211" s="123" t="s">
        <v>57</v>
      </c>
      <c r="Q211" s="125">
        <f t="shared" si="71"/>
        <v>0</v>
      </c>
      <c r="R211" s="125">
        <f t="shared" si="70"/>
        <v>0</v>
      </c>
      <c r="S211" s="125">
        <v>0</v>
      </c>
      <c r="T211" s="125">
        <v>0</v>
      </c>
      <c r="U211" s="125">
        <v>0</v>
      </c>
      <c r="V211" s="125">
        <v>0</v>
      </c>
      <c r="W211" s="125">
        <v>0</v>
      </c>
      <c r="X211" s="125">
        <v>0</v>
      </c>
      <c r="Y211" s="125">
        <v>0</v>
      </c>
      <c r="Z211" s="125">
        <v>0</v>
      </c>
      <c r="AA211" s="207"/>
    </row>
    <row r="212" spans="1:27" ht="15.75" thickBot="1">
      <c r="A212" s="128"/>
      <c r="B212" s="129"/>
      <c r="C212" s="154"/>
      <c r="D212" s="208"/>
      <c r="E212" s="208"/>
      <c r="F212" s="208"/>
      <c r="G212" s="208"/>
      <c r="H212" s="208"/>
      <c r="I212" s="208"/>
      <c r="J212" s="208"/>
      <c r="K212" s="208"/>
      <c r="L212" s="197"/>
      <c r="M212" s="208"/>
      <c r="N212" s="127" t="s">
        <v>83</v>
      </c>
      <c r="O212" s="127" t="s">
        <v>84</v>
      </c>
      <c r="P212" s="139" t="s">
        <v>58</v>
      </c>
      <c r="Q212" s="135">
        <f t="shared" si="71"/>
        <v>5359</v>
      </c>
      <c r="R212" s="135">
        <f t="shared" si="70"/>
        <v>0</v>
      </c>
      <c r="S212" s="135">
        <v>5359</v>
      </c>
      <c r="T212" s="135">
        <v>0</v>
      </c>
      <c r="U212" s="135">
        <v>0</v>
      </c>
      <c r="V212" s="135">
        <v>0</v>
      </c>
      <c r="W212" s="135">
        <v>0</v>
      </c>
      <c r="X212" s="135">
        <v>0</v>
      </c>
      <c r="Y212" s="135">
        <v>0</v>
      </c>
      <c r="Z212" s="135">
        <v>0</v>
      </c>
      <c r="AA212" s="209"/>
    </row>
    <row r="213" spans="1:27" ht="18.75" customHeight="1">
      <c r="A213" s="110" t="s">
        <v>89</v>
      </c>
      <c r="B213" s="111" t="s">
        <v>80</v>
      </c>
      <c r="C213" s="149"/>
      <c r="D213" s="148"/>
      <c r="E213" s="148"/>
      <c r="F213" s="148"/>
      <c r="G213" s="148"/>
      <c r="H213" s="148"/>
      <c r="I213" s="148"/>
      <c r="J213" s="148"/>
      <c r="K213" s="148"/>
      <c r="L213" s="145"/>
      <c r="M213" s="145"/>
      <c r="N213" s="145"/>
      <c r="O213" s="145"/>
      <c r="P213" s="115" t="s">
        <v>78</v>
      </c>
      <c r="Q213" s="116">
        <f t="shared" si="71"/>
        <v>88045.7</v>
      </c>
      <c r="R213" s="116">
        <f aca="true" t="shared" si="73" ref="R213:R236">T213+V213+X213+Z213</f>
        <v>0</v>
      </c>
      <c r="S213" s="141">
        <f>SUM(S214:S224)</f>
        <v>88045.7</v>
      </c>
      <c r="T213" s="141">
        <f aca="true" t="shared" si="74" ref="T213:Z213">SUM(T214:T224)</f>
        <v>0</v>
      </c>
      <c r="U213" s="141">
        <f t="shared" si="74"/>
        <v>0</v>
      </c>
      <c r="V213" s="141">
        <f t="shared" si="74"/>
        <v>0</v>
      </c>
      <c r="W213" s="141">
        <f t="shared" si="74"/>
        <v>0</v>
      </c>
      <c r="X213" s="141">
        <f t="shared" si="74"/>
        <v>0</v>
      </c>
      <c r="Y213" s="141">
        <f t="shared" si="74"/>
        <v>0</v>
      </c>
      <c r="Z213" s="141">
        <f t="shared" si="74"/>
        <v>0</v>
      </c>
      <c r="AA213" s="150" t="s">
        <v>23</v>
      </c>
    </row>
    <row r="214" spans="1:27" ht="18.75" customHeight="1">
      <c r="A214" s="118"/>
      <c r="B214" s="119"/>
      <c r="C214" s="151"/>
      <c r="D214" s="127"/>
      <c r="E214" s="127"/>
      <c r="F214" s="127"/>
      <c r="G214" s="127"/>
      <c r="H214" s="127"/>
      <c r="I214" s="127"/>
      <c r="J214" s="127"/>
      <c r="K214" s="127"/>
      <c r="L214" s="146"/>
      <c r="M214" s="146"/>
      <c r="N214" s="146"/>
      <c r="O214" s="146"/>
      <c r="P214" s="123" t="s">
        <v>8</v>
      </c>
      <c r="Q214" s="125">
        <f aca="true" t="shared" si="75" ref="Q214:Q219">S214+U214+W214+Y214</f>
        <v>0</v>
      </c>
      <c r="R214" s="125">
        <f t="shared" si="73"/>
        <v>0</v>
      </c>
      <c r="S214" s="125">
        <v>0</v>
      </c>
      <c r="T214" s="125">
        <v>0</v>
      </c>
      <c r="U214" s="125">
        <v>0</v>
      </c>
      <c r="V214" s="125">
        <v>0</v>
      </c>
      <c r="W214" s="125">
        <v>0</v>
      </c>
      <c r="X214" s="152">
        <v>0</v>
      </c>
      <c r="Y214" s="125">
        <v>0</v>
      </c>
      <c r="Z214" s="125">
        <v>0</v>
      </c>
      <c r="AA214" s="153"/>
    </row>
    <row r="215" spans="1:27" ht="18.75" customHeight="1">
      <c r="A215" s="118"/>
      <c r="B215" s="119"/>
      <c r="C215" s="151"/>
      <c r="D215" s="127"/>
      <c r="E215" s="127"/>
      <c r="F215" s="127"/>
      <c r="G215" s="127"/>
      <c r="H215" s="127"/>
      <c r="I215" s="127"/>
      <c r="J215" s="127"/>
      <c r="K215" s="127"/>
      <c r="L215" s="146"/>
      <c r="M215" s="146"/>
      <c r="N215" s="146"/>
      <c r="O215" s="146"/>
      <c r="P215" s="123" t="s">
        <v>9</v>
      </c>
      <c r="Q215" s="125">
        <f t="shared" si="75"/>
        <v>0</v>
      </c>
      <c r="R215" s="125">
        <f t="shared" si="73"/>
        <v>0</v>
      </c>
      <c r="S215" s="125">
        <v>0</v>
      </c>
      <c r="T215" s="125">
        <v>0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53"/>
    </row>
    <row r="216" spans="1:27" ht="18.75" customHeight="1">
      <c r="A216" s="118"/>
      <c r="B216" s="119"/>
      <c r="C216" s="151"/>
      <c r="D216" s="127"/>
      <c r="E216" s="127"/>
      <c r="F216" s="127"/>
      <c r="G216" s="127"/>
      <c r="H216" s="127"/>
      <c r="I216" s="127"/>
      <c r="J216" s="127"/>
      <c r="K216" s="127"/>
      <c r="L216" s="146"/>
      <c r="M216" s="146"/>
      <c r="N216" s="146"/>
      <c r="O216" s="146"/>
      <c r="P216" s="123" t="s">
        <v>10</v>
      </c>
      <c r="Q216" s="125">
        <f t="shared" si="75"/>
        <v>0</v>
      </c>
      <c r="R216" s="125">
        <f t="shared" si="73"/>
        <v>0</v>
      </c>
      <c r="S216" s="125">
        <v>0</v>
      </c>
      <c r="T216" s="125">
        <v>0</v>
      </c>
      <c r="U216" s="125">
        <v>0</v>
      </c>
      <c r="V216" s="125">
        <v>0</v>
      </c>
      <c r="W216" s="125">
        <v>0</v>
      </c>
      <c r="X216" s="125">
        <v>0</v>
      </c>
      <c r="Y216" s="125">
        <v>0</v>
      </c>
      <c r="Z216" s="125">
        <v>0</v>
      </c>
      <c r="AA216" s="153"/>
    </row>
    <row r="217" spans="1:27" ht="18.75" customHeight="1">
      <c r="A217" s="118"/>
      <c r="B217" s="119"/>
      <c r="C217" s="151"/>
      <c r="D217" s="127"/>
      <c r="E217" s="127"/>
      <c r="F217" s="127"/>
      <c r="G217" s="127"/>
      <c r="H217" s="127"/>
      <c r="I217" s="127"/>
      <c r="J217" s="127"/>
      <c r="K217" s="127"/>
      <c r="L217" s="146"/>
      <c r="M217" s="146"/>
      <c r="N217" s="146"/>
      <c r="O217" s="146"/>
      <c r="P217" s="123" t="s">
        <v>11</v>
      </c>
      <c r="Q217" s="125">
        <f t="shared" si="75"/>
        <v>0</v>
      </c>
      <c r="R217" s="125">
        <f t="shared" si="73"/>
        <v>0</v>
      </c>
      <c r="S217" s="125">
        <v>0</v>
      </c>
      <c r="T217" s="125">
        <v>0</v>
      </c>
      <c r="U217" s="125">
        <v>0</v>
      </c>
      <c r="V217" s="125">
        <v>0</v>
      </c>
      <c r="W217" s="125">
        <v>0</v>
      </c>
      <c r="X217" s="125">
        <v>0</v>
      </c>
      <c r="Y217" s="125">
        <v>0</v>
      </c>
      <c r="Z217" s="125">
        <v>0</v>
      </c>
      <c r="AA217" s="153"/>
    </row>
    <row r="218" spans="1:27" ht="18.75" customHeight="1">
      <c r="A218" s="118"/>
      <c r="B218" s="119"/>
      <c r="C218" s="151"/>
      <c r="D218" s="127"/>
      <c r="E218" s="127"/>
      <c r="F218" s="127"/>
      <c r="G218" s="127"/>
      <c r="H218" s="127"/>
      <c r="I218" s="127"/>
      <c r="J218" s="127"/>
      <c r="K218" s="127"/>
      <c r="L218" s="146"/>
      <c r="M218" s="146"/>
      <c r="N218" s="146"/>
      <c r="O218" s="146"/>
      <c r="P218" s="127" t="s">
        <v>12</v>
      </c>
      <c r="Q218" s="152">
        <f t="shared" si="75"/>
        <v>0</v>
      </c>
      <c r="R218" s="152">
        <f t="shared" si="73"/>
        <v>0</v>
      </c>
      <c r="S218" s="152">
        <v>0</v>
      </c>
      <c r="T218" s="152">
        <v>0</v>
      </c>
      <c r="U218" s="152">
        <v>0</v>
      </c>
      <c r="V218" s="152">
        <v>0</v>
      </c>
      <c r="W218" s="152">
        <v>0</v>
      </c>
      <c r="X218" s="152">
        <v>0</v>
      </c>
      <c r="Y218" s="152">
        <v>0</v>
      </c>
      <c r="Z218" s="152">
        <v>0</v>
      </c>
      <c r="AA218" s="153"/>
    </row>
    <row r="219" spans="1:27" ht="18.75" customHeight="1">
      <c r="A219" s="118"/>
      <c r="B219" s="119"/>
      <c r="C219" s="151"/>
      <c r="D219" s="127"/>
      <c r="E219" s="127"/>
      <c r="F219" s="127"/>
      <c r="G219" s="127"/>
      <c r="H219" s="127"/>
      <c r="I219" s="127"/>
      <c r="J219" s="127"/>
      <c r="K219" s="127"/>
      <c r="L219" s="146"/>
      <c r="M219" s="146"/>
      <c r="N219" s="146"/>
      <c r="O219" s="146"/>
      <c r="P219" s="127" t="s">
        <v>48</v>
      </c>
      <c r="Q219" s="152">
        <f t="shared" si="75"/>
        <v>0</v>
      </c>
      <c r="R219" s="152">
        <f t="shared" si="73"/>
        <v>0</v>
      </c>
      <c r="S219" s="152">
        <v>0</v>
      </c>
      <c r="T219" s="152">
        <v>0</v>
      </c>
      <c r="U219" s="152">
        <v>0</v>
      </c>
      <c r="V219" s="152">
        <v>0</v>
      </c>
      <c r="W219" s="152">
        <v>0</v>
      </c>
      <c r="X219" s="152">
        <v>0</v>
      </c>
      <c r="Y219" s="152">
        <v>0</v>
      </c>
      <c r="Z219" s="152">
        <v>0</v>
      </c>
      <c r="AA219" s="153"/>
    </row>
    <row r="220" spans="1:27" ht="18.75" customHeight="1">
      <c r="A220" s="118"/>
      <c r="B220" s="119"/>
      <c r="C220" s="151"/>
      <c r="D220" s="127">
        <v>1</v>
      </c>
      <c r="E220" s="127"/>
      <c r="F220" s="127"/>
      <c r="G220" s="127"/>
      <c r="H220" s="127"/>
      <c r="I220" s="127"/>
      <c r="J220" s="127"/>
      <c r="K220" s="127"/>
      <c r="L220" s="146"/>
      <c r="M220" s="127" t="s">
        <v>67</v>
      </c>
      <c r="N220" s="127"/>
      <c r="O220" s="127"/>
      <c r="P220" s="127" t="s">
        <v>54</v>
      </c>
      <c r="Q220" s="152">
        <f>S220+U220+W220+Y220</f>
        <v>0</v>
      </c>
      <c r="R220" s="152">
        <f t="shared" si="73"/>
        <v>0</v>
      </c>
      <c r="S220" s="152">
        <v>0</v>
      </c>
      <c r="T220" s="152">
        <v>0</v>
      </c>
      <c r="U220" s="152">
        <v>0</v>
      </c>
      <c r="V220" s="152">
        <v>0</v>
      </c>
      <c r="W220" s="152">
        <v>0</v>
      </c>
      <c r="X220" s="152">
        <v>0</v>
      </c>
      <c r="Y220" s="152">
        <v>0</v>
      </c>
      <c r="Z220" s="152">
        <v>0</v>
      </c>
      <c r="AA220" s="153"/>
    </row>
    <row r="221" spans="1:27" ht="18.75" customHeight="1">
      <c r="A221" s="118"/>
      <c r="B221" s="119"/>
      <c r="C221" s="151"/>
      <c r="D221" s="127"/>
      <c r="E221" s="127"/>
      <c r="F221" s="127"/>
      <c r="G221" s="127"/>
      <c r="H221" s="127"/>
      <c r="I221" s="127"/>
      <c r="J221" s="127"/>
      <c r="K221" s="127"/>
      <c r="L221" s="146"/>
      <c r="M221" s="146"/>
      <c r="N221" s="127" t="s">
        <v>83</v>
      </c>
      <c r="O221" s="127" t="s">
        <v>84</v>
      </c>
      <c r="P221" s="127" t="s">
        <v>55</v>
      </c>
      <c r="Q221" s="152">
        <f>S221+U221+W221+Y221</f>
        <v>88045.7</v>
      </c>
      <c r="R221" s="152">
        <f t="shared" si="73"/>
        <v>0</v>
      </c>
      <c r="S221" s="152">
        <v>88045.7</v>
      </c>
      <c r="T221" s="152">
        <v>0</v>
      </c>
      <c r="U221" s="152">
        <v>0</v>
      </c>
      <c r="V221" s="152">
        <v>0</v>
      </c>
      <c r="W221" s="152">
        <v>0</v>
      </c>
      <c r="X221" s="152">
        <v>0</v>
      </c>
      <c r="Y221" s="152">
        <v>0</v>
      </c>
      <c r="Z221" s="152">
        <v>0</v>
      </c>
      <c r="AA221" s="153"/>
    </row>
    <row r="222" spans="1:27" ht="18.75" customHeight="1">
      <c r="A222" s="118"/>
      <c r="B222" s="119"/>
      <c r="C222" s="151"/>
      <c r="D222" s="127"/>
      <c r="E222" s="127"/>
      <c r="F222" s="127"/>
      <c r="G222" s="127"/>
      <c r="H222" s="127"/>
      <c r="I222" s="127"/>
      <c r="J222" s="127"/>
      <c r="K222" s="127"/>
      <c r="L222" s="146"/>
      <c r="M222" s="146"/>
      <c r="N222" s="146"/>
      <c r="O222" s="146"/>
      <c r="P222" s="127" t="s">
        <v>56</v>
      </c>
      <c r="Q222" s="152">
        <f>S222+U222+W222+Y222</f>
        <v>0</v>
      </c>
      <c r="R222" s="152">
        <f t="shared" si="73"/>
        <v>0</v>
      </c>
      <c r="S222" s="152">
        <v>0</v>
      </c>
      <c r="T222" s="152">
        <v>0</v>
      </c>
      <c r="U222" s="152">
        <v>0</v>
      </c>
      <c r="V222" s="152">
        <v>0</v>
      </c>
      <c r="W222" s="152">
        <v>0</v>
      </c>
      <c r="X222" s="152">
        <v>0</v>
      </c>
      <c r="Y222" s="152">
        <v>0</v>
      </c>
      <c r="Z222" s="152">
        <v>0</v>
      </c>
      <c r="AA222" s="153"/>
    </row>
    <row r="223" spans="1:27" ht="18.75" customHeight="1">
      <c r="A223" s="118"/>
      <c r="B223" s="119"/>
      <c r="C223" s="151"/>
      <c r="D223" s="127"/>
      <c r="E223" s="127"/>
      <c r="F223" s="127"/>
      <c r="G223" s="127"/>
      <c r="H223" s="127"/>
      <c r="I223" s="127"/>
      <c r="J223" s="127"/>
      <c r="K223" s="127"/>
      <c r="L223" s="146"/>
      <c r="M223" s="146"/>
      <c r="N223" s="146"/>
      <c r="O223" s="146"/>
      <c r="P223" s="127" t="s">
        <v>57</v>
      </c>
      <c r="Q223" s="152">
        <f>S223+U223+W223+Y223</f>
        <v>0</v>
      </c>
      <c r="R223" s="152">
        <f t="shared" si="73"/>
        <v>0</v>
      </c>
      <c r="S223" s="152">
        <v>0</v>
      </c>
      <c r="T223" s="152">
        <v>0</v>
      </c>
      <c r="U223" s="152">
        <v>0</v>
      </c>
      <c r="V223" s="152">
        <v>0</v>
      </c>
      <c r="W223" s="152">
        <v>0</v>
      </c>
      <c r="X223" s="152">
        <v>0</v>
      </c>
      <c r="Y223" s="152">
        <v>0</v>
      </c>
      <c r="Z223" s="152">
        <v>0</v>
      </c>
      <c r="AA223" s="153"/>
    </row>
    <row r="224" spans="1:27" ht="18.75" customHeight="1" thickBot="1">
      <c r="A224" s="128"/>
      <c r="B224" s="129"/>
      <c r="C224" s="154"/>
      <c r="D224" s="133"/>
      <c r="E224" s="133"/>
      <c r="F224" s="133"/>
      <c r="G224" s="133"/>
      <c r="H224" s="133"/>
      <c r="I224" s="133"/>
      <c r="J224" s="133"/>
      <c r="K224" s="133"/>
      <c r="L224" s="147"/>
      <c r="M224" s="147"/>
      <c r="N224" s="147"/>
      <c r="O224" s="147"/>
      <c r="P224" s="133" t="s">
        <v>58</v>
      </c>
      <c r="Q224" s="155">
        <f>S224+U224+W224+Y224</f>
        <v>0</v>
      </c>
      <c r="R224" s="155">
        <f t="shared" si="73"/>
        <v>0</v>
      </c>
      <c r="S224" s="155">
        <v>0</v>
      </c>
      <c r="T224" s="155">
        <v>0</v>
      </c>
      <c r="U224" s="155">
        <v>0</v>
      </c>
      <c r="V224" s="155">
        <v>0</v>
      </c>
      <c r="W224" s="155">
        <v>0</v>
      </c>
      <c r="X224" s="155">
        <v>0</v>
      </c>
      <c r="Y224" s="155">
        <v>0</v>
      </c>
      <c r="Z224" s="155">
        <v>0</v>
      </c>
      <c r="AA224" s="156"/>
    </row>
    <row r="225" spans="1:27" ht="18.75" customHeight="1">
      <c r="A225" s="110" t="s">
        <v>90</v>
      </c>
      <c r="B225" s="111" t="s">
        <v>85</v>
      </c>
      <c r="C225" s="149"/>
      <c r="D225" s="148"/>
      <c r="E225" s="148"/>
      <c r="F225" s="148"/>
      <c r="G225" s="148"/>
      <c r="H225" s="148"/>
      <c r="I225" s="148"/>
      <c r="J225" s="148"/>
      <c r="K225" s="148"/>
      <c r="L225" s="145"/>
      <c r="M225" s="145"/>
      <c r="N225" s="145"/>
      <c r="O225" s="145"/>
      <c r="P225" s="115" t="s">
        <v>78</v>
      </c>
      <c r="Q225" s="116">
        <f>S225+U225+W225</f>
        <v>0</v>
      </c>
      <c r="R225" s="116">
        <f t="shared" si="73"/>
        <v>0</v>
      </c>
      <c r="S225" s="141">
        <f>SUM(S226:S236)</f>
        <v>0</v>
      </c>
      <c r="T225" s="141">
        <f aca="true" t="shared" si="76" ref="T225:Z225">SUM(T226:T236)</f>
        <v>0</v>
      </c>
      <c r="U225" s="141">
        <f t="shared" si="76"/>
        <v>0</v>
      </c>
      <c r="V225" s="141">
        <f t="shared" si="76"/>
        <v>0</v>
      </c>
      <c r="W225" s="141">
        <f t="shared" si="76"/>
        <v>0</v>
      </c>
      <c r="X225" s="141">
        <f t="shared" si="76"/>
        <v>0</v>
      </c>
      <c r="Y225" s="141">
        <f t="shared" si="76"/>
        <v>0</v>
      </c>
      <c r="Z225" s="141">
        <f t="shared" si="76"/>
        <v>0</v>
      </c>
      <c r="AA225" s="150" t="s">
        <v>23</v>
      </c>
    </row>
    <row r="226" spans="1:27" ht="18.75" customHeight="1">
      <c r="A226" s="118"/>
      <c r="B226" s="119"/>
      <c r="C226" s="151"/>
      <c r="D226" s="127"/>
      <c r="E226" s="127"/>
      <c r="F226" s="127"/>
      <c r="G226" s="127"/>
      <c r="H226" s="127"/>
      <c r="I226" s="127"/>
      <c r="J226" s="127"/>
      <c r="K226" s="127"/>
      <c r="L226" s="146"/>
      <c r="M226" s="146"/>
      <c r="N226" s="146"/>
      <c r="O226" s="146"/>
      <c r="P226" s="123" t="s">
        <v>8</v>
      </c>
      <c r="Q226" s="125">
        <f aca="true" t="shared" si="77" ref="Q226:Q231">S226+U226+W226+Y226</f>
        <v>0</v>
      </c>
      <c r="R226" s="125">
        <f t="shared" si="73"/>
        <v>0</v>
      </c>
      <c r="S226" s="125">
        <v>0</v>
      </c>
      <c r="T226" s="125">
        <v>0</v>
      </c>
      <c r="U226" s="125">
        <v>0</v>
      </c>
      <c r="V226" s="125">
        <v>0</v>
      </c>
      <c r="W226" s="125">
        <v>0</v>
      </c>
      <c r="X226" s="152">
        <v>0</v>
      </c>
      <c r="Y226" s="125">
        <v>0</v>
      </c>
      <c r="Z226" s="125">
        <v>0</v>
      </c>
      <c r="AA226" s="153"/>
    </row>
    <row r="227" spans="1:27" ht="18.75" customHeight="1">
      <c r="A227" s="118"/>
      <c r="B227" s="119"/>
      <c r="C227" s="151"/>
      <c r="D227" s="127"/>
      <c r="E227" s="127"/>
      <c r="F227" s="127"/>
      <c r="G227" s="127"/>
      <c r="H227" s="127"/>
      <c r="I227" s="127"/>
      <c r="J227" s="127"/>
      <c r="K227" s="127"/>
      <c r="L227" s="146"/>
      <c r="M227" s="146"/>
      <c r="N227" s="146"/>
      <c r="O227" s="146"/>
      <c r="P227" s="123" t="s">
        <v>9</v>
      </c>
      <c r="Q227" s="125">
        <f t="shared" si="77"/>
        <v>0</v>
      </c>
      <c r="R227" s="125">
        <f t="shared" si="73"/>
        <v>0</v>
      </c>
      <c r="S227" s="125">
        <v>0</v>
      </c>
      <c r="T227" s="125">
        <v>0</v>
      </c>
      <c r="U227" s="125">
        <v>0</v>
      </c>
      <c r="V227" s="125">
        <v>0</v>
      </c>
      <c r="W227" s="125">
        <v>0</v>
      </c>
      <c r="X227" s="125">
        <v>0</v>
      </c>
      <c r="Y227" s="125">
        <v>0</v>
      </c>
      <c r="Z227" s="125">
        <v>0</v>
      </c>
      <c r="AA227" s="153"/>
    </row>
    <row r="228" spans="1:27" ht="18.75" customHeight="1">
      <c r="A228" s="118"/>
      <c r="B228" s="119"/>
      <c r="C228" s="151"/>
      <c r="D228" s="127"/>
      <c r="E228" s="127"/>
      <c r="F228" s="127"/>
      <c r="G228" s="127"/>
      <c r="H228" s="127"/>
      <c r="I228" s="127"/>
      <c r="J228" s="127"/>
      <c r="K228" s="127"/>
      <c r="L228" s="146"/>
      <c r="M228" s="146"/>
      <c r="N228" s="146"/>
      <c r="O228" s="146"/>
      <c r="P228" s="123" t="s">
        <v>10</v>
      </c>
      <c r="Q228" s="125">
        <f t="shared" si="77"/>
        <v>0</v>
      </c>
      <c r="R228" s="125">
        <f t="shared" si="73"/>
        <v>0</v>
      </c>
      <c r="S228" s="125">
        <v>0</v>
      </c>
      <c r="T228" s="125">
        <v>0</v>
      </c>
      <c r="U228" s="125">
        <v>0</v>
      </c>
      <c r="V228" s="125">
        <v>0</v>
      </c>
      <c r="W228" s="125">
        <v>0</v>
      </c>
      <c r="X228" s="125">
        <v>0</v>
      </c>
      <c r="Y228" s="125">
        <v>0</v>
      </c>
      <c r="Z228" s="125">
        <v>0</v>
      </c>
      <c r="AA228" s="153"/>
    </row>
    <row r="229" spans="1:27" ht="18.75" customHeight="1">
      <c r="A229" s="118"/>
      <c r="B229" s="119"/>
      <c r="C229" s="151"/>
      <c r="D229" s="127"/>
      <c r="E229" s="127"/>
      <c r="F229" s="127"/>
      <c r="G229" s="127"/>
      <c r="H229" s="127"/>
      <c r="I229" s="127"/>
      <c r="J229" s="127"/>
      <c r="K229" s="127"/>
      <c r="L229" s="146"/>
      <c r="M229" s="146"/>
      <c r="N229" s="146"/>
      <c r="O229" s="146"/>
      <c r="P229" s="123" t="s">
        <v>11</v>
      </c>
      <c r="Q229" s="125">
        <f t="shared" si="77"/>
        <v>0</v>
      </c>
      <c r="R229" s="125">
        <f t="shared" si="73"/>
        <v>0</v>
      </c>
      <c r="S229" s="125">
        <v>0</v>
      </c>
      <c r="T229" s="125">
        <v>0</v>
      </c>
      <c r="U229" s="125">
        <v>0</v>
      </c>
      <c r="V229" s="125">
        <v>0</v>
      </c>
      <c r="W229" s="125">
        <v>0</v>
      </c>
      <c r="X229" s="125">
        <v>0</v>
      </c>
      <c r="Y229" s="125">
        <v>0</v>
      </c>
      <c r="Z229" s="125">
        <v>0</v>
      </c>
      <c r="AA229" s="153"/>
    </row>
    <row r="230" spans="1:27" ht="18.75" customHeight="1">
      <c r="A230" s="118"/>
      <c r="B230" s="119"/>
      <c r="C230" s="151"/>
      <c r="D230" s="127"/>
      <c r="E230" s="127"/>
      <c r="F230" s="127"/>
      <c r="G230" s="127"/>
      <c r="H230" s="127"/>
      <c r="I230" s="127"/>
      <c r="J230" s="127"/>
      <c r="K230" s="127"/>
      <c r="L230" s="146"/>
      <c r="M230" s="146"/>
      <c r="N230" s="146"/>
      <c r="O230" s="146"/>
      <c r="P230" s="127" t="s">
        <v>12</v>
      </c>
      <c r="Q230" s="152">
        <f t="shared" si="77"/>
        <v>0</v>
      </c>
      <c r="R230" s="152">
        <f t="shared" si="73"/>
        <v>0</v>
      </c>
      <c r="S230" s="152">
        <v>0</v>
      </c>
      <c r="T230" s="152">
        <v>0</v>
      </c>
      <c r="U230" s="152">
        <v>0</v>
      </c>
      <c r="V230" s="152">
        <v>0</v>
      </c>
      <c r="W230" s="152">
        <v>0</v>
      </c>
      <c r="X230" s="152">
        <v>0</v>
      </c>
      <c r="Y230" s="152">
        <v>0</v>
      </c>
      <c r="Z230" s="152">
        <v>0</v>
      </c>
      <c r="AA230" s="153"/>
    </row>
    <row r="231" spans="1:27" ht="18.75" customHeight="1">
      <c r="A231" s="118"/>
      <c r="B231" s="119"/>
      <c r="C231" s="151"/>
      <c r="D231" s="127"/>
      <c r="E231" s="127"/>
      <c r="F231" s="127"/>
      <c r="G231" s="127"/>
      <c r="H231" s="127"/>
      <c r="I231" s="127"/>
      <c r="J231" s="127"/>
      <c r="K231" s="127"/>
      <c r="L231" s="146"/>
      <c r="M231" s="146"/>
      <c r="N231" s="146"/>
      <c r="O231" s="146"/>
      <c r="P231" s="127" t="s">
        <v>48</v>
      </c>
      <c r="Q231" s="152">
        <f t="shared" si="77"/>
        <v>0</v>
      </c>
      <c r="R231" s="152">
        <f t="shared" si="73"/>
        <v>0</v>
      </c>
      <c r="S231" s="152">
        <v>0</v>
      </c>
      <c r="T231" s="152">
        <v>0</v>
      </c>
      <c r="U231" s="152">
        <v>0</v>
      </c>
      <c r="V231" s="152">
        <v>0</v>
      </c>
      <c r="W231" s="152">
        <v>0</v>
      </c>
      <c r="X231" s="152">
        <v>0</v>
      </c>
      <c r="Y231" s="152">
        <v>0</v>
      </c>
      <c r="Z231" s="152">
        <v>0</v>
      </c>
      <c r="AA231" s="153"/>
    </row>
    <row r="232" spans="1:27" ht="18.75" customHeight="1">
      <c r="A232" s="118"/>
      <c r="B232" s="119"/>
      <c r="C232" s="151"/>
      <c r="D232" s="127">
        <v>1</v>
      </c>
      <c r="E232" s="127"/>
      <c r="F232" s="127"/>
      <c r="G232" s="127"/>
      <c r="H232" s="127"/>
      <c r="I232" s="127"/>
      <c r="J232" s="127"/>
      <c r="K232" s="127"/>
      <c r="L232" s="146"/>
      <c r="M232" s="127" t="s">
        <v>67</v>
      </c>
      <c r="N232" s="127"/>
      <c r="O232" s="127"/>
      <c r="P232" s="127" t="s">
        <v>54</v>
      </c>
      <c r="Q232" s="152">
        <f>S232+U232+W232+Y232</f>
        <v>0</v>
      </c>
      <c r="R232" s="152">
        <f t="shared" si="73"/>
        <v>0</v>
      </c>
      <c r="S232" s="152">
        <v>0</v>
      </c>
      <c r="T232" s="152">
        <v>0</v>
      </c>
      <c r="U232" s="152">
        <v>0</v>
      </c>
      <c r="V232" s="152">
        <v>0</v>
      </c>
      <c r="W232" s="152">
        <v>0</v>
      </c>
      <c r="X232" s="152">
        <v>0</v>
      </c>
      <c r="Y232" s="152">
        <v>0</v>
      </c>
      <c r="Z232" s="152">
        <v>0</v>
      </c>
      <c r="AA232" s="153"/>
    </row>
    <row r="233" spans="1:27" ht="18.75" customHeight="1">
      <c r="A233" s="118"/>
      <c r="B233" s="119"/>
      <c r="C233" s="151"/>
      <c r="D233" s="127"/>
      <c r="E233" s="127"/>
      <c r="F233" s="127"/>
      <c r="G233" s="127"/>
      <c r="H233" s="127"/>
      <c r="I233" s="127"/>
      <c r="J233" s="127"/>
      <c r="K233" s="127"/>
      <c r="L233" s="146"/>
      <c r="M233" s="146"/>
      <c r="N233" s="146"/>
      <c r="O233" s="146"/>
      <c r="P233" s="127" t="s">
        <v>55</v>
      </c>
      <c r="Q233" s="152">
        <f>S233+U233+W233+Y233</f>
        <v>0</v>
      </c>
      <c r="R233" s="152">
        <f t="shared" si="73"/>
        <v>0</v>
      </c>
      <c r="S233" s="152">
        <v>0</v>
      </c>
      <c r="T233" s="152">
        <v>0</v>
      </c>
      <c r="U233" s="152">
        <v>0</v>
      </c>
      <c r="V233" s="152">
        <v>0</v>
      </c>
      <c r="W233" s="152">
        <v>0</v>
      </c>
      <c r="X233" s="152">
        <v>0</v>
      </c>
      <c r="Y233" s="152">
        <v>0</v>
      </c>
      <c r="Z233" s="152">
        <v>0</v>
      </c>
      <c r="AA233" s="153"/>
    </row>
    <row r="234" spans="1:27" ht="18.75" customHeight="1">
      <c r="A234" s="118"/>
      <c r="B234" s="119"/>
      <c r="C234" s="151"/>
      <c r="D234" s="127"/>
      <c r="E234" s="127"/>
      <c r="F234" s="127"/>
      <c r="G234" s="127"/>
      <c r="H234" s="127"/>
      <c r="I234" s="127"/>
      <c r="J234" s="127"/>
      <c r="K234" s="127"/>
      <c r="L234" s="146"/>
      <c r="M234" s="146"/>
      <c r="N234" s="146"/>
      <c r="O234" s="146"/>
      <c r="P234" s="127" t="s">
        <v>56</v>
      </c>
      <c r="Q234" s="152">
        <f>S234+U234+W234+Y234</f>
        <v>0</v>
      </c>
      <c r="R234" s="152">
        <f t="shared" si="73"/>
        <v>0</v>
      </c>
      <c r="S234" s="152">
        <v>0</v>
      </c>
      <c r="T234" s="152">
        <v>0</v>
      </c>
      <c r="U234" s="152">
        <v>0</v>
      </c>
      <c r="V234" s="152">
        <v>0</v>
      </c>
      <c r="W234" s="152">
        <v>0</v>
      </c>
      <c r="X234" s="152">
        <v>0</v>
      </c>
      <c r="Y234" s="152">
        <v>0</v>
      </c>
      <c r="Z234" s="152">
        <v>0</v>
      </c>
      <c r="AA234" s="153"/>
    </row>
    <row r="235" spans="1:27" ht="18.75" customHeight="1">
      <c r="A235" s="118"/>
      <c r="B235" s="119"/>
      <c r="C235" s="151"/>
      <c r="D235" s="127"/>
      <c r="E235" s="127"/>
      <c r="F235" s="127"/>
      <c r="G235" s="127"/>
      <c r="H235" s="127"/>
      <c r="I235" s="127"/>
      <c r="J235" s="127"/>
      <c r="K235" s="127"/>
      <c r="L235" s="146"/>
      <c r="M235" s="146"/>
      <c r="N235" s="146"/>
      <c r="O235" s="146"/>
      <c r="P235" s="127" t="s">
        <v>57</v>
      </c>
      <c r="Q235" s="152">
        <f>S235+U235+W235+Y235</f>
        <v>0</v>
      </c>
      <c r="R235" s="152">
        <f t="shared" si="73"/>
        <v>0</v>
      </c>
      <c r="S235" s="152">
        <v>0</v>
      </c>
      <c r="T235" s="152">
        <v>0</v>
      </c>
      <c r="U235" s="152">
        <v>0</v>
      </c>
      <c r="V235" s="152">
        <v>0</v>
      </c>
      <c r="W235" s="152">
        <v>0</v>
      </c>
      <c r="X235" s="152">
        <v>0</v>
      </c>
      <c r="Y235" s="152">
        <v>0</v>
      </c>
      <c r="Z235" s="152">
        <v>0</v>
      </c>
      <c r="AA235" s="153"/>
    </row>
    <row r="236" spans="1:27" ht="18.75" customHeight="1" thickBot="1">
      <c r="A236" s="128"/>
      <c r="B236" s="129"/>
      <c r="C236" s="154"/>
      <c r="D236" s="133"/>
      <c r="E236" s="133"/>
      <c r="F236" s="133"/>
      <c r="G236" s="133"/>
      <c r="H236" s="133"/>
      <c r="I236" s="133"/>
      <c r="J236" s="133"/>
      <c r="K236" s="133"/>
      <c r="L236" s="147"/>
      <c r="M236" s="147"/>
      <c r="N236" s="147"/>
      <c r="O236" s="147"/>
      <c r="P236" s="133" t="s">
        <v>58</v>
      </c>
      <c r="Q236" s="155">
        <f>S236+U236+W236+Y236</f>
        <v>0</v>
      </c>
      <c r="R236" s="155">
        <f t="shared" si="73"/>
        <v>0</v>
      </c>
      <c r="S236" s="155">
        <v>0</v>
      </c>
      <c r="T236" s="155">
        <v>0</v>
      </c>
      <c r="U236" s="155">
        <v>0</v>
      </c>
      <c r="V236" s="155">
        <v>0</v>
      </c>
      <c r="W236" s="155">
        <v>0</v>
      </c>
      <c r="X236" s="155">
        <v>0</v>
      </c>
      <c r="Y236" s="155">
        <v>0</v>
      </c>
      <c r="Z236" s="155">
        <v>0</v>
      </c>
      <c r="AA236" s="156"/>
    </row>
    <row r="237" spans="1:27" s="6" customFormat="1" ht="14.25" customHeight="1">
      <c r="A237" s="177" t="s">
        <v>20</v>
      </c>
      <c r="B237" s="178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80"/>
      <c r="N237" s="180"/>
      <c r="O237" s="180"/>
      <c r="P237" s="181" t="s">
        <v>7</v>
      </c>
      <c r="Q237" s="116">
        <f>S237+U237+W237</f>
        <v>512174.10000000003</v>
      </c>
      <c r="R237" s="116">
        <f aca="true" t="shared" si="78" ref="R237:R273">T237+V237+X237+Z237</f>
        <v>0</v>
      </c>
      <c r="S237" s="116">
        <f>SUM(S238:S248)</f>
        <v>512174.10000000003</v>
      </c>
      <c r="T237" s="116">
        <f aca="true" t="shared" si="79" ref="T237:Z237">SUM(T238:T248)</f>
        <v>0</v>
      </c>
      <c r="U237" s="116">
        <f t="shared" si="79"/>
        <v>0</v>
      </c>
      <c r="V237" s="116">
        <f t="shared" si="79"/>
        <v>0</v>
      </c>
      <c r="W237" s="116">
        <f t="shared" si="79"/>
        <v>0</v>
      </c>
      <c r="X237" s="116">
        <f t="shared" si="79"/>
        <v>0</v>
      </c>
      <c r="Y237" s="116">
        <f t="shared" si="79"/>
        <v>0</v>
      </c>
      <c r="Z237" s="116">
        <f t="shared" si="79"/>
        <v>0</v>
      </c>
      <c r="AA237" s="210"/>
    </row>
    <row r="238" spans="1:27" s="6" customFormat="1" ht="15" customHeight="1">
      <c r="A238" s="183"/>
      <c r="B238" s="184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85"/>
      <c r="N238" s="185"/>
      <c r="O238" s="185"/>
      <c r="P238" s="194" t="s">
        <v>8</v>
      </c>
      <c r="Q238" s="166">
        <f>S238+U238+W238</f>
        <v>0</v>
      </c>
      <c r="R238" s="166">
        <f t="shared" si="78"/>
        <v>0</v>
      </c>
      <c r="S238" s="166">
        <f aca="true" t="shared" si="80" ref="S238:Z246">S190+S202+S214+S226</f>
        <v>0</v>
      </c>
      <c r="T238" s="166">
        <f t="shared" si="80"/>
        <v>0</v>
      </c>
      <c r="U238" s="166">
        <f t="shared" si="80"/>
        <v>0</v>
      </c>
      <c r="V238" s="166">
        <f t="shared" si="80"/>
        <v>0</v>
      </c>
      <c r="W238" s="166">
        <f t="shared" si="80"/>
        <v>0</v>
      </c>
      <c r="X238" s="166">
        <f t="shared" si="80"/>
        <v>0</v>
      </c>
      <c r="Y238" s="166">
        <f t="shared" si="80"/>
        <v>0</v>
      </c>
      <c r="Z238" s="166">
        <f t="shared" si="80"/>
        <v>0</v>
      </c>
      <c r="AA238" s="211"/>
    </row>
    <row r="239" spans="1:27" s="6" customFormat="1" ht="15" customHeight="1">
      <c r="A239" s="183"/>
      <c r="B239" s="184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85"/>
      <c r="N239" s="185"/>
      <c r="O239" s="185"/>
      <c r="P239" s="194" t="s">
        <v>9</v>
      </c>
      <c r="Q239" s="166">
        <f>S239+U239+W239</f>
        <v>0</v>
      </c>
      <c r="R239" s="166">
        <f t="shared" si="78"/>
        <v>0</v>
      </c>
      <c r="S239" s="166">
        <f t="shared" si="80"/>
        <v>0</v>
      </c>
      <c r="T239" s="166">
        <f t="shared" si="80"/>
        <v>0</v>
      </c>
      <c r="U239" s="166">
        <f t="shared" si="80"/>
        <v>0</v>
      </c>
      <c r="V239" s="166">
        <f t="shared" si="80"/>
        <v>0</v>
      </c>
      <c r="W239" s="166">
        <f t="shared" si="80"/>
        <v>0</v>
      </c>
      <c r="X239" s="166">
        <f t="shared" si="80"/>
        <v>0</v>
      </c>
      <c r="Y239" s="166">
        <f t="shared" si="80"/>
        <v>0</v>
      </c>
      <c r="Z239" s="166">
        <f t="shared" si="80"/>
        <v>0</v>
      </c>
      <c r="AA239" s="211"/>
    </row>
    <row r="240" spans="1:27" s="6" customFormat="1" ht="15" customHeight="1">
      <c r="A240" s="183"/>
      <c r="B240" s="184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85"/>
      <c r="N240" s="185"/>
      <c r="O240" s="185"/>
      <c r="P240" s="194" t="s">
        <v>10</v>
      </c>
      <c r="Q240" s="166">
        <f>S240+U240+W240</f>
        <v>0</v>
      </c>
      <c r="R240" s="166">
        <f t="shared" si="78"/>
        <v>0</v>
      </c>
      <c r="S240" s="166">
        <f t="shared" si="80"/>
        <v>0</v>
      </c>
      <c r="T240" s="166">
        <f t="shared" si="80"/>
        <v>0</v>
      </c>
      <c r="U240" s="166">
        <f t="shared" si="80"/>
        <v>0</v>
      </c>
      <c r="V240" s="166">
        <f t="shared" si="80"/>
        <v>0</v>
      </c>
      <c r="W240" s="166">
        <f t="shared" si="80"/>
        <v>0</v>
      </c>
      <c r="X240" s="166">
        <f t="shared" si="80"/>
        <v>0</v>
      </c>
      <c r="Y240" s="166">
        <f t="shared" si="80"/>
        <v>0</v>
      </c>
      <c r="Z240" s="166">
        <f t="shared" si="80"/>
        <v>0</v>
      </c>
      <c r="AA240" s="211"/>
    </row>
    <row r="241" spans="1:27" s="6" customFormat="1" ht="15" customHeight="1">
      <c r="A241" s="183"/>
      <c r="B241" s="184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85"/>
      <c r="N241" s="185"/>
      <c r="O241" s="185"/>
      <c r="P241" s="194" t="s">
        <v>11</v>
      </c>
      <c r="Q241" s="166">
        <f aca="true" t="shared" si="81" ref="Q241:Q273">S241+U241+W241</f>
        <v>0</v>
      </c>
      <c r="R241" s="166">
        <f t="shared" si="78"/>
        <v>0</v>
      </c>
      <c r="S241" s="166">
        <f t="shared" si="80"/>
        <v>0</v>
      </c>
      <c r="T241" s="166">
        <f t="shared" si="80"/>
        <v>0</v>
      </c>
      <c r="U241" s="166">
        <f t="shared" si="80"/>
        <v>0</v>
      </c>
      <c r="V241" s="166">
        <f t="shared" si="80"/>
        <v>0</v>
      </c>
      <c r="W241" s="166">
        <f t="shared" si="80"/>
        <v>0</v>
      </c>
      <c r="X241" s="166">
        <f t="shared" si="80"/>
        <v>0</v>
      </c>
      <c r="Y241" s="166">
        <f t="shared" si="80"/>
        <v>0</v>
      </c>
      <c r="Z241" s="166">
        <f t="shared" si="80"/>
        <v>0</v>
      </c>
      <c r="AA241" s="211"/>
    </row>
    <row r="242" spans="1:28" s="6" customFormat="1" ht="15" customHeight="1">
      <c r="A242" s="183"/>
      <c r="B242" s="184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85"/>
      <c r="N242" s="185"/>
      <c r="O242" s="185"/>
      <c r="P242" s="194" t="s">
        <v>12</v>
      </c>
      <c r="Q242" s="166">
        <f t="shared" si="81"/>
        <v>0</v>
      </c>
      <c r="R242" s="166">
        <f t="shared" si="78"/>
        <v>0</v>
      </c>
      <c r="S242" s="166">
        <f t="shared" si="80"/>
        <v>0</v>
      </c>
      <c r="T242" s="166">
        <f t="shared" si="80"/>
        <v>0</v>
      </c>
      <c r="U242" s="166">
        <f t="shared" si="80"/>
        <v>0</v>
      </c>
      <c r="V242" s="166">
        <f t="shared" si="80"/>
        <v>0</v>
      </c>
      <c r="W242" s="166">
        <f t="shared" si="80"/>
        <v>0</v>
      </c>
      <c r="X242" s="166">
        <f t="shared" si="80"/>
        <v>0</v>
      </c>
      <c r="Y242" s="166">
        <f t="shared" si="80"/>
        <v>0</v>
      </c>
      <c r="Z242" s="166">
        <f t="shared" si="80"/>
        <v>0</v>
      </c>
      <c r="AA242" s="211"/>
      <c r="AB242" s="13"/>
    </row>
    <row r="243" spans="1:28" s="6" customFormat="1" ht="15" customHeight="1">
      <c r="A243" s="183"/>
      <c r="B243" s="184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85"/>
      <c r="N243" s="185"/>
      <c r="O243" s="185"/>
      <c r="P243" s="194" t="s">
        <v>48</v>
      </c>
      <c r="Q243" s="166">
        <f t="shared" si="81"/>
        <v>0</v>
      </c>
      <c r="R243" s="166">
        <f t="shared" si="78"/>
        <v>0</v>
      </c>
      <c r="S243" s="166">
        <f t="shared" si="80"/>
        <v>0</v>
      </c>
      <c r="T243" s="166">
        <f t="shared" si="80"/>
        <v>0</v>
      </c>
      <c r="U243" s="166">
        <f t="shared" si="80"/>
        <v>0</v>
      </c>
      <c r="V243" s="166">
        <f t="shared" si="80"/>
        <v>0</v>
      </c>
      <c r="W243" s="166">
        <f t="shared" si="80"/>
        <v>0</v>
      </c>
      <c r="X243" s="166">
        <f t="shared" si="80"/>
        <v>0</v>
      </c>
      <c r="Y243" s="166">
        <f t="shared" si="80"/>
        <v>0</v>
      </c>
      <c r="Z243" s="166">
        <f t="shared" si="80"/>
        <v>0</v>
      </c>
      <c r="AA243" s="211"/>
      <c r="AB243" s="13"/>
    </row>
    <row r="244" spans="1:28" s="6" customFormat="1" ht="15" customHeight="1">
      <c r="A244" s="183"/>
      <c r="B244" s="184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85"/>
      <c r="N244" s="185"/>
      <c r="O244" s="185"/>
      <c r="P244" s="194" t="s">
        <v>54</v>
      </c>
      <c r="Q244" s="166">
        <f>S244+U244+W244</f>
        <v>0</v>
      </c>
      <c r="R244" s="166">
        <f t="shared" si="78"/>
        <v>0</v>
      </c>
      <c r="S244" s="166">
        <f t="shared" si="80"/>
        <v>0</v>
      </c>
      <c r="T244" s="166">
        <f t="shared" si="80"/>
        <v>0</v>
      </c>
      <c r="U244" s="166">
        <f t="shared" si="80"/>
        <v>0</v>
      </c>
      <c r="V244" s="166">
        <f t="shared" si="80"/>
        <v>0</v>
      </c>
      <c r="W244" s="166">
        <f t="shared" si="80"/>
        <v>0</v>
      </c>
      <c r="X244" s="166">
        <f t="shared" si="80"/>
        <v>0</v>
      </c>
      <c r="Y244" s="166">
        <f t="shared" si="80"/>
        <v>0</v>
      </c>
      <c r="Z244" s="166">
        <f t="shared" si="80"/>
        <v>0</v>
      </c>
      <c r="AA244" s="211"/>
      <c r="AB244" s="13"/>
    </row>
    <row r="245" spans="1:28" s="6" customFormat="1" ht="15" customHeight="1">
      <c r="A245" s="183"/>
      <c r="B245" s="184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85"/>
      <c r="N245" s="185"/>
      <c r="O245" s="185"/>
      <c r="P245" s="194" t="s">
        <v>55</v>
      </c>
      <c r="Q245" s="166">
        <f>S245+U245+W245</f>
        <v>88045.7</v>
      </c>
      <c r="R245" s="166">
        <f t="shared" si="78"/>
        <v>0</v>
      </c>
      <c r="S245" s="166">
        <f t="shared" si="80"/>
        <v>88045.7</v>
      </c>
      <c r="T245" s="166">
        <f t="shared" si="80"/>
        <v>0</v>
      </c>
      <c r="U245" s="166">
        <f t="shared" si="80"/>
        <v>0</v>
      </c>
      <c r="V245" s="166">
        <f t="shared" si="80"/>
        <v>0</v>
      </c>
      <c r="W245" s="166">
        <f t="shared" si="80"/>
        <v>0</v>
      </c>
      <c r="X245" s="166">
        <f t="shared" si="80"/>
        <v>0</v>
      </c>
      <c r="Y245" s="166">
        <f t="shared" si="80"/>
        <v>0</v>
      </c>
      <c r="Z245" s="166">
        <f t="shared" si="80"/>
        <v>0</v>
      </c>
      <c r="AA245" s="211"/>
      <c r="AB245" s="13"/>
    </row>
    <row r="246" spans="1:28" s="6" customFormat="1" ht="15" customHeight="1">
      <c r="A246" s="183"/>
      <c r="B246" s="184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85"/>
      <c r="N246" s="185"/>
      <c r="O246" s="185"/>
      <c r="P246" s="194" t="s">
        <v>56</v>
      </c>
      <c r="Q246" s="166">
        <f>S246+U246+W246</f>
        <v>0</v>
      </c>
      <c r="R246" s="166">
        <f t="shared" si="78"/>
        <v>0</v>
      </c>
      <c r="S246" s="166">
        <f t="shared" si="80"/>
        <v>0</v>
      </c>
      <c r="T246" s="166">
        <f t="shared" si="80"/>
        <v>0</v>
      </c>
      <c r="U246" s="166">
        <f t="shared" si="80"/>
        <v>0</v>
      </c>
      <c r="V246" s="166">
        <f t="shared" si="80"/>
        <v>0</v>
      </c>
      <c r="W246" s="166">
        <f t="shared" si="80"/>
        <v>0</v>
      </c>
      <c r="X246" s="166">
        <f t="shared" si="80"/>
        <v>0</v>
      </c>
      <c r="Y246" s="166">
        <f t="shared" si="80"/>
        <v>0</v>
      </c>
      <c r="Z246" s="166">
        <f t="shared" si="80"/>
        <v>0</v>
      </c>
      <c r="AA246" s="211"/>
      <c r="AB246" s="13"/>
    </row>
    <row r="247" spans="1:28" s="6" customFormat="1" ht="15" customHeight="1">
      <c r="A247" s="183"/>
      <c r="B247" s="184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85"/>
      <c r="N247" s="185"/>
      <c r="O247" s="185"/>
      <c r="P247" s="194" t="s">
        <v>57</v>
      </c>
      <c r="Q247" s="166">
        <f>S247+U247+W247</f>
        <v>0</v>
      </c>
      <c r="R247" s="166">
        <f t="shared" si="78"/>
        <v>0</v>
      </c>
      <c r="S247" s="166">
        <f>S199+S211+S223+S235</f>
        <v>0</v>
      </c>
      <c r="T247" s="166">
        <f aca="true" t="shared" si="82" ref="T247:Z247">T211+T223+T235</f>
        <v>0</v>
      </c>
      <c r="U247" s="166">
        <f t="shared" si="82"/>
        <v>0</v>
      </c>
      <c r="V247" s="166">
        <f t="shared" si="82"/>
        <v>0</v>
      </c>
      <c r="W247" s="166">
        <f t="shared" si="82"/>
        <v>0</v>
      </c>
      <c r="X247" s="166">
        <f t="shared" si="82"/>
        <v>0</v>
      </c>
      <c r="Y247" s="166">
        <f t="shared" si="82"/>
        <v>0</v>
      </c>
      <c r="Z247" s="166">
        <f t="shared" si="82"/>
        <v>0</v>
      </c>
      <c r="AA247" s="211"/>
      <c r="AB247" s="13"/>
    </row>
    <row r="248" spans="1:28" s="6" customFormat="1" ht="15.75" customHeight="1" thickBot="1">
      <c r="A248" s="188"/>
      <c r="B248" s="189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0"/>
      <c r="N248" s="190"/>
      <c r="O248" s="190"/>
      <c r="P248" s="195" t="s">
        <v>58</v>
      </c>
      <c r="Q248" s="192">
        <f>S248+U248+W248</f>
        <v>424128.4</v>
      </c>
      <c r="R248" s="192">
        <f t="shared" si="78"/>
        <v>0</v>
      </c>
      <c r="S248" s="166">
        <f>S200+S212+S224+S236</f>
        <v>424128.4</v>
      </c>
      <c r="T248" s="166">
        <f aca="true" t="shared" si="83" ref="T248:Z248">T199+T212+T224+T236</f>
        <v>0</v>
      </c>
      <c r="U248" s="166">
        <f t="shared" si="83"/>
        <v>0</v>
      </c>
      <c r="V248" s="166">
        <f t="shared" si="83"/>
        <v>0</v>
      </c>
      <c r="W248" s="166">
        <f t="shared" si="83"/>
        <v>0</v>
      </c>
      <c r="X248" s="166">
        <f t="shared" si="83"/>
        <v>0</v>
      </c>
      <c r="Y248" s="166">
        <f t="shared" si="83"/>
        <v>0</v>
      </c>
      <c r="Z248" s="166">
        <f t="shared" si="83"/>
        <v>0</v>
      </c>
      <c r="AA248" s="212"/>
      <c r="AB248" s="13"/>
    </row>
    <row r="249" spans="1:27" s="6" customFormat="1" ht="14.25" customHeight="1">
      <c r="A249" s="177" t="s">
        <v>16</v>
      </c>
      <c r="B249" s="178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80"/>
      <c r="N249" s="180"/>
      <c r="O249" s="180"/>
      <c r="P249" s="181" t="s">
        <v>7</v>
      </c>
      <c r="Q249" s="116">
        <f t="shared" si="81"/>
        <v>0</v>
      </c>
      <c r="R249" s="116">
        <f t="shared" si="78"/>
        <v>0</v>
      </c>
      <c r="S249" s="116">
        <f>SUM(S250:S260)</f>
        <v>0</v>
      </c>
      <c r="T249" s="116">
        <f aca="true" t="shared" si="84" ref="T249:Z249">SUM(T250:T260)</f>
        <v>0</v>
      </c>
      <c r="U249" s="116">
        <f t="shared" si="84"/>
        <v>0</v>
      </c>
      <c r="V249" s="116">
        <f t="shared" si="84"/>
        <v>0</v>
      </c>
      <c r="W249" s="116">
        <f t="shared" si="84"/>
        <v>0</v>
      </c>
      <c r="X249" s="116">
        <f t="shared" si="84"/>
        <v>0</v>
      </c>
      <c r="Y249" s="116">
        <f t="shared" si="84"/>
        <v>0</v>
      </c>
      <c r="Z249" s="116">
        <f t="shared" si="84"/>
        <v>0</v>
      </c>
      <c r="AA249" s="210"/>
    </row>
    <row r="250" spans="1:27" s="6" customFormat="1" ht="15" customHeight="1">
      <c r="A250" s="183"/>
      <c r="B250" s="184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85"/>
      <c r="N250" s="185"/>
      <c r="O250" s="185"/>
      <c r="P250" s="194" t="s">
        <v>8</v>
      </c>
      <c r="Q250" s="166">
        <f t="shared" si="81"/>
        <v>0</v>
      </c>
      <c r="R250" s="166">
        <f t="shared" si="78"/>
        <v>0</v>
      </c>
      <c r="S250" s="166">
        <f aca="true" t="shared" si="85" ref="S250:Z255">S190+S202</f>
        <v>0</v>
      </c>
      <c r="T250" s="166">
        <f t="shared" si="85"/>
        <v>0</v>
      </c>
      <c r="U250" s="166">
        <f t="shared" si="85"/>
        <v>0</v>
      </c>
      <c r="V250" s="166">
        <f t="shared" si="85"/>
        <v>0</v>
      </c>
      <c r="W250" s="166">
        <f t="shared" si="85"/>
        <v>0</v>
      </c>
      <c r="X250" s="166">
        <f t="shared" si="85"/>
        <v>0</v>
      </c>
      <c r="Y250" s="166">
        <f t="shared" si="85"/>
        <v>0</v>
      </c>
      <c r="Z250" s="166">
        <f t="shared" si="85"/>
        <v>0</v>
      </c>
      <c r="AA250" s="211"/>
    </row>
    <row r="251" spans="1:27" s="6" customFormat="1" ht="15" customHeight="1">
      <c r="A251" s="183"/>
      <c r="B251" s="184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85"/>
      <c r="N251" s="185"/>
      <c r="O251" s="185"/>
      <c r="P251" s="194" t="s">
        <v>9</v>
      </c>
      <c r="Q251" s="166">
        <f t="shared" si="81"/>
        <v>0</v>
      </c>
      <c r="R251" s="166">
        <f t="shared" si="78"/>
        <v>0</v>
      </c>
      <c r="S251" s="166">
        <f t="shared" si="85"/>
        <v>0</v>
      </c>
      <c r="T251" s="166">
        <f t="shared" si="85"/>
        <v>0</v>
      </c>
      <c r="U251" s="166">
        <f t="shared" si="85"/>
        <v>0</v>
      </c>
      <c r="V251" s="166">
        <f t="shared" si="85"/>
        <v>0</v>
      </c>
      <c r="W251" s="166">
        <f t="shared" si="85"/>
        <v>0</v>
      </c>
      <c r="X251" s="166">
        <f t="shared" si="85"/>
        <v>0</v>
      </c>
      <c r="Y251" s="166">
        <f t="shared" si="85"/>
        <v>0</v>
      </c>
      <c r="Z251" s="166">
        <f t="shared" si="85"/>
        <v>0</v>
      </c>
      <c r="AA251" s="211"/>
    </row>
    <row r="252" spans="1:27" s="6" customFormat="1" ht="15" customHeight="1">
      <c r="A252" s="183"/>
      <c r="B252" s="184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85"/>
      <c r="N252" s="185"/>
      <c r="O252" s="185"/>
      <c r="P252" s="194" t="s">
        <v>10</v>
      </c>
      <c r="Q252" s="166">
        <f t="shared" si="81"/>
        <v>0</v>
      </c>
      <c r="R252" s="166">
        <f t="shared" si="78"/>
        <v>0</v>
      </c>
      <c r="S252" s="166">
        <f t="shared" si="85"/>
        <v>0</v>
      </c>
      <c r="T252" s="166">
        <f t="shared" si="85"/>
        <v>0</v>
      </c>
      <c r="U252" s="166">
        <f t="shared" si="85"/>
        <v>0</v>
      </c>
      <c r="V252" s="166">
        <f t="shared" si="85"/>
        <v>0</v>
      </c>
      <c r="W252" s="166">
        <f t="shared" si="85"/>
        <v>0</v>
      </c>
      <c r="X252" s="166">
        <f t="shared" si="85"/>
        <v>0</v>
      </c>
      <c r="Y252" s="166">
        <f t="shared" si="85"/>
        <v>0</v>
      </c>
      <c r="Z252" s="166">
        <f t="shared" si="85"/>
        <v>0</v>
      </c>
      <c r="AA252" s="211"/>
    </row>
    <row r="253" spans="1:27" s="6" customFormat="1" ht="15" customHeight="1">
      <c r="A253" s="183"/>
      <c r="B253" s="184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85"/>
      <c r="N253" s="185"/>
      <c r="O253" s="185"/>
      <c r="P253" s="194" t="s">
        <v>11</v>
      </c>
      <c r="Q253" s="166">
        <f>S253+U253+W253</f>
        <v>0</v>
      </c>
      <c r="R253" s="166">
        <f t="shared" si="78"/>
        <v>0</v>
      </c>
      <c r="S253" s="166">
        <f t="shared" si="85"/>
        <v>0</v>
      </c>
      <c r="T253" s="166">
        <f t="shared" si="85"/>
        <v>0</v>
      </c>
      <c r="U253" s="166">
        <f t="shared" si="85"/>
        <v>0</v>
      </c>
      <c r="V253" s="166">
        <f t="shared" si="85"/>
        <v>0</v>
      </c>
      <c r="W253" s="166">
        <f t="shared" si="85"/>
        <v>0</v>
      </c>
      <c r="X253" s="166">
        <f t="shared" si="85"/>
        <v>0</v>
      </c>
      <c r="Y253" s="166">
        <f t="shared" si="85"/>
        <v>0</v>
      </c>
      <c r="Z253" s="166">
        <f t="shared" si="85"/>
        <v>0</v>
      </c>
      <c r="AA253" s="211"/>
    </row>
    <row r="254" spans="1:27" s="6" customFormat="1" ht="15" customHeight="1">
      <c r="A254" s="183"/>
      <c r="B254" s="184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85"/>
      <c r="N254" s="185"/>
      <c r="O254" s="185"/>
      <c r="P254" s="194" t="s">
        <v>12</v>
      </c>
      <c r="Q254" s="166">
        <f t="shared" si="81"/>
        <v>0</v>
      </c>
      <c r="R254" s="166">
        <f t="shared" si="78"/>
        <v>0</v>
      </c>
      <c r="S254" s="166">
        <f t="shared" si="85"/>
        <v>0</v>
      </c>
      <c r="T254" s="166">
        <f t="shared" si="85"/>
        <v>0</v>
      </c>
      <c r="U254" s="166">
        <f t="shared" si="85"/>
        <v>0</v>
      </c>
      <c r="V254" s="166">
        <f t="shared" si="85"/>
        <v>0</v>
      </c>
      <c r="W254" s="166">
        <f t="shared" si="85"/>
        <v>0</v>
      </c>
      <c r="X254" s="166">
        <f t="shared" si="85"/>
        <v>0</v>
      </c>
      <c r="Y254" s="166">
        <f t="shared" si="85"/>
        <v>0</v>
      </c>
      <c r="Z254" s="166">
        <f t="shared" si="85"/>
        <v>0</v>
      </c>
      <c r="AA254" s="211"/>
    </row>
    <row r="255" spans="1:27" s="6" customFormat="1" ht="15">
      <c r="A255" s="183"/>
      <c r="B255" s="184"/>
      <c r="C255" s="122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94" t="s">
        <v>48</v>
      </c>
      <c r="Q255" s="166">
        <f t="shared" si="81"/>
        <v>0</v>
      </c>
      <c r="R255" s="166">
        <f t="shared" si="78"/>
        <v>0</v>
      </c>
      <c r="S255" s="166">
        <f t="shared" si="85"/>
        <v>0</v>
      </c>
      <c r="T255" s="166">
        <f t="shared" si="85"/>
        <v>0</v>
      </c>
      <c r="U255" s="166">
        <f t="shared" si="85"/>
        <v>0</v>
      </c>
      <c r="V255" s="166">
        <f t="shared" si="85"/>
        <v>0</v>
      </c>
      <c r="W255" s="166">
        <f t="shared" si="85"/>
        <v>0</v>
      </c>
      <c r="X255" s="166">
        <f t="shared" si="85"/>
        <v>0</v>
      </c>
      <c r="Y255" s="166">
        <f t="shared" si="85"/>
        <v>0</v>
      </c>
      <c r="Z255" s="166">
        <f t="shared" si="85"/>
        <v>0</v>
      </c>
      <c r="AA255" s="211"/>
    </row>
    <row r="256" spans="1:27" s="6" customFormat="1" ht="15">
      <c r="A256" s="183"/>
      <c r="B256" s="184"/>
      <c r="C256" s="122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94" t="s">
        <v>54</v>
      </c>
      <c r="Q256" s="166">
        <f>S256+U256+W256</f>
        <v>0</v>
      </c>
      <c r="R256" s="166">
        <f t="shared" si="78"/>
        <v>0</v>
      </c>
      <c r="S256" s="166">
        <f>S196+S208+S232</f>
        <v>0</v>
      </c>
      <c r="T256" s="166">
        <f aca="true" t="shared" si="86" ref="T256:Z258">T196+T208</f>
        <v>0</v>
      </c>
      <c r="U256" s="166">
        <f t="shared" si="86"/>
        <v>0</v>
      </c>
      <c r="V256" s="166">
        <f t="shared" si="86"/>
        <v>0</v>
      </c>
      <c r="W256" s="166">
        <f t="shared" si="86"/>
        <v>0</v>
      </c>
      <c r="X256" s="166">
        <f t="shared" si="86"/>
        <v>0</v>
      </c>
      <c r="Y256" s="166">
        <f t="shared" si="86"/>
        <v>0</v>
      </c>
      <c r="Z256" s="166">
        <f t="shared" si="86"/>
        <v>0</v>
      </c>
      <c r="AA256" s="211"/>
    </row>
    <row r="257" spans="1:27" s="6" customFormat="1" ht="15">
      <c r="A257" s="183"/>
      <c r="B257" s="184"/>
      <c r="C257" s="122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94" t="s">
        <v>55</v>
      </c>
      <c r="Q257" s="166">
        <f>S257+U257+W257</f>
        <v>0</v>
      </c>
      <c r="R257" s="166">
        <f t="shared" si="78"/>
        <v>0</v>
      </c>
      <c r="S257" s="166">
        <f>S197+S209</f>
        <v>0</v>
      </c>
      <c r="T257" s="166">
        <f t="shared" si="86"/>
        <v>0</v>
      </c>
      <c r="U257" s="166">
        <f t="shared" si="86"/>
        <v>0</v>
      </c>
      <c r="V257" s="166">
        <f t="shared" si="86"/>
        <v>0</v>
      </c>
      <c r="W257" s="166">
        <f t="shared" si="86"/>
        <v>0</v>
      </c>
      <c r="X257" s="166">
        <f t="shared" si="86"/>
        <v>0</v>
      </c>
      <c r="Y257" s="166">
        <f t="shared" si="86"/>
        <v>0</v>
      </c>
      <c r="Z257" s="166">
        <f t="shared" si="86"/>
        <v>0</v>
      </c>
      <c r="AA257" s="211"/>
    </row>
    <row r="258" spans="1:27" s="6" customFormat="1" ht="15">
      <c r="A258" s="183"/>
      <c r="B258" s="184"/>
      <c r="C258" s="122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94" t="s">
        <v>56</v>
      </c>
      <c r="Q258" s="166">
        <f>S258+U258+W258</f>
        <v>0</v>
      </c>
      <c r="R258" s="166">
        <f t="shared" si="78"/>
        <v>0</v>
      </c>
      <c r="S258" s="166">
        <f>S198+S210</f>
        <v>0</v>
      </c>
      <c r="T258" s="166">
        <f t="shared" si="86"/>
        <v>0</v>
      </c>
      <c r="U258" s="166">
        <f t="shared" si="86"/>
        <v>0</v>
      </c>
      <c r="V258" s="166">
        <f t="shared" si="86"/>
        <v>0</v>
      </c>
      <c r="W258" s="166">
        <f t="shared" si="86"/>
        <v>0</v>
      </c>
      <c r="X258" s="166">
        <f t="shared" si="86"/>
        <v>0</v>
      </c>
      <c r="Y258" s="166">
        <f t="shared" si="86"/>
        <v>0</v>
      </c>
      <c r="Z258" s="166">
        <f t="shared" si="86"/>
        <v>0</v>
      </c>
      <c r="AA258" s="211"/>
    </row>
    <row r="259" spans="1:27" s="6" customFormat="1" ht="15">
      <c r="A259" s="183"/>
      <c r="B259" s="184"/>
      <c r="C259" s="122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94" t="s">
        <v>57</v>
      </c>
      <c r="Q259" s="166">
        <v>0</v>
      </c>
      <c r="R259" s="166">
        <v>0</v>
      </c>
      <c r="S259" s="166">
        <v>0</v>
      </c>
      <c r="T259" s="166">
        <v>0</v>
      </c>
      <c r="U259" s="166">
        <v>0</v>
      </c>
      <c r="V259" s="166">
        <v>0</v>
      </c>
      <c r="W259" s="166">
        <v>0</v>
      </c>
      <c r="X259" s="166">
        <v>0</v>
      </c>
      <c r="Y259" s="166">
        <v>0</v>
      </c>
      <c r="Z259" s="166">
        <v>0</v>
      </c>
      <c r="AA259" s="211"/>
    </row>
    <row r="260" spans="1:27" s="6" customFormat="1" ht="15.75" thickBot="1">
      <c r="A260" s="188"/>
      <c r="B260" s="189"/>
      <c r="C260" s="132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5" t="s">
        <v>58</v>
      </c>
      <c r="Q260" s="192">
        <f>S260+U260+W260</f>
        <v>0</v>
      </c>
      <c r="R260" s="192">
        <f t="shared" si="78"/>
        <v>0</v>
      </c>
      <c r="S260" s="192">
        <v>0</v>
      </c>
      <c r="T260" s="192">
        <f aca="true" t="shared" si="87" ref="T260:Z260">T200+T212</f>
        <v>0</v>
      </c>
      <c r="U260" s="192">
        <f t="shared" si="87"/>
        <v>0</v>
      </c>
      <c r="V260" s="192">
        <f t="shared" si="87"/>
        <v>0</v>
      </c>
      <c r="W260" s="192">
        <f t="shared" si="87"/>
        <v>0</v>
      </c>
      <c r="X260" s="192">
        <f t="shared" si="87"/>
        <v>0</v>
      </c>
      <c r="Y260" s="192">
        <f t="shared" si="87"/>
        <v>0</v>
      </c>
      <c r="Z260" s="192">
        <f t="shared" si="87"/>
        <v>0</v>
      </c>
      <c r="AA260" s="212"/>
    </row>
    <row r="261" spans="1:27" s="6" customFormat="1" ht="14.25" customHeight="1">
      <c r="A261" s="177" t="s">
        <v>17</v>
      </c>
      <c r="B261" s="178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80"/>
      <c r="N261" s="180"/>
      <c r="O261" s="180"/>
      <c r="P261" s="181" t="s">
        <v>7</v>
      </c>
      <c r="Q261" s="116">
        <f t="shared" si="81"/>
        <v>512174.10000000003</v>
      </c>
      <c r="R261" s="116">
        <f t="shared" si="78"/>
        <v>0</v>
      </c>
      <c r="S261" s="116">
        <f>SUM(S262:S272)</f>
        <v>512174.10000000003</v>
      </c>
      <c r="T261" s="116">
        <f aca="true" t="shared" si="88" ref="T261:Z261">SUM(T262:T272)</f>
        <v>0</v>
      </c>
      <c r="U261" s="116">
        <f t="shared" si="88"/>
        <v>0</v>
      </c>
      <c r="V261" s="116">
        <f t="shared" si="88"/>
        <v>0</v>
      </c>
      <c r="W261" s="116">
        <f t="shared" si="88"/>
        <v>0</v>
      </c>
      <c r="X261" s="116">
        <f t="shared" si="88"/>
        <v>0</v>
      </c>
      <c r="Y261" s="116">
        <f t="shared" si="88"/>
        <v>0</v>
      </c>
      <c r="Z261" s="116">
        <f t="shared" si="88"/>
        <v>0</v>
      </c>
      <c r="AA261" s="210"/>
    </row>
    <row r="262" spans="1:27" s="6" customFormat="1" ht="15" customHeight="1">
      <c r="A262" s="183"/>
      <c r="B262" s="184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85"/>
      <c r="N262" s="185"/>
      <c r="O262" s="185"/>
      <c r="P262" s="194" t="s">
        <v>8</v>
      </c>
      <c r="Q262" s="166">
        <f t="shared" si="81"/>
        <v>0</v>
      </c>
      <c r="R262" s="166">
        <f t="shared" si="78"/>
        <v>0</v>
      </c>
      <c r="S262" s="166">
        <f>S238-S250</f>
        <v>0</v>
      </c>
      <c r="T262" s="166">
        <f aca="true" t="shared" si="89" ref="T262:Z262">T238-T250</f>
        <v>0</v>
      </c>
      <c r="U262" s="166">
        <f t="shared" si="89"/>
        <v>0</v>
      </c>
      <c r="V262" s="166">
        <f t="shared" si="89"/>
        <v>0</v>
      </c>
      <c r="W262" s="166">
        <f t="shared" si="89"/>
        <v>0</v>
      </c>
      <c r="X262" s="166">
        <f t="shared" si="89"/>
        <v>0</v>
      </c>
      <c r="Y262" s="166">
        <f t="shared" si="89"/>
        <v>0</v>
      </c>
      <c r="Z262" s="166">
        <f t="shared" si="89"/>
        <v>0</v>
      </c>
      <c r="AA262" s="211"/>
    </row>
    <row r="263" spans="1:27" s="6" customFormat="1" ht="15" customHeight="1">
      <c r="A263" s="183"/>
      <c r="B263" s="184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85"/>
      <c r="N263" s="185"/>
      <c r="O263" s="185"/>
      <c r="P263" s="194" t="s">
        <v>9</v>
      </c>
      <c r="Q263" s="166">
        <f t="shared" si="81"/>
        <v>0</v>
      </c>
      <c r="R263" s="166">
        <f t="shared" si="78"/>
        <v>0</v>
      </c>
      <c r="S263" s="166">
        <f aca="true" t="shared" si="90" ref="S263:Z272">S239-S251</f>
        <v>0</v>
      </c>
      <c r="T263" s="166">
        <f t="shared" si="90"/>
        <v>0</v>
      </c>
      <c r="U263" s="166">
        <f t="shared" si="90"/>
        <v>0</v>
      </c>
      <c r="V263" s="166">
        <f t="shared" si="90"/>
        <v>0</v>
      </c>
      <c r="W263" s="166">
        <f t="shared" si="90"/>
        <v>0</v>
      </c>
      <c r="X263" s="166">
        <f t="shared" si="90"/>
        <v>0</v>
      </c>
      <c r="Y263" s="166">
        <f t="shared" si="90"/>
        <v>0</v>
      </c>
      <c r="Z263" s="166">
        <f t="shared" si="90"/>
        <v>0</v>
      </c>
      <c r="AA263" s="211"/>
    </row>
    <row r="264" spans="1:27" s="6" customFormat="1" ht="15" customHeight="1">
      <c r="A264" s="183"/>
      <c r="B264" s="184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85"/>
      <c r="N264" s="185"/>
      <c r="O264" s="185"/>
      <c r="P264" s="194" t="s">
        <v>10</v>
      </c>
      <c r="Q264" s="166">
        <f t="shared" si="81"/>
        <v>0</v>
      </c>
      <c r="R264" s="166">
        <f t="shared" si="78"/>
        <v>0</v>
      </c>
      <c r="S264" s="166">
        <f t="shared" si="90"/>
        <v>0</v>
      </c>
      <c r="T264" s="166">
        <f t="shared" si="90"/>
        <v>0</v>
      </c>
      <c r="U264" s="166">
        <f t="shared" si="90"/>
        <v>0</v>
      </c>
      <c r="V264" s="166">
        <f t="shared" si="90"/>
        <v>0</v>
      </c>
      <c r="W264" s="166">
        <f t="shared" si="90"/>
        <v>0</v>
      </c>
      <c r="X264" s="166">
        <f t="shared" si="90"/>
        <v>0</v>
      </c>
      <c r="Y264" s="166">
        <f t="shared" si="90"/>
        <v>0</v>
      </c>
      <c r="Z264" s="166">
        <f t="shared" si="90"/>
        <v>0</v>
      </c>
      <c r="AA264" s="211"/>
    </row>
    <row r="265" spans="1:27" s="6" customFormat="1" ht="15" customHeight="1">
      <c r="A265" s="183"/>
      <c r="B265" s="184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85"/>
      <c r="N265" s="185"/>
      <c r="O265" s="185"/>
      <c r="P265" s="194" t="s">
        <v>11</v>
      </c>
      <c r="Q265" s="166">
        <f t="shared" si="81"/>
        <v>0</v>
      </c>
      <c r="R265" s="166">
        <f t="shared" si="78"/>
        <v>0</v>
      </c>
      <c r="S265" s="166">
        <f t="shared" si="90"/>
        <v>0</v>
      </c>
      <c r="T265" s="166">
        <f t="shared" si="90"/>
        <v>0</v>
      </c>
      <c r="U265" s="166">
        <f t="shared" si="90"/>
        <v>0</v>
      </c>
      <c r="V265" s="166">
        <f t="shared" si="90"/>
        <v>0</v>
      </c>
      <c r="W265" s="166">
        <f t="shared" si="90"/>
        <v>0</v>
      </c>
      <c r="X265" s="166">
        <f t="shared" si="90"/>
        <v>0</v>
      </c>
      <c r="Y265" s="166">
        <f t="shared" si="90"/>
        <v>0</v>
      </c>
      <c r="Z265" s="166">
        <f t="shared" si="90"/>
        <v>0</v>
      </c>
      <c r="AA265" s="211"/>
    </row>
    <row r="266" spans="1:27" s="6" customFormat="1" ht="15" customHeight="1">
      <c r="A266" s="183"/>
      <c r="B266" s="184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85"/>
      <c r="N266" s="185"/>
      <c r="O266" s="185"/>
      <c r="P266" s="194" t="s">
        <v>12</v>
      </c>
      <c r="Q266" s="166">
        <f t="shared" si="81"/>
        <v>0</v>
      </c>
      <c r="R266" s="166">
        <f t="shared" si="78"/>
        <v>0</v>
      </c>
      <c r="S266" s="166">
        <f t="shared" si="90"/>
        <v>0</v>
      </c>
      <c r="T266" s="166">
        <f t="shared" si="90"/>
        <v>0</v>
      </c>
      <c r="U266" s="166">
        <f t="shared" si="90"/>
        <v>0</v>
      </c>
      <c r="V266" s="166">
        <f t="shared" si="90"/>
        <v>0</v>
      </c>
      <c r="W266" s="166">
        <f t="shared" si="90"/>
        <v>0</v>
      </c>
      <c r="X266" s="166">
        <f t="shared" si="90"/>
        <v>0</v>
      </c>
      <c r="Y266" s="166">
        <f t="shared" si="90"/>
        <v>0</v>
      </c>
      <c r="Z266" s="166">
        <f t="shared" si="90"/>
        <v>0</v>
      </c>
      <c r="AA266" s="211"/>
    </row>
    <row r="267" spans="1:27" s="6" customFormat="1" ht="15">
      <c r="A267" s="183"/>
      <c r="B267" s="184"/>
      <c r="C267" s="122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94" t="s">
        <v>48</v>
      </c>
      <c r="Q267" s="166">
        <f t="shared" si="81"/>
        <v>0</v>
      </c>
      <c r="R267" s="166">
        <f t="shared" si="78"/>
        <v>0</v>
      </c>
      <c r="S267" s="166">
        <f t="shared" si="90"/>
        <v>0</v>
      </c>
      <c r="T267" s="166">
        <f t="shared" si="90"/>
        <v>0</v>
      </c>
      <c r="U267" s="166">
        <f t="shared" si="90"/>
        <v>0</v>
      </c>
      <c r="V267" s="166">
        <f t="shared" si="90"/>
        <v>0</v>
      </c>
      <c r="W267" s="166">
        <f t="shared" si="90"/>
        <v>0</v>
      </c>
      <c r="X267" s="166">
        <f t="shared" si="90"/>
        <v>0</v>
      </c>
      <c r="Y267" s="166">
        <f t="shared" si="90"/>
        <v>0</v>
      </c>
      <c r="Z267" s="166">
        <f t="shared" si="90"/>
        <v>0</v>
      </c>
      <c r="AA267" s="211"/>
    </row>
    <row r="268" spans="1:27" s="6" customFormat="1" ht="15">
      <c r="A268" s="183"/>
      <c r="B268" s="184"/>
      <c r="C268" s="122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94" t="s">
        <v>54</v>
      </c>
      <c r="Q268" s="166">
        <f>S268+U268+W268</f>
        <v>0</v>
      </c>
      <c r="R268" s="166">
        <f t="shared" si="78"/>
        <v>0</v>
      </c>
      <c r="S268" s="166">
        <f>S244-S256</f>
        <v>0</v>
      </c>
      <c r="T268" s="166">
        <f t="shared" si="90"/>
        <v>0</v>
      </c>
      <c r="U268" s="166">
        <f t="shared" si="90"/>
        <v>0</v>
      </c>
      <c r="V268" s="166">
        <f t="shared" si="90"/>
        <v>0</v>
      </c>
      <c r="W268" s="166">
        <f t="shared" si="90"/>
        <v>0</v>
      </c>
      <c r="X268" s="166">
        <f t="shared" si="90"/>
        <v>0</v>
      </c>
      <c r="Y268" s="166">
        <f t="shared" si="90"/>
        <v>0</v>
      </c>
      <c r="Z268" s="166">
        <f t="shared" si="90"/>
        <v>0</v>
      </c>
      <c r="AA268" s="211"/>
    </row>
    <row r="269" spans="1:27" s="6" customFormat="1" ht="15">
      <c r="A269" s="183"/>
      <c r="B269" s="184"/>
      <c r="C269" s="122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94" t="s">
        <v>55</v>
      </c>
      <c r="Q269" s="166">
        <f>S269+U269+W269</f>
        <v>88045.7</v>
      </c>
      <c r="R269" s="166">
        <f t="shared" si="78"/>
        <v>0</v>
      </c>
      <c r="S269" s="166">
        <f t="shared" si="90"/>
        <v>88045.7</v>
      </c>
      <c r="T269" s="166">
        <f t="shared" si="90"/>
        <v>0</v>
      </c>
      <c r="U269" s="166">
        <f t="shared" si="90"/>
        <v>0</v>
      </c>
      <c r="V269" s="166">
        <f t="shared" si="90"/>
        <v>0</v>
      </c>
      <c r="W269" s="166">
        <f t="shared" si="90"/>
        <v>0</v>
      </c>
      <c r="X269" s="166">
        <f t="shared" si="90"/>
        <v>0</v>
      </c>
      <c r="Y269" s="166">
        <f t="shared" si="90"/>
        <v>0</v>
      </c>
      <c r="Z269" s="166">
        <f t="shared" si="90"/>
        <v>0</v>
      </c>
      <c r="AA269" s="211"/>
    </row>
    <row r="270" spans="1:27" s="6" customFormat="1" ht="15">
      <c r="A270" s="183"/>
      <c r="B270" s="184"/>
      <c r="C270" s="122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94" t="s">
        <v>56</v>
      </c>
      <c r="Q270" s="166">
        <f>S270+U270+W270</f>
        <v>0</v>
      </c>
      <c r="R270" s="166">
        <f t="shared" si="78"/>
        <v>0</v>
      </c>
      <c r="S270" s="166">
        <f t="shared" si="90"/>
        <v>0</v>
      </c>
      <c r="T270" s="166">
        <f t="shared" si="90"/>
        <v>0</v>
      </c>
      <c r="U270" s="166">
        <f t="shared" si="90"/>
        <v>0</v>
      </c>
      <c r="V270" s="166">
        <f t="shared" si="90"/>
        <v>0</v>
      </c>
      <c r="W270" s="166">
        <f t="shared" si="90"/>
        <v>0</v>
      </c>
      <c r="X270" s="166">
        <f t="shared" si="90"/>
        <v>0</v>
      </c>
      <c r="Y270" s="166">
        <f t="shared" si="90"/>
        <v>0</v>
      </c>
      <c r="Z270" s="166">
        <f t="shared" si="90"/>
        <v>0</v>
      </c>
      <c r="AA270" s="211"/>
    </row>
    <row r="271" spans="1:27" s="6" customFormat="1" ht="15">
      <c r="A271" s="183"/>
      <c r="B271" s="184"/>
      <c r="C271" s="122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94" t="s">
        <v>57</v>
      </c>
      <c r="Q271" s="166">
        <f>S271+U271+W271</f>
        <v>0</v>
      </c>
      <c r="R271" s="166">
        <f t="shared" si="78"/>
        <v>0</v>
      </c>
      <c r="S271" s="166">
        <f t="shared" si="90"/>
        <v>0</v>
      </c>
      <c r="T271" s="166">
        <f t="shared" si="90"/>
        <v>0</v>
      </c>
      <c r="U271" s="166">
        <f t="shared" si="90"/>
        <v>0</v>
      </c>
      <c r="V271" s="166">
        <f t="shared" si="90"/>
        <v>0</v>
      </c>
      <c r="W271" s="166">
        <f t="shared" si="90"/>
        <v>0</v>
      </c>
      <c r="X271" s="166">
        <f t="shared" si="90"/>
        <v>0</v>
      </c>
      <c r="Y271" s="166">
        <f t="shared" si="90"/>
        <v>0</v>
      </c>
      <c r="Z271" s="166">
        <f t="shared" si="90"/>
        <v>0</v>
      </c>
      <c r="AA271" s="211"/>
    </row>
    <row r="272" spans="1:27" s="6" customFormat="1" ht="15.75" thickBot="1">
      <c r="A272" s="188"/>
      <c r="B272" s="189"/>
      <c r="C272" s="132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5" t="s">
        <v>58</v>
      </c>
      <c r="Q272" s="192">
        <f>S272+U272+W272</f>
        <v>424128.4</v>
      </c>
      <c r="R272" s="192">
        <f t="shared" si="78"/>
        <v>0</v>
      </c>
      <c r="S272" s="192">
        <f t="shared" si="90"/>
        <v>424128.4</v>
      </c>
      <c r="T272" s="192">
        <f t="shared" si="90"/>
        <v>0</v>
      </c>
      <c r="U272" s="192">
        <f t="shared" si="90"/>
        <v>0</v>
      </c>
      <c r="V272" s="192">
        <f t="shared" si="90"/>
        <v>0</v>
      </c>
      <c r="W272" s="192">
        <f t="shared" si="90"/>
        <v>0</v>
      </c>
      <c r="X272" s="192">
        <f t="shared" si="90"/>
        <v>0</v>
      </c>
      <c r="Y272" s="192">
        <f t="shared" si="90"/>
        <v>0</v>
      </c>
      <c r="Z272" s="192">
        <f t="shared" si="90"/>
        <v>0</v>
      </c>
      <c r="AA272" s="212"/>
    </row>
    <row r="273" spans="1:27" s="6" customFormat="1" ht="14.25" customHeight="1">
      <c r="A273" s="213" t="s">
        <v>21</v>
      </c>
      <c r="B273" s="214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6"/>
      <c r="N273" s="216"/>
      <c r="O273" s="216"/>
      <c r="P273" s="181" t="s">
        <v>7</v>
      </c>
      <c r="Q273" s="116">
        <f t="shared" si="81"/>
        <v>1193802</v>
      </c>
      <c r="R273" s="116">
        <f t="shared" si="78"/>
        <v>282924.80000000005</v>
      </c>
      <c r="S273" s="116">
        <f>SUM(S274:S284)</f>
        <v>642689</v>
      </c>
      <c r="T273" s="116">
        <f aca="true" t="shared" si="91" ref="T273:Z273">SUM(T274:T284)</f>
        <v>30839.2</v>
      </c>
      <c r="U273" s="116">
        <f t="shared" si="91"/>
        <v>155734.5</v>
      </c>
      <c r="V273" s="116">
        <f t="shared" si="91"/>
        <v>155734.5</v>
      </c>
      <c r="W273" s="116">
        <f t="shared" si="91"/>
        <v>395378.5</v>
      </c>
      <c r="X273" s="116">
        <f t="shared" si="91"/>
        <v>96351.1</v>
      </c>
      <c r="Y273" s="116">
        <f t="shared" si="91"/>
        <v>0</v>
      </c>
      <c r="Z273" s="116">
        <f t="shared" si="91"/>
        <v>0</v>
      </c>
      <c r="AA273" s="210"/>
    </row>
    <row r="274" spans="1:27" s="6" customFormat="1" ht="15" customHeight="1">
      <c r="A274" s="217"/>
      <c r="B274" s="218"/>
      <c r="C274" s="219"/>
      <c r="D274" s="219"/>
      <c r="E274" s="219"/>
      <c r="F274" s="219"/>
      <c r="G274" s="219"/>
      <c r="H274" s="219"/>
      <c r="I274" s="219"/>
      <c r="J274" s="219"/>
      <c r="K274" s="219"/>
      <c r="L274" s="219"/>
      <c r="M274" s="220"/>
      <c r="N274" s="220"/>
      <c r="O274" s="220"/>
      <c r="P274" s="194" t="s">
        <v>8</v>
      </c>
      <c r="Q274" s="166">
        <f aca="true" t="shared" si="92" ref="Q274:Q279">SUM(S274+U274+W274)</f>
        <v>201081.1</v>
      </c>
      <c r="R274" s="166">
        <f aca="true" t="shared" si="93" ref="R274:R279">T274+V274+X274</f>
        <v>201081.1</v>
      </c>
      <c r="S274" s="166">
        <f aca="true" t="shared" si="94" ref="S274:Z278">S286+S298</f>
        <v>1140.1000000000008</v>
      </c>
      <c r="T274" s="166">
        <f t="shared" si="94"/>
        <v>1140.1000000000008</v>
      </c>
      <c r="U274" s="166">
        <f t="shared" si="94"/>
        <v>155734.5</v>
      </c>
      <c r="V274" s="166">
        <f t="shared" si="94"/>
        <v>155734.5</v>
      </c>
      <c r="W274" s="166">
        <f t="shared" si="94"/>
        <v>44206.49999999999</v>
      </c>
      <c r="X274" s="166">
        <f t="shared" si="94"/>
        <v>44206.49999999999</v>
      </c>
      <c r="Y274" s="166">
        <f t="shared" si="94"/>
        <v>0</v>
      </c>
      <c r="Z274" s="166">
        <f t="shared" si="94"/>
        <v>0</v>
      </c>
      <c r="AA274" s="211"/>
    </row>
    <row r="275" spans="1:27" s="6" customFormat="1" ht="14.25" customHeight="1">
      <c r="A275" s="217"/>
      <c r="B275" s="218"/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20"/>
      <c r="N275" s="220"/>
      <c r="O275" s="220"/>
      <c r="P275" s="194" t="s">
        <v>9</v>
      </c>
      <c r="Q275" s="166">
        <f t="shared" si="92"/>
        <v>34024</v>
      </c>
      <c r="R275" s="166">
        <f t="shared" si="93"/>
        <v>34024</v>
      </c>
      <c r="S275" s="166">
        <f t="shared" si="94"/>
        <v>4364.799999999999</v>
      </c>
      <c r="T275" s="166">
        <f t="shared" si="94"/>
        <v>4364.799999999999</v>
      </c>
      <c r="U275" s="166">
        <f t="shared" si="94"/>
        <v>0</v>
      </c>
      <c r="V275" s="166">
        <f t="shared" si="94"/>
        <v>0</v>
      </c>
      <c r="W275" s="166">
        <f t="shared" si="94"/>
        <v>29659.2</v>
      </c>
      <c r="X275" s="166">
        <f t="shared" si="94"/>
        <v>29659.2</v>
      </c>
      <c r="Y275" s="166">
        <f t="shared" si="94"/>
        <v>0</v>
      </c>
      <c r="Z275" s="166">
        <f t="shared" si="94"/>
        <v>0</v>
      </c>
      <c r="AA275" s="211"/>
    </row>
    <row r="276" spans="1:27" s="6" customFormat="1" ht="14.25" customHeight="1">
      <c r="A276" s="217"/>
      <c r="B276" s="218"/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20"/>
      <c r="N276" s="220"/>
      <c r="O276" s="220"/>
      <c r="P276" s="194" t="s">
        <v>10</v>
      </c>
      <c r="Q276" s="166">
        <f t="shared" si="92"/>
        <v>22930.4</v>
      </c>
      <c r="R276" s="166">
        <f t="shared" si="93"/>
        <v>22930.4</v>
      </c>
      <c r="S276" s="166">
        <f t="shared" si="94"/>
        <v>445</v>
      </c>
      <c r="T276" s="166">
        <f t="shared" si="94"/>
        <v>445</v>
      </c>
      <c r="U276" s="166">
        <f t="shared" si="94"/>
        <v>0</v>
      </c>
      <c r="V276" s="166">
        <f t="shared" si="94"/>
        <v>0</v>
      </c>
      <c r="W276" s="166">
        <f t="shared" si="94"/>
        <v>22485.4</v>
      </c>
      <c r="X276" s="166">
        <f t="shared" si="94"/>
        <v>22485.4</v>
      </c>
      <c r="Y276" s="166">
        <f t="shared" si="94"/>
        <v>0</v>
      </c>
      <c r="Z276" s="166">
        <f t="shared" si="94"/>
        <v>0</v>
      </c>
      <c r="AA276" s="211"/>
    </row>
    <row r="277" spans="1:27" s="6" customFormat="1" ht="14.25" customHeight="1">
      <c r="A277" s="217"/>
      <c r="B277" s="218"/>
      <c r="C277" s="219"/>
      <c r="D277" s="219"/>
      <c r="E277" s="219"/>
      <c r="F277" s="219"/>
      <c r="G277" s="219"/>
      <c r="H277" s="219"/>
      <c r="I277" s="219"/>
      <c r="J277" s="219"/>
      <c r="K277" s="219"/>
      <c r="L277" s="219"/>
      <c r="M277" s="220"/>
      <c r="N277" s="220"/>
      <c r="O277" s="220"/>
      <c r="P277" s="194" t="s">
        <v>11</v>
      </c>
      <c r="Q277" s="166">
        <f t="shared" si="92"/>
        <v>199.6</v>
      </c>
      <c r="R277" s="166">
        <f t="shared" si="93"/>
        <v>199.6</v>
      </c>
      <c r="S277" s="166">
        <f t="shared" si="94"/>
        <v>199.6</v>
      </c>
      <c r="T277" s="166">
        <f t="shared" si="94"/>
        <v>199.6</v>
      </c>
      <c r="U277" s="166">
        <f t="shared" si="94"/>
        <v>0</v>
      </c>
      <c r="V277" s="166">
        <f t="shared" si="94"/>
        <v>0</v>
      </c>
      <c r="W277" s="166">
        <f t="shared" si="94"/>
        <v>0</v>
      </c>
      <c r="X277" s="166">
        <f t="shared" si="94"/>
        <v>0</v>
      </c>
      <c r="Y277" s="166">
        <f t="shared" si="94"/>
        <v>0</v>
      </c>
      <c r="Z277" s="166">
        <f t="shared" si="94"/>
        <v>0</v>
      </c>
      <c r="AA277" s="211"/>
    </row>
    <row r="278" spans="1:27" s="6" customFormat="1" ht="14.25" customHeight="1">
      <c r="A278" s="217"/>
      <c r="B278" s="218"/>
      <c r="C278" s="219"/>
      <c r="D278" s="219"/>
      <c r="E278" s="219"/>
      <c r="F278" s="219"/>
      <c r="G278" s="219"/>
      <c r="H278" s="219"/>
      <c r="I278" s="219"/>
      <c r="J278" s="219"/>
      <c r="K278" s="219"/>
      <c r="L278" s="219"/>
      <c r="M278" s="220"/>
      <c r="N278" s="220"/>
      <c r="O278" s="220"/>
      <c r="P278" s="194" t="s">
        <v>12</v>
      </c>
      <c r="Q278" s="166">
        <f t="shared" si="92"/>
        <v>21991.2</v>
      </c>
      <c r="R278" s="166">
        <f t="shared" si="93"/>
        <v>21991.2</v>
      </c>
      <c r="S278" s="166">
        <f t="shared" si="94"/>
        <v>21991.2</v>
      </c>
      <c r="T278" s="166">
        <f t="shared" si="94"/>
        <v>21991.2</v>
      </c>
      <c r="U278" s="166">
        <f t="shared" si="94"/>
        <v>0</v>
      </c>
      <c r="V278" s="166">
        <f t="shared" si="94"/>
        <v>0</v>
      </c>
      <c r="W278" s="166">
        <f t="shared" si="94"/>
        <v>0</v>
      </c>
      <c r="X278" s="166">
        <f t="shared" si="94"/>
        <v>0</v>
      </c>
      <c r="Y278" s="166">
        <f t="shared" si="94"/>
        <v>0</v>
      </c>
      <c r="Z278" s="166">
        <f t="shared" si="94"/>
        <v>0</v>
      </c>
      <c r="AA278" s="211"/>
    </row>
    <row r="279" spans="1:27" s="6" customFormat="1" ht="14.25" customHeight="1">
      <c r="A279" s="217"/>
      <c r="B279" s="218"/>
      <c r="C279" s="219"/>
      <c r="D279" s="219"/>
      <c r="E279" s="219"/>
      <c r="F279" s="219"/>
      <c r="G279" s="219"/>
      <c r="H279" s="219"/>
      <c r="I279" s="219"/>
      <c r="J279" s="219"/>
      <c r="K279" s="219"/>
      <c r="L279" s="219"/>
      <c r="M279" s="220"/>
      <c r="N279" s="220"/>
      <c r="O279" s="220"/>
      <c r="P279" s="194" t="s">
        <v>48</v>
      </c>
      <c r="Q279" s="166">
        <f t="shared" si="92"/>
        <v>2698.5</v>
      </c>
      <c r="R279" s="166">
        <f t="shared" si="93"/>
        <v>2698.5</v>
      </c>
      <c r="S279" s="166">
        <f>S291+S303</f>
        <v>2698.5</v>
      </c>
      <c r="T279" s="166">
        <f aca="true" t="shared" si="95" ref="T279:Z279">T291+T303</f>
        <v>2698.5</v>
      </c>
      <c r="U279" s="166">
        <f t="shared" si="95"/>
        <v>0</v>
      </c>
      <c r="V279" s="166">
        <f t="shared" si="95"/>
        <v>0</v>
      </c>
      <c r="W279" s="166">
        <f t="shared" si="95"/>
        <v>0</v>
      </c>
      <c r="X279" s="166">
        <f t="shared" si="95"/>
        <v>0</v>
      </c>
      <c r="Y279" s="166">
        <f t="shared" si="95"/>
        <v>0</v>
      </c>
      <c r="Z279" s="166">
        <f t="shared" si="95"/>
        <v>0</v>
      </c>
      <c r="AA279" s="211"/>
    </row>
    <row r="280" spans="1:27" s="6" customFormat="1" ht="14.25" customHeight="1">
      <c r="A280" s="217"/>
      <c r="B280" s="218"/>
      <c r="C280" s="219"/>
      <c r="D280" s="219"/>
      <c r="E280" s="219"/>
      <c r="F280" s="219"/>
      <c r="G280" s="219"/>
      <c r="H280" s="219"/>
      <c r="I280" s="219"/>
      <c r="J280" s="219"/>
      <c r="K280" s="219"/>
      <c r="L280" s="219"/>
      <c r="M280" s="220"/>
      <c r="N280" s="220"/>
      <c r="O280" s="220"/>
      <c r="P280" s="194" t="s">
        <v>54</v>
      </c>
      <c r="Q280" s="166">
        <f>SUM(S280+U280+W280)</f>
        <v>0</v>
      </c>
      <c r="R280" s="166">
        <f>T280+V280+X280</f>
        <v>0</v>
      </c>
      <c r="S280" s="166">
        <f>S292+S304</f>
        <v>0</v>
      </c>
      <c r="T280" s="166">
        <f aca="true" t="shared" si="96" ref="T280:Z280">T292+T304</f>
        <v>0</v>
      </c>
      <c r="U280" s="166">
        <f t="shared" si="96"/>
        <v>0</v>
      </c>
      <c r="V280" s="166">
        <f t="shared" si="96"/>
        <v>0</v>
      </c>
      <c r="W280" s="166">
        <f t="shared" si="96"/>
        <v>0</v>
      </c>
      <c r="X280" s="166">
        <f t="shared" si="96"/>
        <v>0</v>
      </c>
      <c r="Y280" s="166">
        <f t="shared" si="96"/>
        <v>0</v>
      </c>
      <c r="Z280" s="166">
        <f t="shared" si="96"/>
        <v>0</v>
      </c>
      <c r="AA280" s="211"/>
    </row>
    <row r="281" spans="1:27" s="6" customFormat="1" ht="14.25" customHeight="1">
      <c r="A281" s="217"/>
      <c r="B281" s="218"/>
      <c r="C281" s="219"/>
      <c r="D281" s="219"/>
      <c r="E281" s="219"/>
      <c r="F281" s="219"/>
      <c r="G281" s="219"/>
      <c r="H281" s="219"/>
      <c r="I281" s="219"/>
      <c r="J281" s="219"/>
      <c r="K281" s="219"/>
      <c r="L281" s="219"/>
      <c r="M281" s="220"/>
      <c r="N281" s="220"/>
      <c r="O281" s="220"/>
      <c r="P281" s="194" t="s">
        <v>55</v>
      </c>
      <c r="Q281" s="166">
        <f>SUM(S281+U281+W281)</f>
        <v>206145.8</v>
      </c>
      <c r="R281" s="166">
        <f>T281+V281+X281</f>
        <v>0</v>
      </c>
      <c r="S281" s="166">
        <f aca="true" t="shared" si="97" ref="S281:Z281">S293+S305</f>
        <v>117570.7</v>
      </c>
      <c r="T281" s="166">
        <f t="shared" si="97"/>
        <v>0</v>
      </c>
      <c r="U281" s="166">
        <f t="shared" si="97"/>
        <v>0</v>
      </c>
      <c r="V281" s="166">
        <f t="shared" si="97"/>
        <v>0</v>
      </c>
      <c r="W281" s="166">
        <f t="shared" si="97"/>
        <v>88575.09999999999</v>
      </c>
      <c r="X281" s="166">
        <f t="shared" si="97"/>
        <v>0</v>
      </c>
      <c r="Y281" s="166">
        <f t="shared" si="97"/>
        <v>0</v>
      </c>
      <c r="Z281" s="166">
        <f t="shared" si="97"/>
        <v>0</v>
      </c>
      <c r="AA281" s="211"/>
    </row>
    <row r="282" spans="1:27" s="6" customFormat="1" ht="14.25" customHeight="1">
      <c r="A282" s="217"/>
      <c r="B282" s="218"/>
      <c r="C282" s="219"/>
      <c r="D282" s="219"/>
      <c r="E282" s="219"/>
      <c r="F282" s="219"/>
      <c r="G282" s="219"/>
      <c r="H282" s="219"/>
      <c r="I282" s="219"/>
      <c r="J282" s="219"/>
      <c r="K282" s="219"/>
      <c r="L282" s="219"/>
      <c r="M282" s="220"/>
      <c r="N282" s="220"/>
      <c r="O282" s="220"/>
      <c r="P282" s="194" t="s">
        <v>56</v>
      </c>
      <c r="Q282" s="166">
        <f>SUM(S282+U282+W282)</f>
        <v>137051.3</v>
      </c>
      <c r="R282" s="166">
        <f>T282+V282+X282</f>
        <v>0</v>
      </c>
      <c r="S282" s="166">
        <f aca="true" t="shared" si="98" ref="S282:Z282">S294+S306</f>
        <v>34262.8</v>
      </c>
      <c r="T282" s="166">
        <f t="shared" si="98"/>
        <v>0</v>
      </c>
      <c r="U282" s="166">
        <f t="shared" si="98"/>
        <v>0</v>
      </c>
      <c r="V282" s="166">
        <f t="shared" si="98"/>
        <v>0</v>
      </c>
      <c r="W282" s="166">
        <f t="shared" si="98"/>
        <v>102788.5</v>
      </c>
      <c r="X282" s="166">
        <f t="shared" si="98"/>
        <v>0</v>
      </c>
      <c r="Y282" s="166">
        <f t="shared" si="98"/>
        <v>0</v>
      </c>
      <c r="Z282" s="166">
        <f t="shared" si="98"/>
        <v>0</v>
      </c>
      <c r="AA282" s="211"/>
    </row>
    <row r="283" spans="1:27" s="6" customFormat="1" ht="14.25" customHeight="1">
      <c r="A283" s="217"/>
      <c r="B283" s="218"/>
      <c r="C283" s="219"/>
      <c r="D283" s="219"/>
      <c r="E283" s="219"/>
      <c r="F283" s="219"/>
      <c r="G283" s="219"/>
      <c r="H283" s="219"/>
      <c r="I283" s="219"/>
      <c r="J283" s="219"/>
      <c r="K283" s="219"/>
      <c r="L283" s="219"/>
      <c r="M283" s="220"/>
      <c r="N283" s="220"/>
      <c r="O283" s="220"/>
      <c r="P283" s="194" t="s">
        <v>57</v>
      </c>
      <c r="Q283" s="166">
        <f>SUM(S283+U283+W283)</f>
        <v>143551.7</v>
      </c>
      <c r="R283" s="166">
        <f>T283+V283+X283</f>
        <v>0</v>
      </c>
      <c r="S283" s="166">
        <f aca="true" t="shared" si="99" ref="S283:Z283">S295+S307</f>
        <v>35887.9</v>
      </c>
      <c r="T283" s="166">
        <f t="shared" si="99"/>
        <v>0</v>
      </c>
      <c r="U283" s="166">
        <f t="shared" si="99"/>
        <v>0</v>
      </c>
      <c r="V283" s="166">
        <f t="shared" si="99"/>
        <v>0</v>
      </c>
      <c r="W283" s="166">
        <f t="shared" si="99"/>
        <v>107663.8</v>
      </c>
      <c r="X283" s="166">
        <f t="shared" si="99"/>
        <v>0</v>
      </c>
      <c r="Y283" s="166">
        <f t="shared" si="99"/>
        <v>0</v>
      </c>
      <c r="Z283" s="166">
        <f t="shared" si="99"/>
        <v>0</v>
      </c>
      <c r="AA283" s="211"/>
    </row>
    <row r="284" spans="1:27" s="6" customFormat="1" ht="14.25" customHeight="1" thickBot="1">
      <c r="A284" s="221"/>
      <c r="B284" s="222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4"/>
      <c r="N284" s="224"/>
      <c r="O284" s="224"/>
      <c r="P284" s="195" t="s">
        <v>58</v>
      </c>
      <c r="Q284" s="192">
        <f>SUM(S284+U284+W284)</f>
        <v>424128.4</v>
      </c>
      <c r="R284" s="192">
        <f>T284+V284+X284</f>
        <v>0</v>
      </c>
      <c r="S284" s="192">
        <f aca="true" t="shared" si="100" ref="S284:Z284">S296+S308</f>
        <v>424128.4</v>
      </c>
      <c r="T284" s="192">
        <f t="shared" si="100"/>
        <v>0</v>
      </c>
      <c r="U284" s="192">
        <f t="shared" si="100"/>
        <v>0</v>
      </c>
      <c r="V284" s="192">
        <f t="shared" si="100"/>
        <v>0</v>
      </c>
      <c r="W284" s="192">
        <f t="shared" si="100"/>
        <v>0</v>
      </c>
      <c r="X284" s="192">
        <f t="shared" si="100"/>
        <v>0</v>
      </c>
      <c r="Y284" s="192">
        <f t="shared" si="100"/>
        <v>0</v>
      </c>
      <c r="Z284" s="192">
        <f t="shared" si="100"/>
        <v>0</v>
      </c>
      <c r="AA284" s="212"/>
    </row>
    <row r="285" spans="1:27" s="6" customFormat="1" ht="14.25" customHeight="1">
      <c r="A285" s="213" t="s">
        <v>16</v>
      </c>
      <c r="B285" s="214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6"/>
      <c r="N285" s="216"/>
      <c r="O285" s="216"/>
      <c r="P285" s="181" t="s">
        <v>7</v>
      </c>
      <c r="Q285" s="116">
        <f>S285+U285+W285</f>
        <v>104484.6</v>
      </c>
      <c r="R285" s="116">
        <f>T285+V285+X285+Z285</f>
        <v>104484.6</v>
      </c>
      <c r="S285" s="116">
        <f>SUM(S286:S296)</f>
        <v>8133.5</v>
      </c>
      <c r="T285" s="116">
        <f aca="true" t="shared" si="101" ref="T285:Z285">SUM(T286:T296)</f>
        <v>8133.5</v>
      </c>
      <c r="U285" s="116">
        <f t="shared" si="101"/>
        <v>0</v>
      </c>
      <c r="V285" s="116">
        <f t="shared" si="101"/>
        <v>0</v>
      </c>
      <c r="W285" s="116">
        <f t="shared" si="101"/>
        <v>96351.1</v>
      </c>
      <c r="X285" s="116">
        <f t="shared" si="101"/>
        <v>96351.1</v>
      </c>
      <c r="Y285" s="116">
        <f t="shared" si="101"/>
        <v>0</v>
      </c>
      <c r="Z285" s="116">
        <f t="shared" si="101"/>
        <v>0</v>
      </c>
      <c r="AA285" s="210"/>
    </row>
    <row r="286" spans="1:27" s="6" customFormat="1" ht="14.25" customHeight="1">
      <c r="A286" s="217"/>
      <c r="B286" s="218"/>
      <c r="C286" s="219"/>
      <c r="D286" s="219"/>
      <c r="E286" s="219"/>
      <c r="F286" s="219"/>
      <c r="G286" s="219"/>
      <c r="H286" s="219"/>
      <c r="I286" s="219"/>
      <c r="J286" s="219"/>
      <c r="K286" s="219"/>
      <c r="L286" s="219"/>
      <c r="M286" s="220"/>
      <c r="N286" s="220"/>
      <c r="O286" s="220"/>
      <c r="P286" s="194" t="s">
        <v>8</v>
      </c>
      <c r="Q286" s="196">
        <f aca="true" t="shared" si="102" ref="Q286:Q291">SUM(S286+U286+W286)</f>
        <v>45346.59999999999</v>
      </c>
      <c r="R286" s="196">
        <f>T286+V286+X286+Z286</f>
        <v>45346.59999999999</v>
      </c>
      <c r="S286" s="196">
        <f aca="true" t="shared" si="103" ref="S286:Z296">S164+S250</f>
        <v>1140.1000000000008</v>
      </c>
      <c r="T286" s="196">
        <f t="shared" si="103"/>
        <v>1140.1000000000008</v>
      </c>
      <c r="U286" s="196">
        <f t="shared" si="103"/>
        <v>0</v>
      </c>
      <c r="V286" s="196">
        <f t="shared" si="103"/>
        <v>0</v>
      </c>
      <c r="W286" s="196">
        <f t="shared" si="103"/>
        <v>44206.49999999999</v>
      </c>
      <c r="X286" s="196">
        <f t="shared" si="103"/>
        <v>44206.49999999999</v>
      </c>
      <c r="Y286" s="196">
        <f t="shared" si="103"/>
        <v>0</v>
      </c>
      <c r="Z286" s="196">
        <f t="shared" si="103"/>
        <v>0</v>
      </c>
      <c r="AA286" s="211"/>
    </row>
    <row r="287" spans="1:27" s="6" customFormat="1" ht="14.25" customHeight="1">
      <c r="A287" s="217"/>
      <c r="B287" s="218"/>
      <c r="C287" s="219"/>
      <c r="D287" s="219"/>
      <c r="E287" s="219"/>
      <c r="F287" s="219"/>
      <c r="G287" s="219"/>
      <c r="H287" s="219"/>
      <c r="I287" s="219"/>
      <c r="J287" s="219"/>
      <c r="K287" s="219"/>
      <c r="L287" s="219"/>
      <c r="M287" s="220"/>
      <c r="N287" s="220"/>
      <c r="O287" s="220"/>
      <c r="P287" s="194" t="s">
        <v>9</v>
      </c>
      <c r="Q287" s="196">
        <f t="shared" si="102"/>
        <v>34024</v>
      </c>
      <c r="R287" s="196">
        <f aca="true" t="shared" si="104" ref="R287:R301">T287+V287+X287+Z287</f>
        <v>34024</v>
      </c>
      <c r="S287" s="196">
        <f t="shared" si="103"/>
        <v>4364.799999999999</v>
      </c>
      <c r="T287" s="196">
        <f t="shared" si="103"/>
        <v>4364.799999999999</v>
      </c>
      <c r="U287" s="196">
        <f t="shared" si="103"/>
        <v>0</v>
      </c>
      <c r="V287" s="196">
        <f t="shared" si="103"/>
        <v>0</v>
      </c>
      <c r="W287" s="196">
        <f t="shared" si="103"/>
        <v>29659.2</v>
      </c>
      <c r="X287" s="196">
        <f t="shared" si="103"/>
        <v>29659.2</v>
      </c>
      <c r="Y287" s="196">
        <f t="shared" si="103"/>
        <v>0</v>
      </c>
      <c r="Z287" s="196">
        <f t="shared" si="103"/>
        <v>0</v>
      </c>
      <c r="AA287" s="211"/>
    </row>
    <row r="288" spans="1:27" s="6" customFormat="1" ht="14.25" customHeight="1">
      <c r="A288" s="217"/>
      <c r="B288" s="218"/>
      <c r="C288" s="219"/>
      <c r="D288" s="219"/>
      <c r="E288" s="219"/>
      <c r="F288" s="219"/>
      <c r="G288" s="219"/>
      <c r="H288" s="219"/>
      <c r="I288" s="219"/>
      <c r="J288" s="219"/>
      <c r="K288" s="219"/>
      <c r="L288" s="219"/>
      <c r="M288" s="220"/>
      <c r="N288" s="220"/>
      <c r="O288" s="220"/>
      <c r="P288" s="194" t="s">
        <v>10</v>
      </c>
      <c r="Q288" s="196">
        <f t="shared" si="102"/>
        <v>22930.4</v>
      </c>
      <c r="R288" s="196">
        <f t="shared" si="104"/>
        <v>22930.4</v>
      </c>
      <c r="S288" s="196">
        <f t="shared" si="103"/>
        <v>445</v>
      </c>
      <c r="T288" s="196">
        <f t="shared" si="103"/>
        <v>445</v>
      </c>
      <c r="U288" s="196">
        <f t="shared" si="103"/>
        <v>0</v>
      </c>
      <c r="V288" s="196">
        <f t="shared" si="103"/>
        <v>0</v>
      </c>
      <c r="W288" s="196">
        <f t="shared" si="103"/>
        <v>22485.4</v>
      </c>
      <c r="X288" s="196">
        <f t="shared" si="103"/>
        <v>22485.4</v>
      </c>
      <c r="Y288" s="196">
        <f t="shared" si="103"/>
        <v>0</v>
      </c>
      <c r="Z288" s="196">
        <f t="shared" si="103"/>
        <v>0</v>
      </c>
      <c r="AA288" s="211"/>
    </row>
    <row r="289" spans="1:27" s="6" customFormat="1" ht="14.25" customHeight="1">
      <c r="A289" s="217"/>
      <c r="B289" s="218"/>
      <c r="C289" s="219"/>
      <c r="D289" s="219"/>
      <c r="E289" s="219"/>
      <c r="F289" s="219"/>
      <c r="G289" s="219"/>
      <c r="H289" s="219"/>
      <c r="I289" s="219"/>
      <c r="J289" s="219"/>
      <c r="K289" s="219"/>
      <c r="L289" s="219"/>
      <c r="M289" s="220"/>
      <c r="N289" s="220"/>
      <c r="O289" s="220"/>
      <c r="P289" s="194" t="s">
        <v>11</v>
      </c>
      <c r="Q289" s="196">
        <f t="shared" si="102"/>
        <v>199.6</v>
      </c>
      <c r="R289" s="196">
        <f t="shared" si="104"/>
        <v>199.6</v>
      </c>
      <c r="S289" s="196">
        <f t="shared" si="103"/>
        <v>199.6</v>
      </c>
      <c r="T289" s="196">
        <f t="shared" si="103"/>
        <v>199.6</v>
      </c>
      <c r="U289" s="196">
        <f t="shared" si="103"/>
        <v>0</v>
      </c>
      <c r="V289" s="196">
        <f t="shared" si="103"/>
        <v>0</v>
      </c>
      <c r="W289" s="196">
        <f t="shared" si="103"/>
        <v>0</v>
      </c>
      <c r="X289" s="196">
        <f t="shared" si="103"/>
        <v>0</v>
      </c>
      <c r="Y289" s="196">
        <f t="shared" si="103"/>
        <v>0</v>
      </c>
      <c r="Z289" s="196">
        <f t="shared" si="103"/>
        <v>0</v>
      </c>
      <c r="AA289" s="211"/>
    </row>
    <row r="290" spans="1:28" s="6" customFormat="1" ht="14.25" customHeight="1">
      <c r="A290" s="217"/>
      <c r="B290" s="218"/>
      <c r="C290" s="219"/>
      <c r="D290" s="219"/>
      <c r="E290" s="219"/>
      <c r="F290" s="219"/>
      <c r="G290" s="219"/>
      <c r="H290" s="219"/>
      <c r="I290" s="219"/>
      <c r="J290" s="219"/>
      <c r="K290" s="219"/>
      <c r="L290" s="219"/>
      <c r="M290" s="220"/>
      <c r="N290" s="220"/>
      <c r="O290" s="220"/>
      <c r="P290" s="194" t="s">
        <v>12</v>
      </c>
      <c r="Q290" s="196">
        <f t="shared" si="102"/>
        <v>0</v>
      </c>
      <c r="R290" s="196">
        <f t="shared" si="104"/>
        <v>0</v>
      </c>
      <c r="S290" s="196">
        <f t="shared" si="103"/>
        <v>0</v>
      </c>
      <c r="T290" s="196">
        <f t="shared" si="103"/>
        <v>0</v>
      </c>
      <c r="U290" s="196">
        <f t="shared" si="103"/>
        <v>0</v>
      </c>
      <c r="V290" s="196">
        <f t="shared" si="103"/>
        <v>0</v>
      </c>
      <c r="W290" s="196">
        <f t="shared" si="103"/>
        <v>0</v>
      </c>
      <c r="X290" s="196">
        <f t="shared" si="103"/>
        <v>0</v>
      </c>
      <c r="Y290" s="196">
        <f t="shared" si="103"/>
        <v>0</v>
      </c>
      <c r="Z290" s="196">
        <f t="shared" si="103"/>
        <v>0</v>
      </c>
      <c r="AA290" s="211"/>
      <c r="AB290" s="13"/>
    </row>
    <row r="291" spans="1:27" s="6" customFormat="1" ht="14.25" customHeight="1">
      <c r="A291" s="217"/>
      <c r="B291" s="218"/>
      <c r="C291" s="219"/>
      <c r="D291" s="219"/>
      <c r="E291" s="219"/>
      <c r="F291" s="219"/>
      <c r="G291" s="219"/>
      <c r="H291" s="219"/>
      <c r="I291" s="219"/>
      <c r="J291" s="219"/>
      <c r="K291" s="219"/>
      <c r="L291" s="219"/>
      <c r="M291" s="220"/>
      <c r="N291" s="220"/>
      <c r="O291" s="220"/>
      <c r="P291" s="194" t="s">
        <v>48</v>
      </c>
      <c r="Q291" s="196">
        <f t="shared" si="102"/>
        <v>1984</v>
      </c>
      <c r="R291" s="196">
        <f aca="true" t="shared" si="105" ref="R291:R296">T291+V291+X291+Z291</f>
        <v>1984</v>
      </c>
      <c r="S291" s="196">
        <f t="shared" si="103"/>
        <v>1984</v>
      </c>
      <c r="T291" s="196">
        <f t="shared" si="103"/>
        <v>1984</v>
      </c>
      <c r="U291" s="196">
        <f t="shared" si="103"/>
        <v>0</v>
      </c>
      <c r="V291" s="196">
        <f t="shared" si="103"/>
        <v>0</v>
      </c>
      <c r="W291" s="196">
        <f t="shared" si="103"/>
        <v>0</v>
      </c>
      <c r="X291" s="196">
        <f t="shared" si="103"/>
        <v>0</v>
      </c>
      <c r="Y291" s="196">
        <f t="shared" si="103"/>
        <v>0</v>
      </c>
      <c r="Z291" s="196">
        <f t="shared" si="103"/>
        <v>0</v>
      </c>
      <c r="AA291" s="211"/>
    </row>
    <row r="292" spans="1:27" s="6" customFormat="1" ht="14.25" customHeight="1">
      <c r="A292" s="217"/>
      <c r="B292" s="218"/>
      <c r="C292" s="219"/>
      <c r="D292" s="219"/>
      <c r="E292" s="219"/>
      <c r="F292" s="219"/>
      <c r="G292" s="219"/>
      <c r="H292" s="219"/>
      <c r="I292" s="219"/>
      <c r="J292" s="219"/>
      <c r="K292" s="219"/>
      <c r="L292" s="219"/>
      <c r="M292" s="220"/>
      <c r="N292" s="220"/>
      <c r="O292" s="220"/>
      <c r="P292" s="194" t="s">
        <v>54</v>
      </c>
      <c r="Q292" s="196">
        <f>SUM(S292+U292+W292)</f>
        <v>0</v>
      </c>
      <c r="R292" s="196">
        <f t="shared" si="105"/>
        <v>0</v>
      </c>
      <c r="S292" s="196">
        <f t="shared" si="103"/>
        <v>0</v>
      </c>
      <c r="T292" s="196">
        <f t="shared" si="103"/>
        <v>0</v>
      </c>
      <c r="U292" s="196">
        <f t="shared" si="103"/>
        <v>0</v>
      </c>
      <c r="V292" s="196">
        <f t="shared" si="103"/>
        <v>0</v>
      </c>
      <c r="W292" s="196">
        <f t="shared" si="103"/>
        <v>0</v>
      </c>
      <c r="X292" s="196">
        <f t="shared" si="103"/>
        <v>0</v>
      </c>
      <c r="Y292" s="196">
        <f t="shared" si="103"/>
        <v>0</v>
      </c>
      <c r="Z292" s="196">
        <f t="shared" si="103"/>
        <v>0</v>
      </c>
      <c r="AA292" s="211"/>
    </row>
    <row r="293" spans="1:27" s="6" customFormat="1" ht="14.25" customHeight="1">
      <c r="A293" s="217"/>
      <c r="B293" s="218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20"/>
      <c r="N293" s="220"/>
      <c r="O293" s="220"/>
      <c r="P293" s="194" t="s">
        <v>55</v>
      </c>
      <c r="Q293" s="196">
        <f>SUM(S293+U293+W293)</f>
        <v>0</v>
      </c>
      <c r="R293" s="196">
        <f t="shared" si="105"/>
        <v>0</v>
      </c>
      <c r="S293" s="196">
        <f t="shared" si="103"/>
        <v>0</v>
      </c>
      <c r="T293" s="196">
        <f t="shared" si="103"/>
        <v>0</v>
      </c>
      <c r="U293" s="196">
        <f t="shared" si="103"/>
        <v>0</v>
      </c>
      <c r="V293" s="196">
        <f t="shared" si="103"/>
        <v>0</v>
      </c>
      <c r="W293" s="196">
        <f t="shared" si="103"/>
        <v>0</v>
      </c>
      <c r="X293" s="196">
        <f t="shared" si="103"/>
        <v>0</v>
      </c>
      <c r="Y293" s="196">
        <f t="shared" si="103"/>
        <v>0</v>
      </c>
      <c r="Z293" s="196">
        <f t="shared" si="103"/>
        <v>0</v>
      </c>
      <c r="AA293" s="211"/>
    </row>
    <row r="294" spans="1:27" s="6" customFormat="1" ht="14.25" customHeight="1">
      <c r="A294" s="217"/>
      <c r="B294" s="218"/>
      <c r="C294" s="219"/>
      <c r="D294" s="219"/>
      <c r="E294" s="219"/>
      <c r="F294" s="219"/>
      <c r="G294" s="219"/>
      <c r="H294" s="219"/>
      <c r="I294" s="219"/>
      <c r="J294" s="219"/>
      <c r="K294" s="219"/>
      <c r="L294" s="219"/>
      <c r="M294" s="220"/>
      <c r="N294" s="220"/>
      <c r="O294" s="220"/>
      <c r="P294" s="194" t="s">
        <v>56</v>
      </c>
      <c r="Q294" s="196">
        <f>SUM(S294+U294+W294)</f>
        <v>0</v>
      </c>
      <c r="R294" s="196">
        <f t="shared" si="105"/>
        <v>0</v>
      </c>
      <c r="S294" s="196">
        <f t="shared" si="103"/>
        <v>0</v>
      </c>
      <c r="T294" s="196">
        <f t="shared" si="103"/>
        <v>0</v>
      </c>
      <c r="U294" s="196">
        <f t="shared" si="103"/>
        <v>0</v>
      </c>
      <c r="V294" s="196">
        <f t="shared" si="103"/>
        <v>0</v>
      </c>
      <c r="W294" s="196">
        <f t="shared" si="103"/>
        <v>0</v>
      </c>
      <c r="X294" s="196">
        <f t="shared" si="103"/>
        <v>0</v>
      </c>
      <c r="Y294" s="196">
        <f t="shared" si="103"/>
        <v>0</v>
      </c>
      <c r="Z294" s="196">
        <f t="shared" si="103"/>
        <v>0</v>
      </c>
      <c r="AA294" s="211"/>
    </row>
    <row r="295" spans="1:27" s="6" customFormat="1" ht="14.25" customHeight="1">
      <c r="A295" s="217"/>
      <c r="B295" s="218"/>
      <c r="C295" s="219"/>
      <c r="D295" s="219"/>
      <c r="E295" s="219"/>
      <c r="F295" s="219"/>
      <c r="G295" s="219"/>
      <c r="H295" s="219"/>
      <c r="I295" s="219"/>
      <c r="J295" s="219"/>
      <c r="K295" s="219"/>
      <c r="L295" s="219"/>
      <c r="M295" s="220"/>
      <c r="N295" s="220"/>
      <c r="O295" s="220"/>
      <c r="P295" s="194" t="s">
        <v>57</v>
      </c>
      <c r="Q295" s="196">
        <f>SUM(S295+U295+W295)</f>
        <v>0</v>
      </c>
      <c r="R295" s="196">
        <f t="shared" si="105"/>
        <v>0</v>
      </c>
      <c r="S295" s="196">
        <f t="shared" si="103"/>
        <v>0</v>
      </c>
      <c r="T295" s="196">
        <f t="shared" si="103"/>
        <v>0</v>
      </c>
      <c r="U295" s="196">
        <f t="shared" si="103"/>
        <v>0</v>
      </c>
      <c r="V295" s="196">
        <f t="shared" si="103"/>
        <v>0</v>
      </c>
      <c r="W295" s="196">
        <f t="shared" si="103"/>
        <v>0</v>
      </c>
      <c r="X295" s="196">
        <f t="shared" si="103"/>
        <v>0</v>
      </c>
      <c r="Y295" s="196">
        <f t="shared" si="103"/>
        <v>0</v>
      </c>
      <c r="Z295" s="196">
        <f t="shared" si="103"/>
        <v>0</v>
      </c>
      <c r="AA295" s="211"/>
    </row>
    <row r="296" spans="1:27" s="6" customFormat="1" ht="14.25" customHeight="1" thickBot="1">
      <c r="A296" s="221"/>
      <c r="B296" s="222"/>
      <c r="C296" s="223"/>
      <c r="D296" s="223"/>
      <c r="E296" s="223"/>
      <c r="F296" s="223"/>
      <c r="G296" s="223"/>
      <c r="H296" s="223"/>
      <c r="I296" s="223"/>
      <c r="J296" s="223"/>
      <c r="K296" s="223"/>
      <c r="L296" s="223"/>
      <c r="M296" s="224"/>
      <c r="N296" s="224"/>
      <c r="O296" s="224"/>
      <c r="P296" s="195" t="s">
        <v>58</v>
      </c>
      <c r="Q296" s="198">
        <f>SUM(S296+U296+W296)</f>
        <v>0</v>
      </c>
      <c r="R296" s="198">
        <f t="shared" si="105"/>
        <v>0</v>
      </c>
      <c r="S296" s="198">
        <f t="shared" si="103"/>
        <v>0</v>
      </c>
      <c r="T296" s="198">
        <f t="shared" si="103"/>
        <v>0</v>
      </c>
      <c r="U296" s="198">
        <f t="shared" si="103"/>
        <v>0</v>
      </c>
      <c r="V296" s="198">
        <f t="shared" si="103"/>
        <v>0</v>
      </c>
      <c r="W296" s="198">
        <f t="shared" si="103"/>
        <v>0</v>
      </c>
      <c r="X296" s="198">
        <f t="shared" si="103"/>
        <v>0</v>
      </c>
      <c r="Y296" s="198">
        <f t="shared" si="103"/>
        <v>0</v>
      </c>
      <c r="Z296" s="198">
        <f t="shared" si="103"/>
        <v>0</v>
      </c>
      <c r="AA296" s="212"/>
    </row>
    <row r="297" spans="1:27" s="6" customFormat="1" ht="14.25" customHeight="1">
      <c r="A297" s="213" t="s">
        <v>17</v>
      </c>
      <c r="B297" s="214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6"/>
      <c r="N297" s="226"/>
      <c r="O297" s="226"/>
      <c r="P297" s="227" t="s">
        <v>7</v>
      </c>
      <c r="Q297" s="228">
        <f>S297+U297+W297</f>
        <v>1089317.4</v>
      </c>
      <c r="R297" s="228">
        <f>T297+V297+X297+Z297</f>
        <v>178440.2</v>
      </c>
      <c r="S297" s="228">
        <f>SUM(S298:S308)</f>
        <v>634555.5</v>
      </c>
      <c r="T297" s="228">
        <f aca="true" t="shared" si="106" ref="T297:Z297">SUM(T298:T308)</f>
        <v>22705.7</v>
      </c>
      <c r="U297" s="228">
        <f t="shared" si="106"/>
        <v>155734.5</v>
      </c>
      <c r="V297" s="228">
        <f t="shared" si="106"/>
        <v>155734.5</v>
      </c>
      <c r="W297" s="228">
        <f t="shared" si="106"/>
        <v>299027.39999999997</v>
      </c>
      <c r="X297" s="228">
        <f t="shared" si="106"/>
        <v>0</v>
      </c>
      <c r="Y297" s="228">
        <f t="shared" si="106"/>
        <v>0</v>
      </c>
      <c r="Z297" s="228">
        <f t="shared" si="106"/>
        <v>0</v>
      </c>
      <c r="AA297" s="210"/>
    </row>
    <row r="298" spans="1:27" s="6" customFormat="1" ht="14.25" customHeight="1">
      <c r="A298" s="217"/>
      <c r="B298" s="218"/>
      <c r="C298" s="219"/>
      <c r="D298" s="219"/>
      <c r="E298" s="219"/>
      <c r="F298" s="219"/>
      <c r="G298" s="219"/>
      <c r="H298" s="219"/>
      <c r="I298" s="219"/>
      <c r="J298" s="219"/>
      <c r="K298" s="219"/>
      <c r="L298" s="219"/>
      <c r="M298" s="220"/>
      <c r="N298" s="220"/>
      <c r="O298" s="220"/>
      <c r="P298" s="194" t="s">
        <v>8</v>
      </c>
      <c r="Q298" s="166">
        <f aca="true" t="shared" si="107" ref="Q298:Q303">SUM(S298+U298+W298)</f>
        <v>155734.5</v>
      </c>
      <c r="R298" s="196">
        <f t="shared" si="104"/>
        <v>155734.5</v>
      </c>
      <c r="S298" s="166">
        <f aca="true" t="shared" si="108" ref="S298:Z308">S176+S262</f>
        <v>0</v>
      </c>
      <c r="T298" s="166">
        <f t="shared" si="108"/>
        <v>0</v>
      </c>
      <c r="U298" s="166">
        <f t="shared" si="108"/>
        <v>155734.5</v>
      </c>
      <c r="V298" s="166">
        <f t="shared" si="108"/>
        <v>155734.5</v>
      </c>
      <c r="W298" s="166">
        <f t="shared" si="108"/>
        <v>0</v>
      </c>
      <c r="X298" s="166">
        <f t="shared" si="108"/>
        <v>0</v>
      </c>
      <c r="Y298" s="166">
        <f t="shared" si="108"/>
        <v>0</v>
      </c>
      <c r="Z298" s="166">
        <f t="shared" si="108"/>
        <v>0</v>
      </c>
      <c r="AA298" s="211"/>
    </row>
    <row r="299" spans="1:27" s="6" customFormat="1" ht="14.25" customHeight="1">
      <c r="A299" s="217"/>
      <c r="B299" s="218"/>
      <c r="C299" s="219"/>
      <c r="D299" s="219"/>
      <c r="E299" s="219"/>
      <c r="F299" s="219"/>
      <c r="G299" s="219"/>
      <c r="H299" s="219"/>
      <c r="I299" s="219"/>
      <c r="J299" s="219"/>
      <c r="K299" s="219"/>
      <c r="L299" s="219"/>
      <c r="M299" s="220"/>
      <c r="N299" s="220"/>
      <c r="O299" s="220"/>
      <c r="P299" s="194" t="s">
        <v>9</v>
      </c>
      <c r="Q299" s="166">
        <f t="shared" si="107"/>
        <v>0</v>
      </c>
      <c r="R299" s="196">
        <f t="shared" si="104"/>
        <v>0</v>
      </c>
      <c r="S299" s="166">
        <f t="shared" si="108"/>
        <v>0</v>
      </c>
      <c r="T299" s="166">
        <f t="shared" si="108"/>
        <v>0</v>
      </c>
      <c r="U299" s="166">
        <f t="shared" si="108"/>
        <v>0</v>
      </c>
      <c r="V299" s="166">
        <f t="shared" si="108"/>
        <v>0</v>
      </c>
      <c r="W299" s="166">
        <f t="shared" si="108"/>
        <v>0</v>
      </c>
      <c r="X299" s="166">
        <f t="shared" si="108"/>
        <v>0</v>
      </c>
      <c r="Y299" s="166">
        <f t="shared" si="108"/>
        <v>0</v>
      </c>
      <c r="Z299" s="166">
        <f t="shared" si="108"/>
        <v>0</v>
      </c>
      <c r="AA299" s="211"/>
    </row>
    <row r="300" spans="1:27" s="6" customFormat="1" ht="14.25" customHeight="1">
      <c r="A300" s="217"/>
      <c r="B300" s="218"/>
      <c r="C300" s="219"/>
      <c r="D300" s="219"/>
      <c r="E300" s="219"/>
      <c r="F300" s="219"/>
      <c r="G300" s="219"/>
      <c r="H300" s="219"/>
      <c r="I300" s="219"/>
      <c r="J300" s="219"/>
      <c r="K300" s="219"/>
      <c r="L300" s="219"/>
      <c r="M300" s="220"/>
      <c r="N300" s="220"/>
      <c r="O300" s="220"/>
      <c r="P300" s="194" t="s">
        <v>10</v>
      </c>
      <c r="Q300" s="166">
        <f t="shared" si="107"/>
        <v>0</v>
      </c>
      <c r="R300" s="196">
        <f t="shared" si="104"/>
        <v>0</v>
      </c>
      <c r="S300" s="166">
        <f t="shared" si="108"/>
        <v>0</v>
      </c>
      <c r="T300" s="166">
        <f t="shared" si="108"/>
        <v>0</v>
      </c>
      <c r="U300" s="166">
        <f t="shared" si="108"/>
        <v>0</v>
      </c>
      <c r="V300" s="166">
        <f t="shared" si="108"/>
        <v>0</v>
      </c>
      <c r="W300" s="166">
        <f t="shared" si="108"/>
        <v>0</v>
      </c>
      <c r="X300" s="166">
        <f t="shared" si="108"/>
        <v>0</v>
      </c>
      <c r="Y300" s="166">
        <f t="shared" si="108"/>
        <v>0</v>
      </c>
      <c r="Z300" s="166">
        <f t="shared" si="108"/>
        <v>0</v>
      </c>
      <c r="AA300" s="211"/>
    </row>
    <row r="301" spans="1:27" s="6" customFormat="1" ht="14.25" customHeight="1">
      <c r="A301" s="217"/>
      <c r="B301" s="218"/>
      <c r="C301" s="219"/>
      <c r="D301" s="219"/>
      <c r="E301" s="219"/>
      <c r="F301" s="219"/>
      <c r="G301" s="219"/>
      <c r="H301" s="219"/>
      <c r="I301" s="219"/>
      <c r="J301" s="219"/>
      <c r="K301" s="219"/>
      <c r="L301" s="219"/>
      <c r="M301" s="220"/>
      <c r="N301" s="220"/>
      <c r="O301" s="220"/>
      <c r="P301" s="194" t="s">
        <v>11</v>
      </c>
      <c r="Q301" s="166">
        <f t="shared" si="107"/>
        <v>0</v>
      </c>
      <c r="R301" s="196">
        <f t="shared" si="104"/>
        <v>0</v>
      </c>
      <c r="S301" s="166">
        <f t="shared" si="108"/>
        <v>0</v>
      </c>
      <c r="T301" s="166">
        <f t="shared" si="108"/>
        <v>0</v>
      </c>
      <c r="U301" s="166">
        <f t="shared" si="108"/>
        <v>0</v>
      </c>
      <c r="V301" s="166">
        <f t="shared" si="108"/>
        <v>0</v>
      </c>
      <c r="W301" s="166">
        <f t="shared" si="108"/>
        <v>0</v>
      </c>
      <c r="X301" s="166">
        <f t="shared" si="108"/>
        <v>0</v>
      </c>
      <c r="Y301" s="166">
        <f t="shared" si="108"/>
        <v>0</v>
      </c>
      <c r="Z301" s="166">
        <f t="shared" si="108"/>
        <v>0</v>
      </c>
      <c r="AA301" s="211"/>
    </row>
    <row r="302" spans="1:27" s="6" customFormat="1" ht="14.25" customHeight="1">
      <c r="A302" s="217"/>
      <c r="B302" s="218"/>
      <c r="C302" s="219"/>
      <c r="D302" s="219"/>
      <c r="E302" s="219"/>
      <c r="F302" s="219"/>
      <c r="G302" s="219"/>
      <c r="H302" s="219"/>
      <c r="I302" s="219"/>
      <c r="J302" s="219"/>
      <c r="K302" s="219"/>
      <c r="L302" s="219"/>
      <c r="M302" s="220"/>
      <c r="N302" s="220"/>
      <c r="O302" s="220"/>
      <c r="P302" s="194" t="s">
        <v>12</v>
      </c>
      <c r="Q302" s="166">
        <f t="shared" si="107"/>
        <v>21991.2</v>
      </c>
      <c r="R302" s="196">
        <f>T302+V302+X302+Z302</f>
        <v>21991.2</v>
      </c>
      <c r="S302" s="166">
        <f t="shared" si="108"/>
        <v>21991.2</v>
      </c>
      <c r="T302" s="166">
        <f t="shared" si="108"/>
        <v>21991.2</v>
      </c>
      <c r="U302" s="166">
        <f t="shared" si="108"/>
        <v>0</v>
      </c>
      <c r="V302" s="166">
        <f t="shared" si="108"/>
        <v>0</v>
      </c>
      <c r="W302" s="166">
        <f t="shared" si="108"/>
        <v>0</v>
      </c>
      <c r="X302" s="166">
        <f t="shared" si="108"/>
        <v>0</v>
      </c>
      <c r="Y302" s="166">
        <f t="shared" si="108"/>
        <v>0</v>
      </c>
      <c r="Z302" s="166">
        <f t="shared" si="108"/>
        <v>0</v>
      </c>
      <c r="AA302" s="211"/>
    </row>
    <row r="303" spans="1:27" s="6" customFormat="1" ht="14.25" customHeight="1">
      <c r="A303" s="217"/>
      <c r="B303" s="218"/>
      <c r="C303" s="219"/>
      <c r="D303" s="219"/>
      <c r="E303" s="219"/>
      <c r="F303" s="219"/>
      <c r="G303" s="219"/>
      <c r="H303" s="219"/>
      <c r="I303" s="219"/>
      <c r="J303" s="219"/>
      <c r="K303" s="219"/>
      <c r="L303" s="219"/>
      <c r="M303" s="220"/>
      <c r="N303" s="220"/>
      <c r="O303" s="220"/>
      <c r="P303" s="194" t="s">
        <v>48</v>
      </c>
      <c r="Q303" s="166">
        <f t="shared" si="107"/>
        <v>714.5</v>
      </c>
      <c r="R303" s="196">
        <f aca="true" t="shared" si="109" ref="R303:R308">T303+V303+X303+Z303</f>
        <v>714.5</v>
      </c>
      <c r="S303" s="166">
        <f t="shared" si="108"/>
        <v>714.5</v>
      </c>
      <c r="T303" s="166">
        <f t="shared" si="108"/>
        <v>714.5</v>
      </c>
      <c r="U303" s="166">
        <f t="shared" si="108"/>
        <v>0</v>
      </c>
      <c r="V303" s="166">
        <f t="shared" si="108"/>
        <v>0</v>
      </c>
      <c r="W303" s="166">
        <f t="shared" si="108"/>
        <v>0</v>
      </c>
      <c r="X303" s="166">
        <f t="shared" si="108"/>
        <v>0</v>
      </c>
      <c r="Y303" s="166">
        <f t="shared" si="108"/>
        <v>0</v>
      </c>
      <c r="Z303" s="166">
        <f t="shared" si="108"/>
        <v>0</v>
      </c>
      <c r="AA303" s="211"/>
    </row>
    <row r="304" spans="1:27" s="6" customFormat="1" ht="14.25" customHeight="1">
      <c r="A304" s="217"/>
      <c r="B304" s="218"/>
      <c r="C304" s="219"/>
      <c r="D304" s="219"/>
      <c r="E304" s="219"/>
      <c r="F304" s="219"/>
      <c r="G304" s="219"/>
      <c r="H304" s="219"/>
      <c r="I304" s="219"/>
      <c r="J304" s="219"/>
      <c r="K304" s="219"/>
      <c r="L304" s="219"/>
      <c r="M304" s="220"/>
      <c r="N304" s="220"/>
      <c r="O304" s="220"/>
      <c r="P304" s="194" t="s">
        <v>54</v>
      </c>
      <c r="Q304" s="166">
        <f>SUM(S304+U304+W304)</f>
        <v>0</v>
      </c>
      <c r="R304" s="196">
        <f t="shared" si="109"/>
        <v>0</v>
      </c>
      <c r="S304" s="166">
        <f t="shared" si="108"/>
        <v>0</v>
      </c>
      <c r="T304" s="166">
        <f t="shared" si="108"/>
        <v>0</v>
      </c>
      <c r="U304" s="166">
        <f t="shared" si="108"/>
        <v>0</v>
      </c>
      <c r="V304" s="166">
        <f t="shared" si="108"/>
        <v>0</v>
      </c>
      <c r="W304" s="166">
        <f t="shared" si="108"/>
        <v>0</v>
      </c>
      <c r="X304" s="166">
        <f t="shared" si="108"/>
        <v>0</v>
      </c>
      <c r="Y304" s="166">
        <f t="shared" si="108"/>
        <v>0</v>
      </c>
      <c r="Z304" s="166">
        <f t="shared" si="108"/>
        <v>0</v>
      </c>
      <c r="AA304" s="211"/>
    </row>
    <row r="305" spans="1:27" s="6" customFormat="1" ht="14.25" customHeight="1">
      <c r="A305" s="217"/>
      <c r="B305" s="218"/>
      <c r="C305" s="219"/>
      <c r="D305" s="219"/>
      <c r="E305" s="219"/>
      <c r="F305" s="219"/>
      <c r="G305" s="219"/>
      <c r="H305" s="219"/>
      <c r="I305" s="219"/>
      <c r="J305" s="219"/>
      <c r="K305" s="219"/>
      <c r="L305" s="219"/>
      <c r="M305" s="220"/>
      <c r="N305" s="220"/>
      <c r="O305" s="220"/>
      <c r="P305" s="194" t="s">
        <v>55</v>
      </c>
      <c r="Q305" s="166">
        <f>SUM(S305+U305+W305)</f>
        <v>206145.8</v>
      </c>
      <c r="R305" s="196">
        <f t="shared" si="109"/>
        <v>0</v>
      </c>
      <c r="S305" s="166">
        <f t="shared" si="108"/>
        <v>117570.7</v>
      </c>
      <c r="T305" s="166">
        <f t="shared" si="108"/>
        <v>0</v>
      </c>
      <c r="U305" s="166">
        <f t="shared" si="108"/>
        <v>0</v>
      </c>
      <c r="V305" s="166">
        <f t="shared" si="108"/>
        <v>0</v>
      </c>
      <c r="W305" s="166">
        <f t="shared" si="108"/>
        <v>88575.09999999999</v>
      </c>
      <c r="X305" s="166">
        <f t="shared" si="108"/>
        <v>0</v>
      </c>
      <c r="Y305" s="166">
        <f t="shared" si="108"/>
        <v>0</v>
      </c>
      <c r="Z305" s="166">
        <f t="shared" si="108"/>
        <v>0</v>
      </c>
      <c r="AA305" s="211"/>
    </row>
    <row r="306" spans="1:27" s="6" customFormat="1" ht="14.25" customHeight="1">
      <c r="A306" s="217"/>
      <c r="B306" s="218"/>
      <c r="C306" s="219"/>
      <c r="D306" s="219"/>
      <c r="E306" s="219"/>
      <c r="F306" s="219"/>
      <c r="G306" s="219"/>
      <c r="H306" s="219"/>
      <c r="I306" s="219"/>
      <c r="J306" s="219"/>
      <c r="K306" s="219"/>
      <c r="L306" s="219"/>
      <c r="M306" s="220"/>
      <c r="N306" s="220"/>
      <c r="O306" s="220"/>
      <c r="P306" s="194" t="s">
        <v>56</v>
      </c>
      <c r="Q306" s="166">
        <f>SUM(S306+U306+W306)</f>
        <v>137051.3</v>
      </c>
      <c r="R306" s="196">
        <f t="shared" si="109"/>
        <v>0</v>
      </c>
      <c r="S306" s="166">
        <f t="shared" si="108"/>
        <v>34262.8</v>
      </c>
      <c r="T306" s="166">
        <f t="shared" si="108"/>
        <v>0</v>
      </c>
      <c r="U306" s="166">
        <f t="shared" si="108"/>
        <v>0</v>
      </c>
      <c r="V306" s="166">
        <f t="shared" si="108"/>
        <v>0</v>
      </c>
      <c r="W306" s="166">
        <f t="shared" si="108"/>
        <v>102788.5</v>
      </c>
      <c r="X306" s="166">
        <f t="shared" si="108"/>
        <v>0</v>
      </c>
      <c r="Y306" s="166">
        <f t="shared" si="108"/>
        <v>0</v>
      </c>
      <c r="Z306" s="166">
        <f t="shared" si="108"/>
        <v>0</v>
      </c>
      <c r="AA306" s="211"/>
    </row>
    <row r="307" spans="1:27" s="6" customFormat="1" ht="14.25" customHeight="1">
      <c r="A307" s="217"/>
      <c r="B307" s="218"/>
      <c r="C307" s="219"/>
      <c r="D307" s="219"/>
      <c r="E307" s="219"/>
      <c r="F307" s="219"/>
      <c r="G307" s="219"/>
      <c r="H307" s="219"/>
      <c r="I307" s="219"/>
      <c r="J307" s="219"/>
      <c r="K307" s="219"/>
      <c r="L307" s="219"/>
      <c r="M307" s="220"/>
      <c r="N307" s="220"/>
      <c r="O307" s="220"/>
      <c r="P307" s="194" t="s">
        <v>57</v>
      </c>
      <c r="Q307" s="166">
        <f>SUM(S307+U307+W307)</f>
        <v>143551.7</v>
      </c>
      <c r="R307" s="196">
        <f t="shared" si="109"/>
        <v>0</v>
      </c>
      <c r="S307" s="166">
        <f t="shared" si="108"/>
        <v>35887.9</v>
      </c>
      <c r="T307" s="166">
        <f t="shared" si="108"/>
        <v>0</v>
      </c>
      <c r="U307" s="166">
        <f t="shared" si="108"/>
        <v>0</v>
      </c>
      <c r="V307" s="166">
        <f t="shared" si="108"/>
        <v>0</v>
      </c>
      <c r="W307" s="166">
        <f t="shared" si="108"/>
        <v>107663.8</v>
      </c>
      <c r="X307" s="166">
        <f t="shared" si="108"/>
        <v>0</v>
      </c>
      <c r="Y307" s="166">
        <f t="shared" si="108"/>
        <v>0</v>
      </c>
      <c r="Z307" s="166">
        <f t="shared" si="108"/>
        <v>0</v>
      </c>
      <c r="AA307" s="211"/>
    </row>
    <row r="308" spans="1:27" s="6" customFormat="1" ht="14.25" customHeight="1" thickBot="1">
      <c r="A308" s="221"/>
      <c r="B308" s="222"/>
      <c r="C308" s="223"/>
      <c r="D308" s="223"/>
      <c r="E308" s="223"/>
      <c r="F308" s="223"/>
      <c r="G308" s="223"/>
      <c r="H308" s="223"/>
      <c r="I308" s="223"/>
      <c r="J308" s="223"/>
      <c r="K308" s="223"/>
      <c r="L308" s="223"/>
      <c r="M308" s="224"/>
      <c r="N308" s="224"/>
      <c r="O308" s="224"/>
      <c r="P308" s="195" t="s">
        <v>58</v>
      </c>
      <c r="Q308" s="192">
        <f>SUM(S308+U308+W308)</f>
        <v>424128.4</v>
      </c>
      <c r="R308" s="198">
        <f t="shared" si="109"/>
        <v>0</v>
      </c>
      <c r="S308" s="192">
        <f t="shared" si="108"/>
        <v>424128.4</v>
      </c>
      <c r="T308" s="192">
        <f t="shared" si="108"/>
        <v>0</v>
      </c>
      <c r="U308" s="192">
        <f t="shared" si="108"/>
        <v>0</v>
      </c>
      <c r="V308" s="192">
        <f t="shared" si="108"/>
        <v>0</v>
      </c>
      <c r="W308" s="192">
        <f t="shared" si="108"/>
        <v>0</v>
      </c>
      <c r="X308" s="192">
        <f t="shared" si="108"/>
        <v>0</v>
      </c>
      <c r="Y308" s="192">
        <f t="shared" si="108"/>
        <v>0</v>
      </c>
      <c r="Z308" s="192">
        <f t="shared" si="108"/>
        <v>0</v>
      </c>
      <c r="AA308" s="212"/>
    </row>
    <row r="309" spans="1:27" ht="46.5" customHeight="1">
      <c r="A309" s="229" t="s">
        <v>24</v>
      </c>
      <c r="B309" s="229"/>
      <c r="C309" s="229"/>
      <c r="D309" s="229"/>
      <c r="E309" s="229"/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</row>
    <row r="310" spans="1:27" ht="15">
      <c r="A310" s="230"/>
      <c r="B310" s="231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232"/>
      <c r="Q310" s="233"/>
      <c r="R310" s="233"/>
      <c r="S310" s="234"/>
      <c r="T310" s="233"/>
      <c r="U310" s="233"/>
      <c r="V310" s="233"/>
      <c r="W310" s="233"/>
      <c r="X310" s="233"/>
      <c r="Y310" s="233"/>
      <c r="Z310" s="233"/>
      <c r="AA310" s="233"/>
    </row>
    <row r="311" spans="1:27" ht="15" customHeight="1" hidden="1">
      <c r="A311" s="235" t="s">
        <v>26</v>
      </c>
      <c r="B311" s="235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6"/>
      <c r="AA311" s="236"/>
    </row>
    <row r="312" spans="1:27" ht="15" customHeight="1" hidden="1">
      <c r="A312" s="235"/>
      <c r="B312" s="235"/>
      <c r="C312" s="235"/>
      <c r="D312" s="235"/>
      <c r="E312" s="235"/>
      <c r="F312" s="235"/>
      <c r="G312" s="235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235"/>
      <c r="U312" s="235"/>
      <c r="V312" s="235"/>
      <c r="W312" s="235"/>
      <c r="X312" s="235"/>
      <c r="Y312" s="235"/>
      <c r="Z312" s="236"/>
      <c r="AA312" s="236"/>
    </row>
    <row r="313" spans="1:27" ht="15" hidden="1">
      <c r="A313" s="230"/>
      <c r="B313" s="231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232"/>
      <c r="Q313" s="233"/>
      <c r="R313" s="233"/>
      <c r="S313" s="233"/>
      <c r="T313" s="233"/>
      <c r="U313" s="233"/>
      <c r="V313" s="233"/>
      <c r="W313" s="233"/>
      <c r="X313" s="233"/>
      <c r="Y313" s="233"/>
      <c r="Z313" s="233"/>
      <c r="AA313" s="233"/>
    </row>
    <row r="314" spans="1:37" s="30" customFormat="1" ht="28.5" customHeight="1" hidden="1">
      <c r="A314" s="237" t="s">
        <v>27</v>
      </c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8"/>
      <c r="N314" s="238"/>
      <c r="O314" s="238"/>
      <c r="P314" s="239">
        <v>2015</v>
      </c>
      <c r="Q314" s="240" t="e">
        <f>SUM(Q315:Q324)</f>
        <v>#REF!</v>
      </c>
      <c r="R314" s="241">
        <v>2016</v>
      </c>
      <c r="S314" s="240" t="e">
        <f>SUM(S315:S320)</f>
        <v>#REF!</v>
      </c>
      <c r="T314" s="241">
        <v>2017</v>
      </c>
      <c r="U314" s="240" t="e">
        <f>SUM(U315:U320)</f>
        <v>#REF!</v>
      </c>
      <c r="V314" s="241">
        <v>2018</v>
      </c>
      <c r="W314" s="240" t="e">
        <f>SUM(W315:W320)</f>
        <v>#REF!</v>
      </c>
      <c r="X314" s="241">
        <v>2019</v>
      </c>
      <c r="Y314" s="240" t="e">
        <f>SUM(Y315:Y324)</f>
        <v>#REF!</v>
      </c>
      <c r="Z314" s="241">
        <v>2020</v>
      </c>
      <c r="AA314" s="240" t="e">
        <f>SUM(AA315:AA324)</f>
        <v>#REF!</v>
      </c>
      <c r="AB314" s="29">
        <v>2021</v>
      </c>
      <c r="AC314" s="28" t="e">
        <f>SUM(AC315:AC324)</f>
        <v>#REF!</v>
      </c>
      <c r="AD314" s="29">
        <v>2022</v>
      </c>
      <c r="AE314" s="28" t="e">
        <f>SUM(AE315:AE324)</f>
        <v>#REF!</v>
      </c>
      <c r="AF314" s="29">
        <v>2023</v>
      </c>
      <c r="AG314" s="28" t="e">
        <f>SUM(AG315:AG324)</f>
        <v>#REF!</v>
      </c>
      <c r="AH314" s="29">
        <v>2024</v>
      </c>
      <c r="AI314" s="28" t="e">
        <f>SUM(AI315:AI324)</f>
        <v>#REF!</v>
      </c>
      <c r="AJ314" s="29">
        <v>2025</v>
      </c>
      <c r="AK314" s="28" t="e">
        <f>SUM(AK315:AK324)</f>
        <v>#REF!</v>
      </c>
    </row>
    <row r="315" spans="1:37" ht="15" hidden="1">
      <c r="A315" s="237"/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8"/>
      <c r="N315" s="238"/>
      <c r="O315" s="238"/>
      <c r="P315" s="242" t="s">
        <v>44</v>
      </c>
      <c r="Q315" s="243">
        <v>0</v>
      </c>
      <c r="R315" s="244" t="s">
        <v>44</v>
      </c>
      <c r="S315" s="243">
        <v>0</v>
      </c>
      <c r="T315" s="244" t="s">
        <v>44</v>
      </c>
      <c r="U315" s="243">
        <v>0</v>
      </c>
      <c r="V315" s="244" t="s">
        <v>44</v>
      </c>
      <c r="W315" s="243">
        <v>0</v>
      </c>
      <c r="X315" s="244" t="s">
        <v>44</v>
      </c>
      <c r="Y315" s="243">
        <v>0</v>
      </c>
      <c r="Z315" s="244" t="s">
        <v>44</v>
      </c>
      <c r="AA315" s="243">
        <v>0</v>
      </c>
      <c r="AB315" s="15" t="s">
        <v>44</v>
      </c>
      <c r="AC315" s="16">
        <v>0</v>
      </c>
      <c r="AD315" s="15" t="s">
        <v>44</v>
      </c>
      <c r="AE315" s="16">
        <v>0</v>
      </c>
      <c r="AF315" s="15" t="s">
        <v>44</v>
      </c>
      <c r="AG315" s="16">
        <v>0</v>
      </c>
      <c r="AH315" s="15" t="s">
        <v>44</v>
      </c>
      <c r="AI315" s="16">
        <v>0</v>
      </c>
      <c r="AJ315" s="15" t="s">
        <v>44</v>
      </c>
      <c r="AK315" s="16">
        <v>0</v>
      </c>
    </row>
    <row r="316" spans="1:37" ht="15" hidden="1">
      <c r="A316" s="237"/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8"/>
      <c r="N316" s="238"/>
      <c r="O316" s="238"/>
      <c r="P316" s="242" t="s">
        <v>36</v>
      </c>
      <c r="Q316" s="243">
        <v>0</v>
      </c>
      <c r="R316" s="244" t="s">
        <v>36</v>
      </c>
      <c r="S316" s="243">
        <v>0</v>
      </c>
      <c r="T316" s="244" t="s">
        <v>36</v>
      </c>
      <c r="U316" s="243">
        <v>0</v>
      </c>
      <c r="V316" s="244" t="s">
        <v>36</v>
      </c>
      <c r="W316" s="243">
        <v>0</v>
      </c>
      <c r="X316" s="244" t="s">
        <v>36</v>
      </c>
      <c r="Y316" s="243">
        <v>0</v>
      </c>
      <c r="Z316" s="244" t="s">
        <v>36</v>
      </c>
      <c r="AA316" s="243">
        <v>0</v>
      </c>
      <c r="AB316" s="15" t="s">
        <v>36</v>
      </c>
      <c r="AC316" s="16" t="e">
        <f>(Q43/Q36)*#REF!</f>
        <v>#REF!</v>
      </c>
      <c r="AD316" s="15" t="s">
        <v>36</v>
      </c>
      <c r="AE316" s="16">
        <v>0</v>
      </c>
      <c r="AF316" s="15" t="s">
        <v>36</v>
      </c>
      <c r="AG316" s="16">
        <v>0</v>
      </c>
      <c r="AH316" s="15" t="s">
        <v>36</v>
      </c>
      <c r="AI316" s="16">
        <v>0</v>
      </c>
      <c r="AJ316" s="15" t="s">
        <v>36</v>
      </c>
      <c r="AK316" s="16">
        <v>0</v>
      </c>
    </row>
    <row r="317" spans="1:37" ht="15" hidden="1">
      <c r="A317" s="237"/>
      <c r="B317" s="237"/>
      <c r="C317" s="237"/>
      <c r="D317" s="237"/>
      <c r="E317" s="237"/>
      <c r="F317" s="237"/>
      <c r="G317" s="237"/>
      <c r="H317" s="237"/>
      <c r="I317" s="237"/>
      <c r="J317" s="237"/>
      <c r="K317" s="237"/>
      <c r="L317" s="237"/>
      <c r="M317" s="238"/>
      <c r="N317" s="238"/>
      <c r="O317" s="238"/>
      <c r="P317" s="242" t="s">
        <v>39</v>
      </c>
      <c r="Q317" s="243" t="e">
        <f>(#REF!/#REF!)*#REF!</f>
        <v>#REF!</v>
      </c>
      <c r="R317" s="244" t="s">
        <v>39</v>
      </c>
      <c r="S317" s="243" t="e">
        <f>(#REF!/#REF!)*#REF!</f>
        <v>#REF!</v>
      </c>
      <c r="T317" s="244" t="s">
        <v>39</v>
      </c>
      <c r="U317" s="243" t="e">
        <f>(#REF!/#REF!)*#REF!</f>
        <v>#REF!</v>
      </c>
      <c r="V317" s="244" t="s">
        <v>39</v>
      </c>
      <c r="W317" s="243" t="e">
        <f>(#REF!/#REF!)*#REF!</f>
        <v>#REF!</v>
      </c>
      <c r="X317" s="244" t="s">
        <v>39</v>
      </c>
      <c r="Y317" s="243" t="e">
        <f>(#REF!/#REF!)*#REF!</f>
        <v>#REF!</v>
      </c>
      <c r="Z317" s="244" t="s">
        <v>39</v>
      </c>
      <c r="AA317" s="243" t="e">
        <f>(#REF!/#REF!)*#REF!</f>
        <v>#REF!</v>
      </c>
      <c r="AB317" s="15" t="s">
        <v>39</v>
      </c>
      <c r="AC317" s="16" t="e">
        <f>(#REF!/#REF!)*#REF!</f>
        <v>#REF!</v>
      </c>
      <c r="AD317" s="15" t="s">
        <v>39</v>
      </c>
      <c r="AE317" s="16" t="e">
        <f>(#REF!/#REF!)*#REF!</f>
        <v>#REF!</v>
      </c>
      <c r="AF317" s="15" t="s">
        <v>39</v>
      </c>
      <c r="AG317" s="16" t="e">
        <f>(#REF!/#REF!)*#REF!</f>
        <v>#REF!</v>
      </c>
      <c r="AH317" s="15" t="s">
        <v>39</v>
      </c>
      <c r="AI317" s="16" t="e">
        <f>(#REF!/#REF!)*#REF!</f>
        <v>#REF!</v>
      </c>
      <c r="AJ317" s="15" t="s">
        <v>39</v>
      </c>
      <c r="AK317" s="16" t="e">
        <f>(#REF!/#REF!)*#REF!</f>
        <v>#REF!</v>
      </c>
    </row>
    <row r="318" spans="1:37" ht="15" hidden="1">
      <c r="A318" s="237"/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8"/>
      <c r="N318" s="238"/>
      <c r="O318" s="238"/>
      <c r="P318" s="242" t="s">
        <v>37</v>
      </c>
      <c r="Q318" s="243" t="e">
        <f>(#REF!/#REF!)*#REF!</f>
        <v>#REF!</v>
      </c>
      <c r="R318" s="244" t="s">
        <v>37</v>
      </c>
      <c r="S318" s="243" t="e">
        <f>(#REF!/#REF!)*#REF!</f>
        <v>#REF!</v>
      </c>
      <c r="T318" s="244" t="s">
        <v>37</v>
      </c>
      <c r="U318" s="243" t="e">
        <f>(#REF!/#REF!)*#REF!</f>
        <v>#REF!</v>
      </c>
      <c r="V318" s="244" t="s">
        <v>37</v>
      </c>
      <c r="W318" s="243" t="e">
        <f>(#REF!/#REF!)*#REF!</f>
        <v>#REF!</v>
      </c>
      <c r="X318" s="244" t="s">
        <v>37</v>
      </c>
      <c r="Y318" s="243" t="e">
        <f>(#REF!/#REF!)*#REF!</f>
        <v>#REF!</v>
      </c>
      <c r="Z318" s="244" t="s">
        <v>37</v>
      </c>
      <c r="AA318" s="243" t="e">
        <f>(#REF!/#REF!)*#REF!</f>
        <v>#REF!</v>
      </c>
      <c r="AB318" s="15" t="s">
        <v>37</v>
      </c>
      <c r="AC318" s="16" t="e">
        <f>(#REF!/#REF!)*#REF!</f>
        <v>#REF!</v>
      </c>
      <c r="AD318" s="15" t="s">
        <v>37</v>
      </c>
      <c r="AE318" s="16" t="e">
        <f>(#REF!/#REF!)*#REF!</f>
        <v>#REF!</v>
      </c>
      <c r="AF318" s="15" t="s">
        <v>37</v>
      </c>
      <c r="AG318" s="16" t="e">
        <f>(#REF!/#REF!)*#REF!</f>
        <v>#REF!</v>
      </c>
      <c r="AH318" s="15" t="s">
        <v>37</v>
      </c>
      <c r="AI318" s="16" t="e">
        <f>(#REF!/#REF!)*#REF!</f>
        <v>#REF!</v>
      </c>
      <c r="AJ318" s="15" t="s">
        <v>37</v>
      </c>
      <c r="AK318" s="16"/>
    </row>
    <row r="319" spans="1:37" ht="15" hidden="1">
      <c r="A319" s="237"/>
      <c r="B319" s="237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8"/>
      <c r="N319" s="238"/>
      <c r="O319" s="238"/>
      <c r="P319" s="242" t="s">
        <v>40</v>
      </c>
      <c r="Q319" s="243">
        <v>0</v>
      </c>
      <c r="R319" s="244" t="s">
        <v>40</v>
      </c>
      <c r="S319" s="243">
        <v>0</v>
      </c>
      <c r="T319" s="244" t="s">
        <v>40</v>
      </c>
      <c r="U319" s="243">
        <v>0</v>
      </c>
      <c r="V319" s="244" t="s">
        <v>40</v>
      </c>
      <c r="W319" s="243">
        <v>0</v>
      </c>
      <c r="X319" s="244" t="s">
        <v>40</v>
      </c>
      <c r="Y319" s="243">
        <v>0</v>
      </c>
      <c r="Z319" s="244" t="s">
        <v>40</v>
      </c>
      <c r="AA319" s="243">
        <v>0</v>
      </c>
      <c r="AB319" s="15" t="s">
        <v>40</v>
      </c>
      <c r="AC319" s="16">
        <v>0</v>
      </c>
      <c r="AD319" s="15" t="s">
        <v>40</v>
      </c>
      <c r="AE319" s="16">
        <v>0</v>
      </c>
      <c r="AF319" s="15" t="s">
        <v>40</v>
      </c>
      <c r="AG319" s="16">
        <v>0</v>
      </c>
      <c r="AH319" s="15" t="s">
        <v>40</v>
      </c>
      <c r="AI319" s="16">
        <v>0</v>
      </c>
      <c r="AJ319" s="15" t="s">
        <v>40</v>
      </c>
      <c r="AK319" s="16">
        <v>0</v>
      </c>
    </row>
    <row r="320" spans="1:37" ht="15" hidden="1">
      <c r="A320" s="237"/>
      <c r="B320" s="237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8"/>
      <c r="N320" s="238"/>
      <c r="O320" s="238"/>
      <c r="P320" s="242" t="s">
        <v>38</v>
      </c>
      <c r="Q320" s="243" t="e">
        <f>(#REF!/#REF!)*C84</f>
        <v>#REF!</v>
      </c>
      <c r="R320" s="244" t="s">
        <v>38</v>
      </c>
      <c r="S320" s="243" t="e">
        <f>(#REF!/#REF!)*C84</f>
        <v>#REF!</v>
      </c>
      <c r="T320" s="244" t="s">
        <v>38</v>
      </c>
      <c r="U320" s="243" t="e">
        <f>(#REF!/#REF!)*C84</f>
        <v>#REF!</v>
      </c>
      <c r="V320" s="244" t="s">
        <v>38</v>
      </c>
      <c r="W320" s="243" t="e">
        <f>(#REF!/#REF!)*C84</f>
        <v>#REF!</v>
      </c>
      <c r="X320" s="244" t="s">
        <v>38</v>
      </c>
      <c r="Y320" s="243" t="e">
        <f>(#REF!/#REF!)*C84</f>
        <v>#REF!</v>
      </c>
      <c r="Z320" s="244" t="s">
        <v>38</v>
      </c>
      <c r="AA320" s="243" t="e">
        <f>(#REF!/#REF!)*C84</f>
        <v>#REF!</v>
      </c>
      <c r="AB320" s="15" t="s">
        <v>38</v>
      </c>
      <c r="AC320" s="16" t="e">
        <f>(#REF!/#REF!)*C84</f>
        <v>#REF!</v>
      </c>
      <c r="AD320" s="15" t="s">
        <v>38</v>
      </c>
      <c r="AE320" s="16" t="e">
        <f>(#REF!/#REF!)*C84</f>
        <v>#REF!</v>
      </c>
      <c r="AF320" s="15" t="s">
        <v>38</v>
      </c>
      <c r="AG320" s="16" t="e">
        <f>(#REF!/#REF!)*C84</f>
        <v>#REF!</v>
      </c>
      <c r="AH320" s="15" t="s">
        <v>38</v>
      </c>
      <c r="AI320" s="16" t="e">
        <f>(#REF!/#REF!)*C84</f>
        <v>#REF!</v>
      </c>
      <c r="AJ320" s="15" t="s">
        <v>38</v>
      </c>
      <c r="AK320" s="16" t="e">
        <f>(#REF!/#REF!)*C84</f>
        <v>#REF!</v>
      </c>
    </row>
    <row r="321" spans="1:37" ht="15" hidden="1">
      <c r="A321" s="237"/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8"/>
      <c r="N321" s="238"/>
      <c r="O321" s="238"/>
      <c r="P321" s="242" t="s">
        <v>41</v>
      </c>
      <c r="Q321" s="243" t="e">
        <f>(Q98/Q97)*C104</f>
        <v>#DIV/0!</v>
      </c>
      <c r="R321" s="245" t="s">
        <v>41</v>
      </c>
      <c r="S321" s="243" t="e">
        <f>(Q99/Q97)*C97</f>
        <v>#DIV/0!</v>
      </c>
      <c r="T321" s="245" t="s">
        <v>41</v>
      </c>
      <c r="U321" s="243" t="e">
        <f>(Q100/Q97)*C97</f>
        <v>#DIV/0!</v>
      </c>
      <c r="V321" s="245" t="s">
        <v>41</v>
      </c>
      <c r="W321" s="243" t="e">
        <f>(Q101/Q97)*C97</f>
        <v>#DIV/0!</v>
      </c>
      <c r="X321" s="245" t="s">
        <v>41</v>
      </c>
      <c r="Y321" s="243" t="e">
        <f>(Q102/Q97)*C97</f>
        <v>#DIV/0!</v>
      </c>
      <c r="Z321" s="245" t="s">
        <v>41</v>
      </c>
      <c r="AA321" s="243" t="e">
        <f>(Q103/Q97)*C97</f>
        <v>#DIV/0!</v>
      </c>
      <c r="AB321" s="17" t="s">
        <v>41</v>
      </c>
      <c r="AC321" s="16" t="e">
        <f>(Q104/Q97)*C97</f>
        <v>#DIV/0!</v>
      </c>
      <c r="AD321" s="17" t="s">
        <v>41</v>
      </c>
      <c r="AE321" s="16" t="e">
        <f>(Q105/Q97)*C97</f>
        <v>#DIV/0!</v>
      </c>
      <c r="AF321" s="17" t="s">
        <v>41</v>
      </c>
      <c r="AG321" s="16" t="e">
        <f>(Q106/Q97)*C97</f>
        <v>#DIV/0!</v>
      </c>
      <c r="AH321" s="17" t="s">
        <v>41</v>
      </c>
      <c r="AI321" s="16" t="e">
        <f>(Q107/Q97)*C97</f>
        <v>#DIV/0!</v>
      </c>
      <c r="AJ321" s="17" t="s">
        <v>41</v>
      </c>
      <c r="AK321" s="16" t="e">
        <f>(Q108/Q97)*C97</f>
        <v>#DIV/0!</v>
      </c>
    </row>
    <row r="322" spans="1:37" ht="15" hidden="1">
      <c r="A322" s="237"/>
      <c r="B322" s="237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8"/>
      <c r="N322" s="238"/>
      <c r="O322" s="238"/>
      <c r="P322" s="242" t="s">
        <v>42</v>
      </c>
      <c r="Q322" s="243" t="e">
        <f>(#REF!/#REF!)*C109</f>
        <v>#REF!</v>
      </c>
      <c r="R322" s="245" t="s">
        <v>42</v>
      </c>
      <c r="S322" s="243" t="e">
        <f>(#REF!/#REF!)*C109</f>
        <v>#REF!</v>
      </c>
      <c r="T322" s="245" t="s">
        <v>42</v>
      </c>
      <c r="U322" s="243" t="e">
        <f>(#REF!/#REF!)*C109</f>
        <v>#REF!</v>
      </c>
      <c r="V322" s="245" t="s">
        <v>42</v>
      </c>
      <c r="W322" s="243" t="e">
        <f>(#REF!/#REF!)*C109</f>
        <v>#REF!</v>
      </c>
      <c r="X322" s="245" t="s">
        <v>42</v>
      </c>
      <c r="Y322" s="243" t="e">
        <f>(#REF!/#REF!)*C109</f>
        <v>#REF!</v>
      </c>
      <c r="Z322" s="245" t="s">
        <v>42</v>
      </c>
      <c r="AA322" s="243" t="e">
        <f>(#REF!/#REF!)*C109</f>
        <v>#REF!</v>
      </c>
      <c r="AB322" s="17" t="s">
        <v>42</v>
      </c>
      <c r="AC322" s="16" t="e">
        <f>(#REF!/#REF!)*C109</f>
        <v>#REF!</v>
      </c>
      <c r="AD322" s="17" t="s">
        <v>42</v>
      </c>
      <c r="AE322" s="16" t="e">
        <f>(#REF!/#REF!)*C109</f>
        <v>#REF!</v>
      </c>
      <c r="AF322" s="17" t="s">
        <v>42</v>
      </c>
      <c r="AG322" s="16" t="e">
        <f>(#REF!/#REF!)*C109</f>
        <v>#REF!</v>
      </c>
      <c r="AH322" s="17" t="s">
        <v>42</v>
      </c>
      <c r="AI322" s="16" t="e">
        <f>(#REF!/C109)*C109</f>
        <v>#REF!</v>
      </c>
      <c r="AJ322" s="17" t="s">
        <v>42</v>
      </c>
      <c r="AK322" s="16" t="e">
        <f>(#REF!/#REF!)*C109</f>
        <v>#REF!</v>
      </c>
    </row>
    <row r="323" spans="1:37" ht="15" hidden="1">
      <c r="A323" s="237"/>
      <c r="B323" s="237"/>
      <c r="C323" s="237"/>
      <c r="D323" s="237"/>
      <c r="E323" s="237"/>
      <c r="F323" s="237"/>
      <c r="G323" s="237"/>
      <c r="H323" s="237"/>
      <c r="I323" s="237"/>
      <c r="J323" s="237"/>
      <c r="K323" s="237"/>
      <c r="L323" s="237"/>
      <c r="M323" s="238"/>
      <c r="N323" s="238"/>
      <c r="O323" s="238"/>
      <c r="P323" s="242" t="s">
        <v>59</v>
      </c>
      <c r="Q323" s="243" t="e">
        <f>(Q122/Q121)*C121</f>
        <v>#DIV/0!</v>
      </c>
      <c r="R323" s="245" t="s">
        <v>59</v>
      </c>
      <c r="S323" s="243" t="e">
        <f>(Q123/Q121)*C121</f>
        <v>#DIV/0!</v>
      </c>
      <c r="T323" s="245" t="s">
        <v>59</v>
      </c>
      <c r="U323" s="243" t="e">
        <f>(Q124/Q121)*C121</f>
        <v>#DIV/0!</v>
      </c>
      <c r="V323" s="245" t="s">
        <v>59</v>
      </c>
      <c r="W323" s="243" t="e">
        <f>(Q125/Q121)*C121</f>
        <v>#DIV/0!</v>
      </c>
      <c r="X323" s="245" t="s">
        <v>59</v>
      </c>
      <c r="Y323" s="243" t="e">
        <f>(Q126/Q121)*C121</f>
        <v>#DIV/0!</v>
      </c>
      <c r="Z323" s="245" t="s">
        <v>59</v>
      </c>
      <c r="AA323" s="243" t="e">
        <f>(Q127/Q121)*C121</f>
        <v>#DIV/0!</v>
      </c>
      <c r="AB323" s="17" t="s">
        <v>59</v>
      </c>
      <c r="AC323" s="16" t="e">
        <f>(Q128/Q121)*C121</f>
        <v>#DIV/0!</v>
      </c>
      <c r="AD323" s="17" t="s">
        <v>59</v>
      </c>
      <c r="AE323" s="16" t="e">
        <f>(Q129/Q121)*C121</f>
        <v>#DIV/0!</v>
      </c>
      <c r="AF323" s="17" t="s">
        <v>59</v>
      </c>
      <c r="AG323" s="16" t="e">
        <f>(Q130/Q121)*C121</f>
        <v>#DIV/0!</v>
      </c>
      <c r="AH323" s="17" t="s">
        <v>59</v>
      </c>
      <c r="AI323" s="16" t="e">
        <f>(Q131/Q121)*C121</f>
        <v>#DIV/0!</v>
      </c>
      <c r="AJ323" s="17" t="s">
        <v>59</v>
      </c>
      <c r="AK323" s="16" t="e">
        <f>(Q132/Q121)*C121</f>
        <v>#DIV/0!</v>
      </c>
    </row>
    <row r="324" spans="1:37" ht="15.75" hidden="1" thickBot="1">
      <c r="A324" s="237"/>
      <c r="B324" s="237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8"/>
      <c r="N324" s="238"/>
      <c r="O324" s="238"/>
      <c r="P324" s="246" t="s">
        <v>60</v>
      </c>
      <c r="Q324" s="247">
        <v>0</v>
      </c>
      <c r="R324" s="248" t="s">
        <v>60</v>
      </c>
      <c r="S324" s="247">
        <v>0</v>
      </c>
      <c r="T324" s="248" t="s">
        <v>60</v>
      </c>
      <c r="U324" s="247">
        <v>0</v>
      </c>
      <c r="V324" s="248" t="s">
        <v>60</v>
      </c>
      <c r="W324" s="247">
        <v>0</v>
      </c>
      <c r="X324" s="248" t="s">
        <v>60</v>
      </c>
      <c r="Y324" s="247">
        <v>0</v>
      </c>
      <c r="Z324" s="248" t="s">
        <v>60</v>
      </c>
      <c r="AA324" s="247">
        <v>0</v>
      </c>
      <c r="AB324" s="18" t="s">
        <v>60</v>
      </c>
      <c r="AC324" s="19">
        <v>0</v>
      </c>
      <c r="AD324" s="18" t="s">
        <v>60</v>
      </c>
      <c r="AE324" s="19">
        <v>0</v>
      </c>
      <c r="AF324" s="18" t="s">
        <v>60</v>
      </c>
      <c r="AG324" s="19">
        <v>0</v>
      </c>
      <c r="AH324" s="18" t="s">
        <v>60</v>
      </c>
      <c r="AI324" s="19">
        <v>0</v>
      </c>
      <c r="AJ324" s="18" t="s">
        <v>60</v>
      </c>
      <c r="AK324" s="19">
        <v>0</v>
      </c>
    </row>
    <row r="325" spans="1:37" s="30" customFormat="1" ht="21" customHeight="1" hidden="1">
      <c r="A325" s="237" t="s">
        <v>28</v>
      </c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8"/>
      <c r="N325" s="238"/>
      <c r="O325" s="238"/>
      <c r="P325" s="239">
        <v>2015</v>
      </c>
      <c r="Q325" s="240" t="e">
        <f>SUM(Q326:Q335)</f>
        <v>#REF!</v>
      </c>
      <c r="R325" s="241">
        <v>2016</v>
      </c>
      <c r="S325" s="240" t="e">
        <f>SUM(S326:S335)</f>
        <v>#REF!</v>
      </c>
      <c r="T325" s="241">
        <v>2017</v>
      </c>
      <c r="U325" s="240" t="e">
        <f>SUM(U326:U335)</f>
        <v>#REF!</v>
      </c>
      <c r="V325" s="241">
        <v>2018</v>
      </c>
      <c r="W325" s="240" t="e">
        <f>SUM(W326:W335)</f>
        <v>#REF!</v>
      </c>
      <c r="X325" s="241">
        <v>2019</v>
      </c>
      <c r="Y325" s="240" t="e">
        <f>SUM(Y326:Y335)</f>
        <v>#REF!</v>
      </c>
      <c r="Z325" s="241">
        <v>2020</v>
      </c>
      <c r="AA325" s="240" t="e">
        <f>SUM(AA326:AA335)</f>
        <v>#REF!</v>
      </c>
      <c r="AB325" s="29">
        <v>2021</v>
      </c>
      <c r="AC325" s="28" t="e">
        <f>SUM(AC326:AC335)</f>
        <v>#REF!</v>
      </c>
      <c r="AD325" s="29">
        <v>2022</v>
      </c>
      <c r="AE325" s="28" t="e">
        <f>SUM(AE326:AE335)</f>
        <v>#REF!</v>
      </c>
      <c r="AF325" s="29">
        <v>2023</v>
      </c>
      <c r="AG325" s="28" t="e">
        <f>SUM(AG326:AG335)</f>
        <v>#REF!</v>
      </c>
      <c r="AH325" s="29">
        <v>2024</v>
      </c>
      <c r="AI325" s="28" t="e">
        <f>SUM(AI326:AI335)</f>
        <v>#REF!</v>
      </c>
      <c r="AJ325" s="29">
        <v>2025</v>
      </c>
      <c r="AK325" s="28" t="e">
        <f>SUM(AK326:AK335)</f>
        <v>#REF!</v>
      </c>
    </row>
    <row r="326" spans="1:37" ht="15" hidden="1">
      <c r="A326" s="237"/>
      <c r="B326" s="237"/>
      <c r="C326" s="237"/>
      <c r="D326" s="237"/>
      <c r="E326" s="237"/>
      <c r="F326" s="237"/>
      <c r="G326" s="237"/>
      <c r="H326" s="237"/>
      <c r="I326" s="237"/>
      <c r="J326" s="237"/>
      <c r="K326" s="237"/>
      <c r="L326" s="237"/>
      <c r="M326" s="238"/>
      <c r="N326" s="238"/>
      <c r="O326" s="238"/>
      <c r="P326" s="242" t="s">
        <v>44</v>
      </c>
      <c r="Q326" s="249">
        <v>0</v>
      </c>
      <c r="R326" s="250" t="s">
        <v>44</v>
      </c>
      <c r="S326" s="249">
        <v>0</v>
      </c>
      <c r="T326" s="250" t="s">
        <v>44</v>
      </c>
      <c r="U326" s="249">
        <v>0</v>
      </c>
      <c r="V326" s="250" t="s">
        <v>44</v>
      </c>
      <c r="W326" s="249">
        <v>0</v>
      </c>
      <c r="X326" s="250" t="s">
        <v>44</v>
      </c>
      <c r="Y326" s="249">
        <v>0</v>
      </c>
      <c r="Z326" s="250" t="s">
        <v>44</v>
      </c>
      <c r="AA326" s="249">
        <v>0</v>
      </c>
      <c r="AB326" s="20" t="s">
        <v>44</v>
      </c>
      <c r="AC326" s="21">
        <v>0</v>
      </c>
      <c r="AD326" s="20" t="s">
        <v>44</v>
      </c>
      <c r="AE326" s="21">
        <v>0</v>
      </c>
      <c r="AF326" s="20" t="s">
        <v>44</v>
      </c>
      <c r="AG326" s="21">
        <v>0</v>
      </c>
      <c r="AH326" s="20" t="s">
        <v>44</v>
      </c>
      <c r="AI326" s="21">
        <v>0</v>
      </c>
      <c r="AJ326" s="20" t="s">
        <v>44</v>
      </c>
      <c r="AK326" s="21">
        <v>0</v>
      </c>
    </row>
    <row r="327" spans="1:37" ht="15" hidden="1">
      <c r="A327" s="237"/>
      <c r="B327" s="237"/>
      <c r="C327" s="237"/>
      <c r="D327" s="237"/>
      <c r="E327" s="237"/>
      <c r="F327" s="237"/>
      <c r="G327" s="237"/>
      <c r="H327" s="237"/>
      <c r="I327" s="237"/>
      <c r="J327" s="237"/>
      <c r="K327" s="237"/>
      <c r="L327" s="237"/>
      <c r="M327" s="238"/>
      <c r="N327" s="238"/>
      <c r="O327" s="238"/>
      <c r="P327" s="242" t="s">
        <v>36</v>
      </c>
      <c r="Q327" s="249">
        <v>0</v>
      </c>
      <c r="R327" s="250" t="s">
        <v>36</v>
      </c>
      <c r="S327" s="249">
        <v>0</v>
      </c>
      <c r="T327" s="250" t="s">
        <v>36</v>
      </c>
      <c r="U327" s="249">
        <v>0</v>
      </c>
      <c r="V327" s="250" t="s">
        <v>36</v>
      </c>
      <c r="W327" s="249">
        <v>0</v>
      </c>
      <c r="X327" s="250" t="s">
        <v>36</v>
      </c>
      <c r="Y327" s="249">
        <v>0</v>
      </c>
      <c r="Z327" s="250" t="s">
        <v>36</v>
      </c>
      <c r="AA327" s="249">
        <v>0</v>
      </c>
      <c r="AB327" s="20" t="s">
        <v>36</v>
      </c>
      <c r="AC327" s="21">
        <v>0</v>
      </c>
      <c r="AD327" s="20" t="s">
        <v>36</v>
      </c>
      <c r="AE327" s="21">
        <v>0</v>
      </c>
      <c r="AF327" s="20" t="s">
        <v>36</v>
      </c>
      <c r="AG327" s="21">
        <v>0</v>
      </c>
      <c r="AH327" s="20" t="s">
        <v>36</v>
      </c>
      <c r="AI327" s="21">
        <v>0</v>
      </c>
      <c r="AJ327" s="20" t="s">
        <v>36</v>
      </c>
      <c r="AK327" s="21">
        <v>0</v>
      </c>
    </row>
    <row r="328" spans="1:37" ht="15" hidden="1">
      <c r="A328" s="237"/>
      <c r="B328" s="237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8"/>
      <c r="N328" s="238"/>
      <c r="O328" s="238"/>
      <c r="P328" s="242" t="s">
        <v>39</v>
      </c>
      <c r="Q328" s="249" t="e">
        <f>(#REF!/#REF!)*#REF!</f>
        <v>#REF!</v>
      </c>
      <c r="R328" s="250" t="s">
        <v>39</v>
      </c>
      <c r="S328" s="249" t="e">
        <f>(#REF!/#REF!)*#REF!</f>
        <v>#REF!</v>
      </c>
      <c r="T328" s="250" t="s">
        <v>39</v>
      </c>
      <c r="U328" s="249" t="e">
        <f>(#REF!/#REF!)*0.34</f>
        <v>#REF!</v>
      </c>
      <c r="V328" s="250" t="s">
        <v>39</v>
      </c>
      <c r="W328" s="249" t="e">
        <f>(#REF!/#REF!)*#REF!</f>
        <v>#REF!</v>
      </c>
      <c r="X328" s="250" t="s">
        <v>39</v>
      </c>
      <c r="Y328" s="249" t="e">
        <f>(#REF!/#REF!)*#REF!</f>
        <v>#REF!</v>
      </c>
      <c r="Z328" s="250" t="s">
        <v>39</v>
      </c>
      <c r="AA328" s="249" t="e">
        <f>(#REF!/#REF!)*#REF!</f>
        <v>#REF!</v>
      </c>
      <c r="AB328" s="20" t="s">
        <v>39</v>
      </c>
      <c r="AC328" s="21" t="e">
        <f>(#REF!/#REF!)*#REF!</f>
        <v>#REF!</v>
      </c>
      <c r="AD328" s="20" t="s">
        <v>39</v>
      </c>
      <c r="AE328" s="21" t="e">
        <f>(#REF!/#REF!)*#REF!</f>
        <v>#REF!</v>
      </c>
      <c r="AF328" s="20" t="s">
        <v>39</v>
      </c>
      <c r="AG328" s="21" t="e">
        <f>(#REF!/#REF!)*#REF!</f>
        <v>#REF!</v>
      </c>
      <c r="AH328" s="20" t="s">
        <v>39</v>
      </c>
      <c r="AI328" s="21" t="e">
        <f>(#REF!/#REF!)*#REF!</f>
        <v>#REF!</v>
      </c>
      <c r="AJ328" s="20" t="s">
        <v>39</v>
      </c>
      <c r="AK328" s="21" t="e">
        <f>(#REF!/#REF!)*#REF!</f>
        <v>#REF!</v>
      </c>
    </row>
    <row r="329" spans="1:37" ht="15" hidden="1">
      <c r="A329" s="237"/>
      <c r="B329" s="237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8"/>
      <c r="N329" s="238"/>
      <c r="O329" s="238"/>
      <c r="P329" s="242" t="s">
        <v>37</v>
      </c>
      <c r="Q329" s="249" t="e">
        <f>(#REF!/#REF!)*#REF!</f>
        <v>#REF!</v>
      </c>
      <c r="R329" s="250" t="s">
        <v>37</v>
      </c>
      <c r="S329" s="249" t="e">
        <f>(#REF!/#REF!)*#REF!</f>
        <v>#REF!</v>
      </c>
      <c r="T329" s="250" t="s">
        <v>37</v>
      </c>
      <c r="U329" s="249" t="e">
        <f>(#REF!/#REF!)*0.32</f>
        <v>#REF!</v>
      </c>
      <c r="V329" s="250" t="s">
        <v>37</v>
      </c>
      <c r="W329" s="249" t="e">
        <f>(#REF!/#REF!)*#REF!</f>
        <v>#REF!</v>
      </c>
      <c r="X329" s="250" t="s">
        <v>37</v>
      </c>
      <c r="Y329" s="249" t="e">
        <f>(#REF!/#REF!)*#REF!</f>
        <v>#REF!</v>
      </c>
      <c r="Z329" s="250" t="s">
        <v>37</v>
      </c>
      <c r="AA329" s="249" t="e">
        <f>(#REF!/#REF!)*#REF!</f>
        <v>#REF!</v>
      </c>
      <c r="AB329" s="20" t="s">
        <v>37</v>
      </c>
      <c r="AC329" s="21" t="e">
        <f>(#REF!/#REF!)*#REF!</f>
        <v>#REF!</v>
      </c>
      <c r="AD329" s="20" t="s">
        <v>37</v>
      </c>
      <c r="AE329" s="21" t="e">
        <f>(#REF!/#REF!)*#REF!</f>
        <v>#REF!</v>
      </c>
      <c r="AF329" s="20" t="s">
        <v>37</v>
      </c>
      <c r="AG329" s="21" t="e">
        <f>(#REF!/#REF!)*#REF!</f>
        <v>#REF!</v>
      </c>
      <c r="AH329" s="20" t="s">
        <v>37</v>
      </c>
      <c r="AI329" s="21" t="e">
        <f>(#REF!/#REF!)*#REF!</f>
        <v>#REF!</v>
      </c>
      <c r="AJ329" s="20" t="s">
        <v>37</v>
      </c>
      <c r="AK329" s="21" t="e">
        <f>(#REF!/#REF!)*#REF!</f>
        <v>#REF!</v>
      </c>
    </row>
    <row r="330" spans="1:37" ht="15" hidden="1">
      <c r="A330" s="237"/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8"/>
      <c r="N330" s="238"/>
      <c r="O330" s="238"/>
      <c r="P330" s="242" t="s">
        <v>40</v>
      </c>
      <c r="Q330" s="249">
        <v>0</v>
      </c>
      <c r="R330" s="250" t="s">
        <v>40</v>
      </c>
      <c r="S330" s="249">
        <v>0</v>
      </c>
      <c r="T330" s="250" t="s">
        <v>40</v>
      </c>
      <c r="U330" s="249">
        <v>0</v>
      </c>
      <c r="V330" s="250" t="s">
        <v>40</v>
      </c>
      <c r="W330" s="249">
        <v>0</v>
      </c>
      <c r="X330" s="250" t="s">
        <v>40</v>
      </c>
      <c r="Y330" s="249">
        <v>0</v>
      </c>
      <c r="Z330" s="250" t="s">
        <v>40</v>
      </c>
      <c r="AA330" s="249">
        <v>0</v>
      </c>
      <c r="AB330" s="20" t="s">
        <v>40</v>
      </c>
      <c r="AC330" s="21">
        <v>0</v>
      </c>
      <c r="AD330" s="20" t="s">
        <v>40</v>
      </c>
      <c r="AE330" s="21">
        <v>0</v>
      </c>
      <c r="AF330" s="20" t="s">
        <v>40</v>
      </c>
      <c r="AG330" s="21">
        <v>0</v>
      </c>
      <c r="AH330" s="20" t="s">
        <v>40</v>
      </c>
      <c r="AI330" s="21">
        <v>0</v>
      </c>
      <c r="AJ330" s="20" t="s">
        <v>40</v>
      </c>
      <c r="AK330" s="21">
        <v>0</v>
      </c>
    </row>
    <row r="331" spans="1:37" ht="15" hidden="1">
      <c r="A331" s="237"/>
      <c r="B331" s="237"/>
      <c r="C331" s="237"/>
      <c r="D331" s="237"/>
      <c r="E331" s="237"/>
      <c r="F331" s="237"/>
      <c r="G331" s="237"/>
      <c r="H331" s="237"/>
      <c r="I331" s="237"/>
      <c r="J331" s="237"/>
      <c r="K331" s="237"/>
      <c r="L331" s="237"/>
      <c r="M331" s="238"/>
      <c r="N331" s="238"/>
      <c r="O331" s="238"/>
      <c r="P331" s="242" t="s">
        <v>38</v>
      </c>
      <c r="Q331" s="249" t="e">
        <f>(#REF!/#REF!)*C84</f>
        <v>#REF!</v>
      </c>
      <c r="R331" s="250" t="s">
        <v>38</v>
      </c>
      <c r="S331" s="249" t="e">
        <f>(#REF!/#REF!)*C84</f>
        <v>#REF!</v>
      </c>
      <c r="T331" s="250" t="s">
        <v>38</v>
      </c>
      <c r="U331" s="249" t="e">
        <f>(#REF!/#REF!)*C84</f>
        <v>#REF!</v>
      </c>
      <c r="V331" s="250" t="s">
        <v>38</v>
      </c>
      <c r="W331" s="249" t="e">
        <f>(#REF!/#REF!)*C84</f>
        <v>#REF!</v>
      </c>
      <c r="X331" s="250" t="s">
        <v>38</v>
      </c>
      <c r="Y331" s="249" t="e">
        <f>(#REF!/#REF!)*C84</f>
        <v>#REF!</v>
      </c>
      <c r="Z331" s="250" t="s">
        <v>38</v>
      </c>
      <c r="AA331" s="249" t="e">
        <f>(#REF!/#REF!)*C84</f>
        <v>#REF!</v>
      </c>
      <c r="AB331" s="20" t="s">
        <v>38</v>
      </c>
      <c r="AC331" s="21" t="e">
        <f>(#REF!/#REF!)*C84</f>
        <v>#REF!</v>
      </c>
      <c r="AD331" s="20" t="s">
        <v>38</v>
      </c>
      <c r="AE331" s="21" t="e">
        <f>(#REF!/#REF!)*C84</f>
        <v>#REF!</v>
      </c>
      <c r="AF331" s="20" t="s">
        <v>38</v>
      </c>
      <c r="AG331" s="21" t="e">
        <f>(#REF!/#REF!)*C84</f>
        <v>#REF!</v>
      </c>
      <c r="AH331" s="20" t="s">
        <v>38</v>
      </c>
      <c r="AI331" s="21" t="e">
        <f>(#REF!/#REF!)*C84</f>
        <v>#REF!</v>
      </c>
      <c r="AJ331" s="20" t="s">
        <v>38</v>
      </c>
      <c r="AK331" s="21" t="e">
        <f>(#REF!/#REF!)*C84</f>
        <v>#REF!</v>
      </c>
    </row>
    <row r="332" spans="1:37" ht="15" hidden="1">
      <c r="A332" s="237"/>
      <c r="B332" s="237"/>
      <c r="C332" s="237"/>
      <c r="D332" s="237"/>
      <c r="E332" s="237"/>
      <c r="F332" s="237"/>
      <c r="G332" s="237"/>
      <c r="H332" s="237"/>
      <c r="I332" s="237"/>
      <c r="J332" s="237"/>
      <c r="K332" s="237"/>
      <c r="L332" s="237"/>
      <c r="M332" s="238"/>
      <c r="N332" s="238"/>
      <c r="O332" s="238"/>
      <c r="P332" s="242" t="s">
        <v>41</v>
      </c>
      <c r="Q332" s="243" t="e">
        <f>(R98/Q97)*C97</f>
        <v>#DIV/0!</v>
      </c>
      <c r="R332" s="245" t="s">
        <v>41</v>
      </c>
      <c r="S332" s="243" t="e">
        <f>(R99/Q97)*C97</f>
        <v>#DIV/0!</v>
      </c>
      <c r="T332" s="245" t="s">
        <v>41</v>
      </c>
      <c r="U332" s="243" t="e">
        <f>(R100/Q97)*C97</f>
        <v>#DIV/0!</v>
      </c>
      <c r="V332" s="245" t="s">
        <v>41</v>
      </c>
      <c r="W332" s="243" t="e">
        <f>(R101/Q97)*C97</f>
        <v>#DIV/0!</v>
      </c>
      <c r="X332" s="245" t="s">
        <v>41</v>
      </c>
      <c r="Y332" s="243" t="e">
        <f>(R102/Q97)*C97</f>
        <v>#DIV/0!</v>
      </c>
      <c r="Z332" s="245" t="s">
        <v>41</v>
      </c>
      <c r="AA332" s="243" t="e">
        <f>(R103/Q97)*C97</f>
        <v>#DIV/0!</v>
      </c>
      <c r="AB332" s="17" t="s">
        <v>41</v>
      </c>
      <c r="AC332" s="16" t="e">
        <f>(R104/Q97)*C97</f>
        <v>#DIV/0!</v>
      </c>
      <c r="AD332" s="17" t="s">
        <v>41</v>
      </c>
      <c r="AE332" s="16" t="e">
        <f>(R105/Q97)*C97</f>
        <v>#DIV/0!</v>
      </c>
      <c r="AF332" s="17" t="s">
        <v>41</v>
      </c>
      <c r="AG332" s="16" t="e">
        <f>(R106/Q97)*C97</f>
        <v>#DIV/0!</v>
      </c>
      <c r="AH332" s="17" t="s">
        <v>41</v>
      </c>
      <c r="AI332" s="16" t="e">
        <f>(R107/Q97)*C97</f>
        <v>#DIV/0!</v>
      </c>
      <c r="AJ332" s="17" t="s">
        <v>41</v>
      </c>
      <c r="AK332" s="16" t="e">
        <f>(R108/Q97)*C97</f>
        <v>#DIV/0!</v>
      </c>
    </row>
    <row r="333" spans="1:37" ht="15" hidden="1">
      <c r="A333" s="237"/>
      <c r="B333" s="237"/>
      <c r="C333" s="237"/>
      <c r="D333" s="237"/>
      <c r="E333" s="237"/>
      <c r="F333" s="237"/>
      <c r="G333" s="237"/>
      <c r="H333" s="237"/>
      <c r="I333" s="237"/>
      <c r="J333" s="237"/>
      <c r="K333" s="237"/>
      <c r="L333" s="237"/>
      <c r="M333" s="238"/>
      <c r="N333" s="238"/>
      <c r="O333" s="238"/>
      <c r="P333" s="242" t="s">
        <v>42</v>
      </c>
      <c r="Q333" s="243" t="e">
        <f>(#REF!/#REF!)*C109</f>
        <v>#REF!</v>
      </c>
      <c r="R333" s="245" t="s">
        <v>42</v>
      </c>
      <c r="S333" s="243" t="e">
        <f>(#REF!/#REF!)*C109</f>
        <v>#REF!</v>
      </c>
      <c r="T333" s="245" t="s">
        <v>42</v>
      </c>
      <c r="U333" s="243" t="e">
        <f>(#REF!/#REF!)*C109</f>
        <v>#REF!</v>
      </c>
      <c r="V333" s="245" t="s">
        <v>42</v>
      </c>
      <c r="W333" s="243" t="e">
        <f>(#REF!/#REF!)*C109</f>
        <v>#REF!</v>
      </c>
      <c r="X333" s="245" t="s">
        <v>42</v>
      </c>
      <c r="Y333" s="243" t="e">
        <f>(#REF!/#REF!)*C109</f>
        <v>#REF!</v>
      </c>
      <c r="Z333" s="245" t="s">
        <v>42</v>
      </c>
      <c r="AA333" s="243" t="e">
        <f>(#REF!/#REF!)*C109</f>
        <v>#REF!</v>
      </c>
      <c r="AB333" s="17" t="s">
        <v>42</v>
      </c>
      <c r="AC333" s="16" t="e">
        <f>(#REF!/#REF!)*C109</f>
        <v>#REF!</v>
      </c>
      <c r="AD333" s="17" t="s">
        <v>42</v>
      </c>
      <c r="AE333" s="16" t="e">
        <f>(#REF!/#REF!)*C109</f>
        <v>#REF!</v>
      </c>
      <c r="AF333" s="17" t="s">
        <v>42</v>
      </c>
      <c r="AG333" s="16" t="e">
        <f>(#REF!/#REF!)*C109</f>
        <v>#REF!</v>
      </c>
      <c r="AH333" s="17" t="s">
        <v>42</v>
      </c>
      <c r="AI333" s="16" t="e">
        <f>(#REF!/#REF!)*C109</f>
        <v>#REF!</v>
      </c>
      <c r="AJ333" s="17" t="s">
        <v>42</v>
      </c>
      <c r="AK333" s="16" t="e">
        <f>(#REF!/#REF!)*C109</f>
        <v>#REF!</v>
      </c>
    </row>
    <row r="334" spans="1:37" ht="15" hidden="1">
      <c r="A334" s="237"/>
      <c r="B334" s="237"/>
      <c r="C334" s="237"/>
      <c r="D334" s="237"/>
      <c r="E334" s="237"/>
      <c r="F334" s="237"/>
      <c r="G334" s="237"/>
      <c r="H334" s="237"/>
      <c r="I334" s="237"/>
      <c r="J334" s="237"/>
      <c r="K334" s="237"/>
      <c r="L334" s="237"/>
      <c r="M334" s="238"/>
      <c r="N334" s="238"/>
      <c r="O334" s="238"/>
      <c r="P334" s="242" t="s">
        <v>59</v>
      </c>
      <c r="Q334" s="243" t="e">
        <f>(R122/Q121)*C121</f>
        <v>#DIV/0!</v>
      </c>
      <c r="R334" s="245" t="s">
        <v>59</v>
      </c>
      <c r="S334" s="243" t="e">
        <f>(R123/Q121)*C121</f>
        <v>#DIV/0!</v>
      </c>
      <c r="T334" s="245" t="s">
        <v>59</v>
      </c>
      <c r="U334" s="243" t="e">
        <f>(R124/Q121)*C121</f>
        <v>#DIV/0!</v>
      </c>
      <c r="V334" s="245" t="s">
        <v>59</v>
      </c>
      <c r="W334" s="243" t="e">
        <f>(R125/Q121)*C121</f>
        <v>#DIV/0!</v>
      </c>
      <c r="X334" s="245" t="s">
        <v>59</v>
      </c>
      <c r="Y334" s="243" t="e">
        <f>(R126/Q121)*C121</f>
        <v>#DIV/0!</v>
      </c>
      <c r="Z334" s="245" t="s">
        <v>59</v>
      </c>
      <c r="AA334" s="243" t="e">
        <f>(R127/Q121)*C121</f>
        <v>#DIV/0!</v>
      </c>
      <c r="AB334" s="17" t="s">
        <v>59</v>
      </c>
      <c r="AC334" s="16" t="e">
        <f>(R129/Q121)*C121</f>
        <v>#DIV/0!</v>
      </c>
      <c r="AD334" s="17" t="s">
        <v>59</v>
      </c>
      <c r="AE334" s="16" t="e">
        <f>(R129/Q121)*C121</f>
        <v>#DIV/0!</v>
      </c>
      <c r="AF334" s="17" t="s">
        <v>59</v>
      </c>
      <c r="AG334" s="16" t="e">
        <f>(R130/Q121)*C121</f>
        <v>#DIV/0!</v>
      </c>
      <c r="AH334" s="17" t="s">
        <v>59</v>
      </c>
      <c r="AI334" s="16" t="e">
        <f>(R131/Q121)*C121</f>
        <v>#DIV/0!</v>
      </c>
      <c r="AJ334" s="17" t="s">
        <v>59</v>
      </c>
      <c r="AK334" s="16" t="e">
        <f>(R132/Q121)*C121</f>
        <v>#DIV/0!</v>
      </c>
    </row>
    <row r="335" spans="1:37" ht="15.75" hidden="1" thickBot="1">
      <c r="A335" s="237"/>
      <c r="B335" s="237"/>
      <c r="C335" s="237"/>
      <c r="D335" s="237"/>
      <c r="E335" s="237"/>
      <c r="F335" s="237"/>
      <c r="G335" s="237"/>
      <c r="H335" s="237"/>
      <c r="I335" s="237"/>
      <c r="J335" s="237"/>
      <c r="K335" s="237"/>
      <c r="L335" s="237"/>
      <c r="M335" s="238"/>
      <c r="N335" s="238"/>
      <c r="O335" s="238"/>
      <c r="P335" s="246" t="s">
        <v>60</v>
      </c>
      <c r="Q335" s="247">
        <v>0</v>
      </c>
      <c r="R335" s="248" t="s">
        <v>60</v>
      </c>
      <c r="S335" s="247">
        <v>0</v>
      </c>
      <c r="T335" s="248" t="s">
        <v>60</v>
      </c>
      <c r="U335" s="247">
        <v>0</v>
      </c>
      <c r="V335" s="248" t="s">
        <v>60</v>
      </c>
      <c r="W335" s="247">
        <v>0</v>
      </c>
      <c r="X335" s="248" t="s">
        <v>60</v>
      </c>
      <c r="Y335" s="247">
        <v>0</v>
      </c>
      <c r="Z335" s="248" t="s">
        <v>60</v>
      </c>
      <c r="AA335" s="247">
        <v>0</v>
      </c>
      <c r="AB335" s="18" t="s">
        <v>60</v>
      </c>
      <c r="AC335" s="19">
        <v>0</v>
      </c>
      <c r="AD335" s="18" t="s">
        <v>60</v>
      </c>
      <c r="AE335" s="19">
        <v>0</v>
      </c>
      <c r="AF335" s="18" t="s">
        <v>60</v>
      </c>
      <c r="AG335" s="19">
        <v>0</v>
      </c>
      <c r="AH335" s="18" t="s">
        <v>60</v>
      </c>
      <c r="AI335" s="19">
        <v>0</v>
      </c>
      <c r="AJ335" s="18" t="s">
        <v>60</v>
      </c>
      <c r="AK335" s="19">
        <v>0</v>
      </c>
    </row>
    <row r="336" spans="1:27" ht="15" hidden="1">
      <c r="A336" s="230"/>
      <c r="B336" s="231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2"/>
      <c r="Q336" s="233"/>
      <c r="R336" s="233"/>
      <c r="S336" s="233"/>
      <c r="T336" s="233"/>
      <c r="U336" s="233"/>
      <c r="V336" s="233"/>
      <c r="W336" s="233"/>
      <c r="X336" s="233"/>
      <c r="Y336" s="233"/>
      <c r="Z336" s="233"/>
      <c r="AA336" s="233"/>
    </row>
    <row r="337" spans="1:27" ht="15" hidden="1">
      <c r="A337" s="230"/>
      <c r="B337" s="231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2"/>
      <c r="Q337" s="233"/>
      <c r="R337" s="233"/>
      <c r="S337" s="233"/>
      <c r="T337" s="233"/>
      <c r="U337" s="233"/>
      <c r="V337" s="233"/>
      <c r="W337" s="233"/>
      <c r="X337" s="233"/>
      <c r="Y337" s="233"/>
      <c r="Z337" s="233"/>
      <c r="AA337" s="233"/>
    </row>
    <row r="338" spans="1:37" s="33" customFormat="1" ht="21.75" customHeight="1" hidden="1">
      <c r="A338" s="237" t="s">
        <v>29</v>
      </c>
      <c r="B338" s="237"/>
      <c r="C338" s="237"/>
      <c r="D338" s="237"/>
      <c r="E338" s="237"/>
      <c r="F338" s="237"/>
      <c r="G338" s="237"/>
      <c r="H338" s="237"/>
      <c r="I338" s="237"/>
      <c r="J338" s="237"/>
      <c r="K338" s="237"/>
      <c r="L338" s="237"/>
      <c r="M338" s="238"/>
      <c r="N338" s="238"/>
      <c r="O338" s="238"/>
      <c r="P338" s="239">
        <v>2015</v>
      </c>
      <c r="Q338" s="240" t="e">
        <f>SUM(Q339:Q339)</f>
        <v>#REF!</v>
      </c>
      <c r="R338" s="241">
        <v>2016</v>
      </c>
      <c r="S338" s="240" t="e">
        <f>SUM(S339:S339)</f>
        <v>#REF!</v>
      </c>
      <c r="T338" s="241">
        <v>2017</v>
      </c>
      <c r="U338" s="240" t="e">
        <f>SUM(U339:U339)</f>
        <v>#REF!</v>
      </c>
      <c r="V338" s="241">
        <v>2018</v>
      </c>
      <c r="W338" s="240" t="e">
        <f>SUM(W339:W339)</f>
        <v>#REF!</v>
      </c>
      <c r="X338" s="241">
        <v>2019</v>
      </c>
      <c r="Y338" s="240" t="e">
        <f>SUM(Y339:Y339)</f>
        <v>#REF!</v>
      </c>
      <c r="Z338" s="241">
        <v>2020</v>
      </c>
      <c r="AA338" s="240" t="e">
        <f>SUM(AA339:AA339)</f>
        <v>#REF!</v>
      </c>
      <c r="AB338" s="29">
        <v>2021</v>
      </c>
      <c r="AC338" s="28" t="e">
        <f>SUM(AC339:AC339)</f>
        <v>#REF!</v>
      </c>
      <c r="AD338" s="29">
        <v>2022</v>
      </c>
      <c r="AE338" s="28" t="e">
        <f>SUM(AE339:AE339)</f>
        <v>#REF!</v>
      </c>
      <c r="AF338" s="29">
        <v>2023</v>
      </c>
      <c r="AG338" s="28" t="e">
        <f>SUM(AG339:AG339)</f>
        <v>#REF!</v>
      </c>
      <c r="AH338" s="29">
        <v>2024</v>
      </c>
      <c r="AI338" s="28" t="e">
        <f>SUM(AI339:AI339)</f>
        <v>#REF!</v>
      </c>
      <c r="AJ338" s="29">
        <v>2025</v>
      </c>
      <c r="AK338" s="28" t="e">
        <f>SUM(AK339:AK339)</f>
        <v>#REF!</v>
      </c>
    </row>
    <row r="339" spans="1:37" ht="29.25" customHeight="1" hidden="1">
      <c r="A339" s="237"/>
      <c r="B339" s="237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8"/>
      <c r="N339" s="238"/>
      <c r="O339" s="238"/>
      <c r="P339" s="251" t="s">
        <v>45</v>
      </c>
      <c r="Q339" s="252" t="e">
        <f>(#REF!/#REF!)*C189</f>
        <v>#REF!</v>
      </c>
      <c r="R339" s="253" t="s">
        <v>45</v>
      </c>
      <c r="S339" s="252" t="e">
        <f>(#REF!/#REF!)*C189</f>
        <v>#REF!</v>
      </c>
      <c r="T339" s="253" t="s">
        <v>45</v>
      </c>
      <c r="U339" s="252" t="e">
        <f>(#REF!/#REF!)*C189</f>
        <v>#REF!</v>
      </c>
      <c r="V339" s="253" t="s">
        <v>45</v>
      </c>
      <c r="W339" s="252" t="e">
        <f>(#REF!/#REF!)*C189</f>
        <v>#REF!</v>
      </c>
      <c r="X339" s="253" t="s">
        <v>45</v>
      </c>
      <c r="Y339" s="252" t="e">
        <f>(#REF!/#REF!)*C189</f>
        <v>#REF!</v>
      </c>
      <c r="Z339" s="253" t="s">
        <v>45</v>
      </c>
      <c r="AA339" s="252" t="e">
        <f>(#REF!/#REF!)*C189</f>
        <v>#REF!</v>
      </c>
      <c r="AB339" s="22" t="s">
        <v>45</v>
      </c>
      <c r="AC339" s="23" t="e">
        <f>(#REF!/#REF!)*C189</f>
        <v>#REF!</v>
      </c>
      <c r="AD339" s="22" t="s">
        <v>45</v>
      </c>
      <c r="AE339" s="23" t="e">
        <f>(#REF!/#REF!)*C189</f>
        <v>#REF!</v>
      </c>
      <c r="AF339" s="22" t="s">
        <v>45</v>
      </c>
      <c r="AG339" s="23" t="e">
        <f>(#REF!/#REF!)*C189</f>
        <v>#REF!</v>
      </c>
      <c r="AH339" s="22" t="s">
        <v>45</v>
      </c>
      <c r="AI339" s="23" t="e">
        <f>(#REF!/#REF!)*C189</f>
        <v>#REF!</v>
      </c>
      <c r="AJ339" s="22" t="s">
        <v>45</v>
      </c>
      <c r="AK339" s="23" t="e">
        <f>(#REF!/#REF!)*C189</f>
        <v>#REF!</v>
      </c>
    </row>
    <row r="340" spans="1:37" ht="25.5" customHeight="1" hidden="1" thickBot="1">
      <c r="A340" s="237"/>
      <c r="B340" s="237"/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8"/>
      <c r="N340" s="238"/>
      <c r="O340" s="238"/>
      <c r="P340" s="254" t="s">
        <v>50</v>
      </c>
      <c r="Q340" s="255"/>
      <c r="R340" s="256"/>
      <c r="S340" s="255"/>
      <c r="T340" s="256"/>
      <c r="U340" s="255"/>
      <c r="V340" s="256"/>
      <c r="W340" s="255"/>
      <c r="X340" s="256"/>
      <c r="Y340" s="255"/>
      <c r="Z340" s="256"/>
      <c r="AA340" s="255"/>
      <c r="AB340" s="24"/>
      <c r="AC340" s="25"/>
      <c r="AD340" s="24"/>
      <c r="AE340" s="25"/>
      <c r="AF340" s="24"/>
      <c r="AG340" s="25"/>
      <c r="AH340" s="24"/>
      <c r="AI340" s="25"/>
      <c r="AJ340" s="24"/>
      <c r="AK340" s="25"/>
    </row>
    <row r="341" spans="1:37" s="33" customFormat="1" ht="23.25" customHeight="1" hidden="1">
      <c r="A341" s="237" t="s">
        <v>30</v>
      </c>
      <c r="B341" s="237"/>
      <c r="C341" s="237"/>
      <c r="D341" s="237"/>
      <c r="E341" s="237"/>
      <c r="F341" s="237"/>
      <c r="G341" s="237"/>
      <c r="H341" s="237"/>
      <c r="I341" s="237"/>
      <c r="J341" s="237"/>
      <c r="K341" s="237"/>
      <c r="L341" s="237"/>
      <c r="M341" s="238"/>
      <c r="N341" s="238"/>
      <c r="O341" s="238"/>
      <c r="P341" s="239">
        <v>2015</v>
      </c>
      <c r="Q341" s="257" t="e">
        <f>SUM(Q342:Q342)</f>
        <v>#REF!</v>
      </c>
      <c r="R341" s="258">
        <v>2016</v>
      </c>
      <c r="S341" s="257" t="e">
        <f>SUM(S342:S342)</f>
        <v>#REF!</v>
      </c>
      <c r="T341" s="258">
        <v>2017</v>
      </c>
      <c r="U341" s="257" t="e">
        <f>SUM(U342:U342)</f>
        <v>#REF!</v>
      </c>
      <c r="V341" s="258">
        <v>2018</v>
      </c>
      <c r="W341" s="257" t="e">
        <f>SUM(W342:W342)</f>
        <v>#REF!</v>
      </c>
      <c r="X341" s="258">
        <v>2019</v>
      </c>
      <c r="Y341" s="257" t="e">
        <f>SUM(Y342:Y342)</f>
        <v>#REF!</v>
      </c>
      <c r="Z341" s="258">
        <v>2020</v>
      </c>
      <c r="AA341" s="257" t="e">
        <f>SUM(AA342:AA342)</f>
        <v>#REF!</v>
      </c>
      <c r="AB341" s="31">
        <v>2021</v>
      </c>
      <c r="AC341" s="32" t="e">
        <f>SUM(AC342:AC342)</f>
        <v>#REF!</v>
      </c>
      <c r="AD341" s="31">
        <v>2022</v>
      </c>
      <c r="AE341" s="32" t="e">
        <f>SUM(AE342:AE342)</f>
        <v>#REF!</v>
      </c>
      <c r="AF341" s="31">
        <v>2023</v>
      </c>
      <c r="AG341" s="32" t="e">
        <f>SUM(AG342:AG342)</f>
        <v>#REF!</v>
      </c>
      <c r="AH341" s="31">
        <v>2024</v>
      </c>
      <c r="AI341" s="32" t="e">
        <f>SUM(AI342:AI342)</f>
        <v>#REF!</v>
      </c>
      <c r="AJ341" s="31">
        <v>2025</v>
      </c>
      <c r="AK341" s="32" t="e">
        <f>SUM(AK342:AK342)</f>
        <v>#REF!</v>
      </c>
    </row>
    <row r="342" spans="1:37" ht="36.75" customHeight="1" hidden="1">
      <c r="A342" s="237"/>
      <c r="B342" s="237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  <c r="M342" s="238"/>
      <c r="N342" s="238"/>
      <c r="O342" s="238"/>
      <c r="P342" s="251" t="s">
        <v>45</v>
      </c>
      <c r="Q342" s="252" t="e">
        <f>(#REF!/#REF!)*C189</f>
        <v>#REF!</v>
      </c>
      <c r="R342" s="253" t="s">
        <v>45</v>
      </c>
      <c r="S342" s="252" t="e">
        <f>(#REF!/#REF!)*C189</f>
        <v>#REF!</v>
      </c>
      <c r="T342" s="253" t="s">
        <v>45</v>
      </c>
      <c r="U342" s="252" t="e">
        <f>(#REF!/#REF!)*C189</f>
        <v>#REF!</v>
      </c>
      <c r="V342" s="253" t="s">
        <v>45</v>
      </c>
      <c r="W342" s="252" t="e">
        <f>(#REF!/#REF!)*C189</f>
        <v>#REF!</v>
      </c>
      <c r="X342" s="253" t="s">
        <v>45</v>
      </c>
      <c r="Y342" s="252" t="e">
        <f>(#REF!/#REF!)*C189</f>
        <v>#REF!</v>
      </c>
      <c r="Z342" s="253" t="s">
        <v>45</v>
      </c>
      <c r="AA342" s="252" t="e">
        <f>(#REF!/#REF!)*C189</f>
        <v>#REF!</v>
      </c>
      <c r="AB342" s="22" t="s">
        <v>45</v>
      </c>
      <c r="AC342" s="23" t="e">
        <f>(#REF!/#REF!)*C189</f>
        <v>#REF!</v>
      </c>
      <c r="AD342" s="22" t="s">
        <v>45</v>
      </c>
      <c r="AE342" s="23" t="e">
        <f>(#REF!/#REF!)*C189</f>
        <v>#REF!</v>
      </c>
      <c r="AF342" s="22" t="s">
        <v>45</v>
      </c>
      <c r="AG342" s="23" t="e">
        <f>(#REF!/#REF!)*C189</f>
        <v>#REF!</v>
      </c>
      <c r="AH342" s="22" t="s">
        <v>45</v>
      </c>
      <c r="AI342" s="23" t="e">
        <f>(#REF!/#REF!)*C189</f>
        <v>#REF!</v>
      </c>
      <c r="AJ342" s="22" t="s">
        <v>45</v>
      </c>
      <c r="AK342" s="23" t="e">
        <f>(#REF!/#REF!)*C189</f>
        <v>#REF!</v>
      </c>
    </row>
    <row r="343" spans="1:37" ht="25.5" customHeight="1" hidden="1" thickBot="1">
      <c r="A343" s="237"/>
      <c r="B343" s="237"/>
      <c r="C343" s="237"/>
      <c r="D343" s="237"/>
      <c r="E343" s="237"/>
      <c r="F343" s="237"/>
      <c r="G343" s="237"/>
      <c r="H343" s="237"/>
      <c r="I343" s="237"/>
      <c r="J343" s="237"/>
      <c r="K343" s="237"/>
      <c r="L343" s="237"/>
      <c r="M343" s="238"/>
      <c r="N343" s="238"/>
      <c r="O343" s="238"/>
      <c r="P343" s="259" t="s">
        <v>50</v>
      </c>
      <c r="Q343" s="260"/>
      <c r="R343" s="261"/>
      <c r="S343" s="260"/>
      <c r="T343" s="261"/>
      <c r="U343" s="260"/>
      <c r="V343" s="261"/>
      <c r="W343" s="260"/>
      <c r="X343" s="261"/>
      <c r="Y343" s="260"/>
      <c r="Z343" s="261"/>
      <c r="AA343" s="260"/>
      <c r="AB343" s="26"/>
      <c r="AC343" s="27"/>
      <c r="AD343" s="26"/>
      <c r="AE343" s="27"/>
      <c r="AF343" s="26"/>
      <c r="AG343" s="27"/>
      <c r="AH343" s="26"/>
      <c r="AI343" s="27"/>
      <c r="AJ343" s="26"/>
      <c r="AK343" s="27"/>
    </row>
    <row r="344" spans="1:27" ht="15">
      <c r="A344" s="230"/>
      <c r="B344" s="231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  <c r="P344" s="232"/>
      <c r="Q344" s="233"/>
      <c r="R344" s="233"/>
      <c r="S344" s="233"/>
      <c r="T344" s="233"/>
      <c r="U344" s="233"/>
      <c r="V344" s="233"/>
      <c r="W344" s="233"/>
      <c r="X344" s="233"/>
      <c r="Y344" s="233"/>
      <c r="Z344" s="233"/>
      <c r="AA344" s="233"/>
    </row>
    <row r="345" spans="1:27" ht="15">
      <c r="A345" s="230"/>
      <c r="B345" s="231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2"/>
      <c r="Q345" s="233"/>
      <c r="R345" s="233"/>
      <c r="S345" s="233"/>
      <c r="T345" s="233"/>
      <c r="U345" s="233"/>
      <c r="V345" s="233"/>
      <c r="W345" s="233"/>
      <c r="X345" s="233"/>
      <c r="Y345" s="233"/>
      <c r="Z345" s="233"/>
      <c r="AA345" s="233"/>
    </row>
    <row r="346" spans="1:27" ht="15">
      <c r="A346" s="230"/>
      <c r="B346" s="231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2"/>
      <c r="Q346" s="233"/>
      <c r="R346" s="233"/>
      <c r="S346" s="233"/>
      <c r="T346" s="233"/>
      <c r="U346" s="233"/>
      <c r="V346" s="233"/>
      <c r="W346" s="233"/>
      <c r="X346" s="233"/>
      <c r="Y346" s="233"/>
      <c r="Z346" s="233"/>
      <c r="AA346" s="233"/>
    </row>
    <row r="347" spans="1:27" ht="15">
      <c r="A347" s="230"/>
      <c r="B347" s="231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2"/>
      <c r="Q347" s="233"/>
      <c r="R347" s="233"/>
      <c r="S347" s="233"/>
      <c r="T347" s="233"/>
      <c r="U347" s="233"/>
      <c r="V347" s="233"/>
      <c r="W347" s="233"/>
      <c r="X347" s="233"/>
      <c r="Y347" s="233"/>
      <c r="Z347" s="233"/>
      <c r="AA347" s="233"/>
    </row>
    <row r="348" spans="1:27" ht="15">
      <c r="A348" s="230"/>
      <c r="B348" s="231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  <c r="P348" s="232"/>
      <c r="Q348" s="233"/>
      <c r="R348" s="233"/>
      <c r="S348" s="233"/>
      <c r="T348" s="233"/>
      <c r="U348" s="233"/>
      <c r="V348" s="233"/>
      <c r="W348" s="233"/>
      <c r="X348" s="233"/>
      <c r="Y348" s="233"/>
      <c r="Z348" s="233"/>
      <c r="AA348" s="233"/>
    </row>
    <row r="349" spans="1:27" ht="15">
      <c r="A349" s="230"/>
      <c r="B349" s="231"/>
      <c r="C349" s="23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2"/>
      <c r="Q349" s="233"/>
      <c r="R349" s="233"/>
      <c r="S349" s="233"/>
      <c r="T349" s="233"/>
      <c r="U349" s="233"/>
      <c r="V349" s="233"/>
      <c r="W349" s="233"/>
      <c r="X349" s="233"/>
      <c r="Y349" s="233"/>
      <c r="Z349" s="233"/>
      <c r="AA349" s="233"/>
    </row>
    <row r="350" spans="1:27" ht="15">
      <c r="A350" s="230"/>
      <c r="B350" s="231"/>
      <c r="C350" s="230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2"/>
      <c r="Q350" s="233"/>
      <c r="R350" s="233"/>
      <c r="S350" s="233"/>
      <c r="T350" s="233"/>
      <c r="U350" s="233"/>
      <c r="V350" s="233"/>
      <c r="W350" s="233"/>
      <c r="X350" s="233"/>
      <c r="Y350" s="233"/>
      <c r="Z350" s="233"/>
      <c r="AA350" s="233"/>
    </row>
    <row r="351" spans="1:27" ht="15">
      <c r="A351" s="230"/>
      <c r="B351" s="231"/>
      <c r="C351" s="230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2"/>
      <c r="Q351" s="233"/>
      <c r="R351" s="233"/>
      <c r="S351" s="233"/>
      <c r="T351" s="233"/>
      <c r="U351" s="233"/>
      <c r="V351" s="233"/>
      <c r="W351" s="233"/>
      <c r="X351" s="233"/>
      <c r="Y351" s="233"/>
      <c r="Z351" s="233"/>
      <c r="AA351" s="233"/>
    </row>
    <row r="352" spans="1:27" ht="15">
      <c r="A352" s="230"/>
      <c r="B352" s="231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2"/>
      <c r="Q352" s="233"/>
      <c r="R352" s="233"/>
      <c r="S352" s="233"/>
      <c r="T352" s="233"/>
      <c r="U352" s="233"/>
      <c r="V352" s="233"/>
      <c r="W352" s="233"/>
      <c r="X352" s="233"/>
      <c r="Y352" s="233"/>
      <c r="Z352" s="233"/>
      <c r="AA352" s="233"/>
    </row>
  </sheetData>
  <sheetProtection/>
  <mergeCells count="107">
    <mergeCell ref="AA151:AA162"/>
    <mergeCell ref="AA163:AA174"/>
    <mergeCell ref="AA133:AA144"/>
    <mergeCell ref="AA60:AA71"/>
    <mergeCell ref="AA97:AA108"/>
    <mergeCell ref="AA109:AA120"/>
    <mergeCell ref="AA121:AA132"/>
    <mergeCell ref="A297:B308"/>
    <mergeCell ref="A175:B186"/>
    <mergeCell ref="AA285:AA296"/>
    <mergeCell ref="AA297:AA308"/>
    <mergeCell ref="AA175:AA186"/>
    <mergeCell ref="AA237:AA248"/>
    <mergeCell ref="A261:B272"/>
    <mergeCell ref="A273:B284"/>
    <mergeCell ref="A285:B296"/>
    <mergeCell ref="A188:AA188"/>
    <mergeCell ref="AA273:AA284"/>
    <mergeCell ref="AA201:AA209"/>
    <mergeCell ref="A48:A59"/>
    <mergeCell ref="B133:B144"/>
    <mergeCell ref="C60:C71"/>
    <mergeCell ref="B84:B96"/>
    <mergeCell ref="C84:C96"/>
    <mergeCell ref="AA261:AA272"/>
    <mergeCell ref="A249:B260"/>
    <mergeCell ref="A237:B248"/>
    <mergeCell ref="AA189:AA200"/>
    <mergeCell ref="C189:C200"/>
    <mergeCell ref="AA249:AA260"/>
    <mergeCell ref="AA9:AA20"/>
    <mergeCell ref="A187:AA187"/>
    <mergeCell ref="C72:C83"/>
    <mergeCell ref="A97:A108"/>
    <mergeCell ref="A163:B174"/>
    <mergeCell ref="A151:B162"/>
    <mergeCell ref="AA48:AA59"/>
    <mergeCell ref="B48:B59"/>
    <mergeCell ref="C48:C59"/>
    <mergeCell ref="A21:AA21"/>
    <mergeCell ref="C36:C47"/>
    <mergeCell ref="B23:B34"/>
    <mergeCell ref="AA23:AA35"/>
    <mergeCell ref="M4:M6"/>
    <mergeCell ref="B36:B47"/>
    <mergeCell ref="AA36:AA47"/>
    <mergeCell ref="A133:A144"/>
    <mergeCell ref="A84:A96"/>
    <mergeCell ref="A109:A120"/>
    <mergeCell ref="B109:B120"/>
    <mergeCell ref="B97:B108"/>
    <mergeCell ref="B121:B132"/>
    <mergeCell ref="A72:A83"/>
    <mergeCell ref="B72:B83"/>
    <mergeCell ref="AA84:AA96"/>
    <mergeCell ref="C109:C120"/>
    <mergeCell ref="AA72:AA83"/>
    <mergeCell ref="F4:G5"/>
    <mergeCell ref="A23:A34"/>
    <mergeCell ref="H4:I5"/>
    <mergeCell ref="J4:K5"/>
    <mergeCell ref="A22:AA22"/>
    <mergeCell ref="A4:A6"/>
    <mergeCell ref="N4:N6"/>
    <mergeCell ref="O4:O6"/>
    <mergeCell ref="L4:L6"/>
    <mergeCell ref="D4:E5"/>
    <mergeCell ref="P4:P6"/>
    <mergeCell ref="AA4:AA6"/>
    <mergeCell ref="Q4:R5"/>
    <mergeCell ref="Y5:Z5"/>
    <mergeCell ref="S4:Z4"/>
    <mergeCell ref="W1:AA1"/>
    <mergeCell ref="S5:T5"/>
    <mergeCell ref="W5:X5"/>
    <mergeCell ref="U5:V5"/>
    <mergeCell ref="L2:Z2"/>
    <mergeCell ref="A341:L343"/>
    <mergeCell ref="A121:A132"/>
    <mergeCell ref="C97:C108"/>
    <mergeCell ref="C121:C132"/>
    <mergeCell ref="A325:L335"/>
    <mergeCell ref="A314:L324"/>
    <mergeCell ref="B189:B200"/>
    <mergeCell ref="A338:L340"/>
    <mergeCell ref="C201:C212"/>
    <mergeCell ref="A201:A212"/>
    <mergeCell ref="C225:C236"/>
    <mergeCell ref="C4:C6"/>
    <mergeCell ref="B8:AA8"/>
    <mergeCell ref="A36:A47"/>
    <mergeCell ref="A189:A200"/>
    <mergeCell ref="C133:C144"/>
    <mergeCell ref="B60:B71"/>
    <mergeCell ref="A60:A71"/>
    <mergeCell ref="B4:B6"/>
    <mergeCell ref="A9:L20"/>
    <mergeCell ref="AA225:AA236"/>
    <mergeCell ref="A311:Y312"/>
    <mergeCell ref="A309:AA309"/>
    <mergeCell ref="B201:B212"/>
    <mergeCell ref="A213:A224"/>
    <mergeCell ref="B213:B224"/>
    <mergeCell ref="C213:C224"/>
    <mergeCell ref="AA213:AA224"/>
    <mergeCell ref="A225:A236"/>
    <mergeCell ref="B225:B236"/>
  </mergeCells>
  <printOptions/>
  <pageMargins left="0.2755905511811024" right="0.1968503937007874" top="0.35433070866141736" bottom="0.31496062992125984" header="0.31496062992125984" footer="0.31496062992125984"/>
  <pageSetup fitToHeight="0" horizontalDpi="600" verticalDpi="600" orientation="landscape" paperSize="9" scale="50" r:id="rId1"/>
  <rowBreaks count="1" manualBreakCount="1">
    <brk id="310" max="1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2022-04-04T01:11:15Z</cp:lastPrinted>
  <dcterms:created xsi:type="dcterms:W3CDTF">2014-08-20T07:30:27Z</dcterms:created>
  <dcterms:modified xsi:type="dcterms:W3CDTF">2022-04-04T01:11:33Z</dcterms:modified>
  <cp:category/>
  <cp:version/>
  <cp:contentType/>
  <cp:contentStatus/>
</cp:coreProperties>
</file>