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45" windowWidth="22080" windowHeight="1086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<sst xmlns="http://schemas.openxmlformats.org/spreadsheetml/2006/main" count="140" uniqueCount="80">
  <si>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</si>
  <si>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</si>
  <si>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</si>
  <si>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</si>
  <si>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</si>
  <si>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</si>
  <si>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</si>
  <si>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</si>
  <si>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</si>
  <si>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</si>
  <si>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</si>
  <si>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</si>
  <si>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</si>
  <si>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</si>
  <si>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</si>
  <si>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</si>
  <si>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</si>
  <si>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</si>
  <si>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</si>
  <si>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</si>
  <si>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</si>
  <si>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</si>
  <si>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</si>
  <si>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</si>
  <si>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</si>
  <si>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</si>
  <si>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</si>
  <si>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</si>
  <si>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</si>
  <si>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</si>
  <si>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</si>
  <si>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</si>
  <si>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</si>
  <si>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</si>
  <si>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</si>
  <si>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</si>
  <si>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</si>
  <si>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</si>
  <si>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</si>
  <si>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</si>
  <si>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</si>
  <si>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</si>
  <si>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</si>
  <si>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</si>
  <si>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</si>
  <si>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</si>
  <si>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</si>
  <si>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</si>
  <si>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</si>
  <si>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</si>
  <si>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</si>
  <si>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</si>
  <si>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</si>
  <si>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</si>
  <si>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</si>
  <si>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</si>
  <si>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</si>
  <si>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</si>
  <si>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</si>
  <si>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</si>
  <si>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</si>
  <si>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</si>
  <si>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</si>
  <si>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</si>
  <si>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</si>
  <si>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</si>
  <si>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</si>
  <si>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</si>
  <si>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</si>
  <si>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</si>
  <si>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</si>
  <si>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Приложение 6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</si>
  <si>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</si>
  <si>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</si>
  <si>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</si>
  <si>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>Мероприятие 1.4 Предоставление молодым семьям социальных выплат на приобретение (строительство) жилья</t>
  </si>
  <si>
    <t>2024</t>
  </si>
  <si>
    <t>2025</t>
  </si>
  <si>
    <t>Перечень мероприятий и ресурсное обеспечение подпрограммы «Обеспечение жильем молодых семей» на 2017-2025 годы</t>
  </si>
  <si>
    <t>к постановлению администрации Города Томска от 28.04.2022 № 388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</si>
</sst>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49" fontId="0" fillId="24" borderId="11" xfId="0" applyNumberForma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49" fontId="0" fillId="24" borderId="23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24" borderId="24" xfId="0" applyNumberFormat="1" applyFill="1" applyBorder="1" applyAlignment="1">
      <alignment horizontal="center" vertical="center" wrapText="1"/>
    </xf>
    <xf numFmtId="49" fontId="0" fillId="24" borderId="25" xfId="0" applyNumberFormat="1" applyFill="1" applyBorder="1" applyAlignment="1">
      <alignment horizontal="center" vertical="center" wrapText="1"/>
    </xf>
    <xf numFmtId="49" fontId="0" fillId="24" borderId="26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/>
    </xf>
    <xf numFmtId="0" fontId="0" fillId="24" borderId="0" xfId="0" applyFill="1" applyAlignment="1">
      <alignment/>
    </xf>
    <xf numFmtId="49" fontId="0" fillId="24" borderId="30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right" wrapText="1"/>
    </xf>
    <xf numFmtId="0" fontId="2" fillId="24" borderId="0" xfId="0" applyFont="1" applyFill="1" applyAlignment="1">
      <alignment horizontal="center" vertical="center"/>
    </xf>
    <xf numFmtId="49" fontId="0" fillId="24" borderId="31" xfId="0" applyNumberForma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tabSelected="1" view="pageBreakPreview" zoomScale="75" zoomScaleSheetLayoutView="75" zoomScalePageLayoutView="0" workbookViewId="0" topLeftCell="A1">
      <selection activeCell="U7" sqref="U7"/>
    </sheetView>
  </sheetViews>
  <sheetFormatPr defaultColWidth="9.00390625" defaultRowHeight="12.75"/>
  <cols>
    <col min="1" max="1" width="7.25390625" style="2" customWidth="1"/>
    <col min="2" max="2" width="47.75390625" style="2" customWidth="1"/>
    <col min="3" max="3" width="16.75390625" style="2" customWidth="1"/>
    <col min="4" max="5" width="8.125" style="2" customWidth="1"/>
    <col min="6" max="6" width="9.75390625" style="2" customWidth="1"/>
    <col min="7" max="7" width="12.125" style="3" bestFit="1" customWidth="1"/>
    <col min="8" max="8" width="13.125" style="3" customWidth="1"/>
    <col min="9" max="9" width="11.00390625" style="3" customWidth="1"/>
    <col min="10" max="10" width="10.625" style="3" customWidth="1"/>
    <col min="11" max="11" width="10.375" style="3" bestFit="1" customWidth="1"/>
    <col min="12" max="14" width="9.625" style="3" bestFit="1" customWidth="1"/>
    <col min="15" max="15" width="10.875" style="3" bestFit="1" customWidth="1"/>
    <col min="16" max="16" width="10.375" style="3" bestFit="1" customWidth="1"/>
    <col min="17" max="17" width="17.75390625" style="2" customWidth="1"/>
    <col min="18" max="18" width="10.125" style="2" bestFit="1" customWidth="1"/>
    <col min="19" max="19" width="11.875" style="2" customWidth="1"/>
    <col min="20" max="16384" width="9.125" style="2" customWidth="1"/>
  </cols>
  <sheetData>
    <row r="1" ht="12.75">
      <c r="Q1" s="2" t="s">
        <v>71</v>
      </c>
    </row>
    <row r="2" spans="11:17" ht="12.75">
      <c r="K2" s="60" t="s">
        <v>79</v>
      </c>
      <c r="L2" s="61"/>
      <c r="M2" s="61"/>
      <c r="N2" s="61"/>
      <c r="O2" s="61"/>
      <c r="P2" s="61"/>
      <c r="Q2" s="61"/>
    </row>
    <row r="5" spans="13:17" ht="56.25" customHeight="1">
      <c r="M5" s="64"/>
      <c r="N5" s="64"/>
      <c r="O5" s="64"/>
      <c r="P5" s="64"/>
      <c r="Q5" s="64"/>
    </row>
    <row r="7" spans="1:17" ht="12.75">
      <c r="A7" s="65" t="s">
        <v>78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9" ht="13.5" thickBot="1"/>
    <row r="10" spans="1:17" ht="46.5" customHeight="1" thickTop="1">
      <c r="A10" s="66" t="s">
        <v>5</v>
      </c>
      <c r="B10" s="59" t="s">
        <v>43</v>
      </c>
      <c r="C10" s="59" t="s">
        <v>6</v>
      </c>
      <c r="D10" s="59" t="s">
        <v>58</v>
      </c>
      <c r="E10" s="59" t="s">
        <v>59</v>
      </c>
      <c r="F10" s="59" t="s">
        <v>7</v>
      </c>
      <c r="G10" s="59" t="s">
        <v>8</v>
      </c>
      <c r="H10" s="59"/>
      <c r="I10" s="59" t="s">
        <v>11</v>
      </c>
      <c r="J10" s="59"/>
      <c r="K10" s="59"/>
      <c r="L10" s="59"/>
      <c r="M10" s="59"/>
      <c r="N10" s="59"/>
      <c r="O10" s="59"/>
      <c r="P10" s="59"/>
      <c r="Q10" s="62" t="s">
        <v>68</v>
      </c>
    </row>
    <row r="11" spans="1:17" ht="46.5" customHeight="1">
      <c r="A11" s="42"/>
      <c r="B11" s="35"/>
      <c r="C11" s="35"/>
      <c r="D11" s="35"/>
      <c r="E11" s="35"/>
      <c r="F11" s="35"/>
      <c r="G11" s="35"/>
      <c r="H11" s="35"/>
      <c r="I11" s="35" t="s">
        <v>12</v>
      </c>
      <c r="J11" s="35"/>
      <c r="K11" s="35" t="s">
        <v>13</v>
      </c>
      <c r="L11" s="35"/>
      <c r="M11" s="35" t="s">
        <v>14</v>
      </c>
      <c r="N11" s="35"/>
      <c r="O11" s="35" t="s">
        <v>15</v>
      </c>
      <c r="P11" s="35"/>
      <c r="Q11" s="63"/>
    </row>
    <row r="12" spans="1:17" ht="46.5" customHeight="1">
      <c r="A12" s="42"/>
      <c r="B12" s="35"/>
      <c r="C12" s="35"/>
      <c r="D12" s="35"/>
      <c r="E12" s="35"/>
      <c r="F12" s="35"/>
      <c r="G12" s="1" t="s">
        <v>9</v>
      </c>
      <c r="H12" s="1" t="s">
        <v>10</v>
      </c>
      <c r="I12" s="1" t="s">
        <v>9</v>
      </c>
      <c r="J12" s="1" t="s">
        <v>10</v>
      </c>
      <c r="K12" s="1" t="s">
        <v>9</v>
      </c>
      <c r="L12" s="1" t="s">
        <v>10</v>
      </c>
      <c r="M12" s="1" t="s">
        <v>9</v>
      </c>
      <c r="N12" s="1" t="s">
        <v>10</v>
      </c>
      <c r="O12" s="1" t="s">
        <v>9</v>
      </c>
      <c r="P12" s="1" t="s">
        <v>44</v>
      </c>
      <c r="Q12" s="63"/>
    </row>
    <row r="13" spans="1:17" ht="12.75">
      <c r="A13" s="8">
        <v>1</v>
      </c>
      <c r="B13" s="1">
        <v>2</v>
      </c>
      <c r="C13" s="1">
        <v>3</v>
      </c>
      <c r="D13" s="1" t="s">
        <v>60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23</v>
      </c>
      <c r="M13" s="1" t="s">
        <v>24</v>
      </c>
      <c r="N13" s="1" t="s">
        <v>25</v>
      </c>
      <c r="O13" s="1" t="s">
        <v>61</v>
      </c>
      <c r="P13" s="1" t="s">
        <v>62</v>
      </c>
      <c r="Q13" s="9" t="s">
        <v>63</v>
      </c>
    </row>
    <row r="14" spans="1:17" ht="26.25" customHeight="1">
      <c r="A14" s="8">
        <v>1</v>
      </c>
      <c r="B14" s="52" t="s">
        <v>52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</row>
    <row r="15" spans="1:17" ht="12.75">
      <c r="A15" s="42">
        <v>1</v>
      </c>
      <c r="B15" s="55" t="s">
        <v>53</v>
      </c>
      <c r="C15" s="46" t="s">
        <v>41</v>
      </c>
      <c r="D15" s="46"/>
      <c r="E15" s="46"/>
      <c r="F15" s="12" t="s">
        <v>26</v>
      </c>
      <c r="G15" s="13">
        <f aca="true" t="shared" si="0" ref="G15:L15">G16+G17+G18+G19+G20+G24+G23+G21+G22</f>
        <v>1282128.5</v>
      </c>
      <c r="H15" s="13">
        <f t="shared" si="0"/>
        <v>875971</v>
      </c>
      <c r="I15" s="13">
        <f t="shared" si="0"/>
        <v>471924</v>
      </c>
      <c r="J15" s="13">
        <f t="shared" si="0"/>
        <v>288014</v>
      </c>
      <c r="K15" s="13">
        <f t="shared" si="0"/>
        <v>123948.9</v>
      </c>
      <c r="L15" s="13">
        <f t="shared" si="0"/>
        <v>61114.899999999994</v>
      </c>
      <c r="M15" s="13">
        <f>M16+M17+M18+M19+M20+M21+M22+M23+M24</f>
        <v>81959.2</v>
      </c>
      <c r="N15" s="13">
        <f>N16+N17+N18+N19+N20+N24+N23+N21+N22</f>
        <v>50545.7</v>
      </c>
      <c r="O15" s="13">
        <f>O16+O17+O18+O19+O20+O24+O23+O21+O22</f>
        <v>604296.4</v>
      </c>
      <c r="P15" s="13">
        <f>P16+P17+P18+P19+P20+P24+P23+P21+P22</f>
        <v>476296.4</v>
      </c>
      <c r="Q15" s="40" t="s">
        <v>45</v>
      </c>
    </row>
    <row r="16" spans="1:17" ht="12.75">
      <c r="A16" s="42"/>
      <c r="B16" s="55"/>
      <c r="C16" s="46"/>
      <c r="D16" s="46"/>
      <c r="E16" s="46"/>
      <c r="F16" s="12">
        <v>2017</v>
      </c>
      <c r="G16" s="13">
        <v>149685.4</v>
      </c>
      <c r="H16" s="13">
        <v>149685.4</v>
      </c>
      <c r="I16" s="13">
        <v>59901.399999999994</v>
      </c>
      <c r="J16" s="13">
        <v>59901.399999999994</v>
      </c>
      <c r="K16" s="13">
        <v>10885.2</v>
      </c>
      <c r="L16" s="13">
        <v>10885.2</v>
      </c>
      <c r="M16" s="13">
        <v>9898.8</v>
      </c>
      <c r="N16" s="13">
        <v>9898.8</v>
      </c>
      <c r="O16" s="13">
        <v>69000</v>
      </c>
      <c r="P16" s="13">
        <v>69000</v>
      </c>
      <c r="Q16" s="40"/>
    </row>
    <row r="17" spans="1:17" ht="12.75">
      <c r="A17" s="42"/>
      <c r="B17" s="55"/>
      <c r="C17" s="46"/>
      <c r="D17" s="46"/>
      <c r="E17" s="46"/>
      <c r="F17" s="12">
        <v>2018</v>
      </c>
      <c r="G17" s="13">
        <v>208017.3</v>
      </c>
      <c r="H17" s="13">
        <v>208017.3</v>
      </c>
      <c r="I17" s="13">
        <v>77085.6</v>
      </c>
      <c r="J17" s="13">
        <v>77085.6</v>
      </c>
      <c r="K17" s="13">
        <v>2813.1</v>
      </c>
      <c r="L17" s="13">
        <v>2813.1</v>
      </c>
      <c r="M17" s="13">
        <v>7521.6</v>
      </c>
      <c r="N17" s="13">
        <v>7521.6</v>
      </c>
      <c r="O17" s="13">
        <v>120597</v>
      </c>
      <c r="P17" s="13">
        <v>120597</v>
      </c>
      <c r="Q17" s="40"/>
    </row>
    <row r="18" spans="1:17" ht="12.75">
      <c r="A18" s="42"/>
      <c r="B18" s="55"/>
      <c r="C18" s="46"/>
      <c r="D18" s="46"/>
      <c r="E18" s="46"/>
      <c r="F18" s="12">
        <v>2019</v>
      </c>
      <c r="G18" s="13">
        <f aca="true" t="shared" si="1" ref="G18:H24">I18+K18+M18+O18</f>
        <v>84971.5</v>
      </c>
      <c r="H18" s="18">
        <f t="shared" si="1"/>
        <v>84971.5</v>
      </c>
      <c r="I18" s="13">
        <v>41256.100000000006</v>
      </c>
      <c r="J18" s="18">
        <v>41256.100000000006</v>
      </c>
      <c r="K18" s="13">
        <v>4193.8</v>
      </c>
      <c r="L18" s="13">
        <v>4193.8</v>
      </c>
      <c r="M18" s="13">
        <v>7521.6</v>
      </c>
      <c r="N18" s="13">
        <v>7521.6</v>
      </c>
      <c r="O18" s="13">
        <v>32000</v>
      </c>
      <c r="P18" s="13">
        <v>32000</v>
      </c>
      <c r="Q18" s="40"/>
    </row>
    <row r="19" spans="1:17" ht="12.75">
      <c r="A19" s="42"/>
      <c r="B19" s="55"/>
      <c r="C19" s="46"/>
      <c r="D19" s="46"/>
      <c r="E19" s="46"/>
      <c r="F19" s="12">
        <v>2020</v>
      </c>
      <c r="G19" s="13">
        <f t="shared" si="1"/>
        <v>166714.9</v>
      </c>
      <c r="H19" s="13">
        <f t="shared" si="1"/>
        <v>166714.9</v>
      </c>
      <c r="I19" s="13">
        <f aca="true" t="shared" si="2" ref="I19:I24">I127</f>
        <v>38040.9</v>
      </c>
      <c r="J19" s="13">
        <f aca="true" t="shared" si="3" ref="J19:P19">J127</f>
        <v>38040.9</v>
      </c>
      <c r="K19" s="13">
        <f t="shared" si="3"/>
        <v>9056.8</v>
      </c>
      <c r="L19" s="13">
        <f t="shared" si="3"/>
        <v>9056.8</v>
      </c>
      <c r="M19" s="13">
        <f t="shared" si="3"/>
        <v>9617.2</v>
      </c>
      <c r="N19" s="13">
        <f t="shared" si="3"/>
        <v>9617.2</v>
      </c>
      <c r="O19" s="13">
        <f t="shared" si="3"/>
        <v>110000</v>
      </c>
      <c r="P19" s="13">
        <f t="shared" si="3"/>
        <v>110000</v>
      </c>
      <c r="Q19" s="40"/>
    </row>
    <row r="20" spans="1:17" ht="12.75">
      <c r="A20" s="42"/>
      <c r="B20" s="55"/>
      <c r="C20" s="46"/>
      <c r="D20" s="46"/>
      <c r="E20" s="46"/>
      <c r="F20" s="12">
        <v>2021</v>
      </c>
      <c r="G20" s="13">
        <f t="shared" si="1"/>
        <v>224059.4</v>
      </c>
      <c r="H20" s="13">
        <f t="shared" si="1"/>
        <v>197701.19999999998</v>
      </c>
      <c r="I20" s="13">
        <f t="shared" si="2"/>
        <v>52880</v>
      </c>
      <c r="J20" s="13">
        <f>J128</f>
        <v>27841.4</v>
      </c>
      <c r="K20" s="13">
        <v>17000</v>
      </c>
      <c r="L20" s="13">
        <v>16980.3</v>
      </c>
      <c r="M20" s="13">
        <f>M128</f>
        <v>9480</v>
      </c>
      <c r="N20" s="13">
        <v>8180.1</v>
      </c>
      <c r="O20" s="18">
        <f>O92</f>
        <v>144699.4</v>
      </c>
      <c r="P20" s="18">
        <f>O20</f>
        <v>144699.4</v>
      </c>
      <c r="Q20" s="40"/>
    </row>
    <row r="21" spans="1:17" ht="12.75">
      <c r="A21" s="42"/>
      <c r="B21" s="55"/>
      <c r="C21" s="46"/>
      <c r="D21" s="46"/>
      <c r="E21" s="46"/>
      <c r="F21" s="12">
        <v>2022</v>
      </c>
      <c r="G21" s="13">
        <f t="shared" si="1"/>
        <v>113840</v>
      </c>
      <c r="H21" s="13">
        <f t="shared" si="1"/>
        <v>58861.4</v>
      </c>
      <c r="I21" s="13">
        <f t="shared" si="2"/>
        <v>52360</v>
      </c>
      <c r="J21" s="13">
        <f>J129</f>
        <v>33869.3</v>
      </c>
      <c r="K21" s="13">
        <f>K129</f>
        <v>20000</v>
      </c>
      <c r="L21" s="13">
        <f>L129</f>
        <v>17185.7</v>
      </c>
      <c r="M21" s="13">
        <f>M129</f>
        <v>9480</v>
      </c>
      <c r="N21" s="13">
        <f>N129</f>
        <v>7806.4</v>
      </c>
      <c r="O21" s="18">
        <v>32000</v>
      </c>
      <c r="P21" s="18">
        <v>0</v>
      </c>
      <c r="Q21" s="40"/>
    </row>
    <row r="22" spans="1:17" ht="12.75">
      <c r="A22" s="42"/>
      <c r="B22" s="55"/>
      <c r="C22" s="46"/>
      <c r="D22" s="46"/>
      <c r="E22" s="46"/>
      <c r="F22" s="12">
        <v>2023</v>
      </c>
      <c r="G22" s="13">
        <f t="shared" si="1"/>
        <v>113840</v>
      </c>
      <c r="H22" s="13">
        <f t="shared" si="1"/>
        <v>10019.3</v>
      </c>
      <c r="I22" s="13">
        <f t="shared" si="2"/>
        <v>52360</v>
      </c>
      <c r="J22" s="13">
        <f>J130</f>
        <v>10019.3</v>
      </c>
      <c r="K22" s="13">
        <f>K130</f>
        <v>20000</v>
      </c>
      <c r="L22" s="13">
        <v>0</v>
      </c>
      <c r="M22" s="13">
        <f>M128</f>
        <v>9480</v>
      </c>
      <c r="N22" s="13">
        <v>0</v>
      </c>
      <c r="O22" s="18">
        <v>32000</v>
      </c>
      <c r="P22" s="18">
        <v>0</v>
      </c>
      <c r="Q22" s="40"/>
    </row>
    <row r="23" spans="1:17" ht="12.75">
      <c r="A23" s="42"/>
      <c r="B23" s="55"/>
      <c r="C23" s="46"/>
      <c r="D23" s="46"/>
      <c r="E23" s="46"/>
      <c r="F23" s="12" t="s">
        <v>76</v>
      </c>
      <c r="G23" s="13">
        <f t="shared" si="1"/>
        <v>113820</v>
      </c>
      <c r="H23" s="13">
        <f>J23+L23+N23+P23</f>
        <v>0</v>
      </c>
      <c r="I23" s="13">
        <f t="shared" si="2"/>
        <v>52340</v>
      </c>
      <c r="J23" s="13">
        <f>J131</f>
        <v>0</v>
      </c>
      <c r="K23" s="13">
        <f>K131</f>
        <v>20000</v>
      </c>
      <c r="L23" s="13">
        <v>0</v>
      </c>
      <c r="M23" s="13">
        <f>M129</f>
        <v>9480</v>
      </c>
      <c r="N23" s="13">
        <v>0</v>
      </c>
      <c r="O23" s="18">
        <v>32000</v>
      </c>
      <c r="P23" s="18">
        <v>0</v>
      </c>
      <c r="Q23" s="40"/>
    </row>
    <row r="24" spans="1:17" ht="12.75">
      <c r="A24" s="42"/>
      <c r="B24" s="55"/>
      <c r="C24" s="46"/>
      <c r="D24" s="46"/>
      <c r="E24" s="46"/>
      <c r="F24" s="12" t="s">
        <v>77</v>
      </c>
      <c r="G24" s="13">
        <f t="shared" si="1"/>
        <v>107180</v>
      </c>
      <c r="H24" s="13">
        <f t="shared" si="1"/>
        <v>0</v>
      </c>
      <c r="I24" s="13">
        <f t="shared" si="2"/>
        <v>45700</v>
      </c>
      <c r="J24" s="13">
        <f>J132</f>
        <v>0</v>
      </c>
      <c r="K24" s="13">
        <f>K132</f>
        <v>20000</v>
      </c>
      <c r="L24" s="13">
        <f>L130</f>
        <v>0</v>
      </c>
      <c r="M24" s="13">
        <f>M130</f>
        <v>9480</v>
      </c>
      <c r="N24" s="13">
        <f>N130</f>
        <v>0</v>
      </c>
      <c r="O24" s="18">
        <v>32000</v>
      </c>
      <c r="P24" s="18">
        <v>0</v>
      </c>
      <c r="Q24" s="40"/>
    </row>
    <row r="25" spans="1:17" ht="40.5" customHeight="1">
      <c r="A25" s="8" t="s">
        <v>27</v>
      </c>
      <c r="B25" s="56" t="s">
        <v>47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1:17" ht="12.75" customHeight="1">
      <c r="A26" s="37" t="s">
        <v>30</v>
      </c>
      <c r="B26" s="33" t="s">
        <v>73</v>
      </c>
      <c r="C26" s="33" t="s">
        <v>69</v>
      </c>
      <c r="D26" s="33" t="s">
        <v>64</v>
      </c>
      <c r="E26" s="33" t="s">
        <v>65</v>
      </c>
      <c r="F26" s="12" t="s">
        <v>26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0" t="s">
        <v>45</v>
      </c>
    </row>
    <row r="27" spans="1:17" ht="12" customHeight="1">
      <c r="A27" s="38"/>
      <c r="B27" s="34"/>
      <c r="C27" s="34"/>
      <c r="D27" s="34"/>
      <c r="E27" s="34"/>
      <c r="F27" s="12">
        <v>2017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40"/>
    </row>
    <row r="28" spans="1:17" ht="10.5" customHeight="1">
      <c r="A28" s="38"/>
      <c r="B28" s="34"/>
      <c r="C28" s="34"/>
      <c r="D28" s="34"/>
      <c r="E28" s="34"/>
      <c r="F28" s="12">
        <v>2018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40"/>
    </row>
    <row r="29" spans="1:17" ht="13.5" customHeight="1">
      <c r="A29" s="38"/>
      <c r="B29" s="34"/>
      <c r="C29" s="34"/>
      <c r="D29" s="34"/>
      <c r="E29" s="34"/>
      <c r="F29" s="12">
        <v>2019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40"/>
    </row>
    <row r="30" spans="1:17" ht="12" customHeight="1">
      <c r="A30" s="38"/>
      <c r="B30" s="34"/>
      <c r="C30" s="34"/>
      <c r="D30" s="34"/>
      <c r="E30" s="34"/>
      <c r="F30" s="12">
        <v>2020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40"/>
    </row>
    <row r="31" spans="1:17" ht="12.75" customHeight="1">
      <c r="A31" s="38"/>
      <c r="B31" s="34"/>
      <c r="C31" s="34"/>
      <c r="D31" s="34"/>
      <c r="E31" s="34"/>
      <c r="F31" s="12">
        <v>2021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40"/>
    </row>
    <row r="32" spans="1:17" ht="12.75" customHeight="1">
      <c r="A32" s="38"/>
      <c r="B32" s="34"/>
      <c r="C32" s="34"/>
      <c r="D32" s="34"/>
      <c r="E32" s="34"/>
      <c r="F32" s="12">
        <v>2022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40"/>
    </row>
    <row r="33" spans="1:17" ht="13.5" customHeight="1">
      <c r="A33" s="38"/>
      <c r="B33" s="34"/>
      <c r="C33" s="34"/>
      <c r="D33" s="34"/>
      <c r="E33" s="34"/>
      <c r="F33" s="12">
        <v>2023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40"/>
    </row>
    <row r="34" spans="1:17" ht="12.75" customHeight="1">
      <c r="A34" s="47"/>
      <c r="B34" s="31"/>
      <c r="C34" s="31"/>
      <c r="D34" s="31"/>
      <c r="E34" s="31"/>
      <c r="F34" s="12" t="s">
        <v>76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7"/>
    </row>
    <row r="35" spans="1:17" ht="13.5" customHeight="1">
      <c r="A35" s="48"/>
      <c r="B35" s="32"/>
      <c r="C35" s="32"/>
      <c r="D35" s="32"/>
      <c r="E35" s="32"/>
      <c r="F35" s="12" t="s">
        <v>77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7"/>
    </row>
    <row r="36" spans="1:17" ht="15" customHeight="1">
      <c r="A36" s="37" t="s">
        <v>55</v>
      </c>
      <c r="B36" s="67" t="s">
        <v>74</v>
      </c>
      <c r="C36" s="33" t="s">
        <v>70</v>
      </c>
      <c r="D36" s="33" t="s">
        <v>64</v>
      </c>
      <c r="E36" s="33" t="s">
        <v>65</v>
      </c>
      <c r="F36" s="12" t="s">
        <v>26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40" t="s">
        <v>45</v>
      </c>
    </row>
    <row r="37" spans="1:17" ht="15.75" customHeight="1">
      <c r="A37" s="38"/>
      <c r="B37" s="68"/>
      <c r="C37" s="34"/>
      <c r="D37" s="34"/>
      <c r="E37" s="34"/>
      <c r="F37" s="12">
        <v>2017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40"/>
    </row>
    <row r="38" spans="1:17" ht="12.75">
      <c r="A38" s="38"/>
      <c r="B38" s="68"/>
      <c r="C38" s="34"/>
      <c r="D38" s="34"/>
      <c r="E38" s="34"/>
      <c r="F38" s="12">
        <v>2018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40"/>
    </row>
    <row r="39" spans="1:17" ht="12.75">
      <c r="A39" s="38"/>
      <c r="B39" s="68"/>
      <c r="C39" s="34"/>
      <c r="D39" s="34"/>
      <c r="E39" s="34"/>
      <c r="F39" s="12">
        <v>2019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40"/>
    </row>
    <row r="40" spans="1:17" ht="12.75">
      <c r="A40" s="38"/>
      <c r="B40" s="68"/>
      <c r="C40" s="34"/>
      <c r="D40" s="34"/>
      <c r="E40" s="34"/>
      <c r="F40" s="12">
        <v>2020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40"/>
    </row>
    <row r="41" spans="1:17" ht="12.75">
      <c r="A41" s="38"/>
      <c r="B41" s="68"/>
      <c r="C41" s="34"/>
      <c r="D41" s="34"/>
      <c r="E41" s="34"/>
      <c r="F41" s="12">
        <v>2021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40"/>
    </row>
    <row r="42" spans="1:17" ht="12.75">
      <c r="A42" s="38"/>
      <c r="B42" s="68"/>
      <c r="C42" s="34"/>
      <c r="D42" s="34"/>
      <c r="E42" s="34"/>
      <c r="F42" s="12">
        <v>2022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40"/>
    </row>
    <row r="43" spans="1:17" ht="16.5" customHeight="1">
      <c r="A43" s="38"/>
      <c r="B43" s="68"/>
      <c r="C43" s="34"/>
      <c r="D43" s="34"/>
      <c r="E43" s="34"/>
      <c r="F43" s="12">
        <v>2023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40"/>
    </row>
    <row r="44" spans="1:17" ht="12.75">
      <c r="A44" s="47"/>
      <c r="B44" s="31"/>
      <c r="C44" s="31"/>
      <c r="D44" s="31"/>
      <c r="E44" s="31"/>
      <c r="F44" s="12" t="s">
        <v>76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7"/>
    </row>
    <row r="45" spans="1:17" ht="16.5" customHeight="1">
      <c r="A45" s="48"/>
      <c r="B45" s="32"/>
      <c r="C45" s="32"/>
      <c r="D45" s="32"/>
      <c r="E45" s="32"/>
      <c r="F45" s="12" t="s">
        <v>77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7"/>
    </row>
    <row r="46" spans="1:17" ht="15" customHeight="1">
      <c r="A46" s="37" t="s">
        <v>31</v>
      </c>
      <c r="B46" s="33" t="s">
        <v>54</v>
      </c>
      <c r="C46" s="33" t="s">
        <v>70</v>
      </c>
      <c r="D46" s="33" t="s">
        <v>64</v>
      </c>
      <c r="E46" s="33" t="s">
        <v>65</v>
      </c>
      <c r="F46" s="12" t="s">
        <v>26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40" t="s">
        <v>45</v>
      </c>
    </row>
    <row r="47" spans="1:17" ht="15" customHeight="1">
      <c r="A47" s="38"/>
      <c r="B47" s="34"/>
      <c r="C47" s="34"/>
      <c r="D47" s="34"/>
      <c r="E47" s="34"/>
      <c r="F47" s="12">
        <v>2017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40"/>
    </row>
    <row r="48" spans="1:17" ht="12.75" customHeight="1">
      <c r="A48" s="38"/>
      <c r="B48" s="34"/>
      <c r="C48" s="34"/>
      <c r="D48" s="34"/>
      <c r="E48" s="34"/>
      <c r="F48" s="12">
        <v>2018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40"/>
    </row>
    <row r="49" spans="1:17" ht="12.75" customHeight="1">
      <c r="A49" s="38"/>
      <c r="B49" s="34"/>
      <c r="C49" s="34"/>
      <c r="D49" s="34"/>
      <c r="E49" s="34"/>
      <c r="F49" s="12">
        <v>2019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40"/>
    </row>
    <row r="50" spans="1:17" ht="12" customHeight="1">
      <c r="A50" s="38"/>
      <c r="B50" s="34"/>
      <c r="C50" s="34"/>
      <c r="D50" s="34"/>
      <c r="E50" s="34"/>
      <c r="F50" s="12">
        <v>2020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40"/>
    </row>
    <row r="51" spans="1:17" ht="13.5" customHeight="1">
      <c r="A51" s="38"/>
      <c r="B51" s="34"/>
      <c r="C51" s="34"/>
      <c r="D51" s="34"/>
      <c r="E51" s="34"/>
      <c r="F51" s="12">
        <v>2021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40"/>
    </row>
    <row r="52" spans="1:17" ht="21" customHeight="1">
      <c r="A52" s="38"/>
      <c r="B52" s="34"/>
      <c r="C52" s="34"/>
      <c r="D52" s="34"/>
      <c r="E52" s="34"/>
      <c r="F52" s="12">
        <v>2022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40"/>
    </row>
    <row r="53" spans="1:17" ht="14.25" customHeight="1">
      <c r="A53" s="38"/>
      <c r="B53" s="34"/>
      <c r="C53" s="34"/>
      <c r="D53" s="34"/>
      <c r="E53" s="34"/>
      <c r="F53" s="12">
        <v>2023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40"/>
    </row>
    <row r="54" spans="1:17" ht="11.25" customHeight="1">
      <c r="A54" s="47"/>
      <c r="B54" s="31"/>
      <c r="C54" s="31"/>
      <c r="D54" s="31"/>
      <c r="E54" s="31"/>
      <c r="F54" s="12" t="s">
        <v>76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7"/>
    </row>
    <row r="55" spans="1:17" ht="14.25" customHeight="1">
      <c r="A55" s="48"/>
      <c r="B55" s="32"/>
      <c r="C55" s="32"/>
      <c r="D55" s="32"/>
      <c r="E55" s="32"/>
      <c r="F55" s="12" t="s">
        <v>77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7"/>
    </row>
    <row r="56" spans="1:17" ht="12.75">
      <c r="A56" s="37" t="s">
        <v>32</v>
      </c>
      <c r="B56" s="69" t="s">
        <v>75</v>
      </c>
      <c r="C56" s="33" t="s">
        <v>51</v>
      </c>
      <c r="D56" s="33" t="s">
        <v>64</v>
      </c>
      <c r="E56" s="33" t="s">
        <v>65</v>
      </c>
      <c r="F56" s="12" t="s">
        <v>26</v>
      </c>
      <c r="G56" s="13">
        <f aca="true" t="shared" si="4" ref="G56:P56">G57+G58+G59+G60+G61+G62+G63+G64+G65</f>
        <v>783043.6</v>
      </c>
      <c r="H56" s="13">
        <f t="shared" si="4"/>
        <v>463459.60000000003</v>
      </c>
      <c r="I56" s="13">
        <f t="shared" si="4"/>
        <v>194436.1</v>
      </c>
      <c r="J56" s="13">
        <f t="shared" si="4"/>
        <v>97099.6</v>
      </c>
      <c r="K56" s="13">
        <f t="shared" si="4"/>
        <v>123948.9</v>
      </c>
      <c r="L56" s="13">
        <f t="shared" si="4"/>
        <v>61114.899999999994</v>
      </c>
      <c r="M56" s="13">
        <f t="shared" si="4"/>
        <v>81959.2</v>
      </c>
      <c r="N56" s="13">
        <f t="shared" si="4"/>
        <v>50545.7</v>
      </c>
      <c r="O56" s="13">
        <f t="shared" si="4"/>
        <v>382699.4</v>
      </c>
      <c r="P56" s="13">
        <f t="shared" si="4"/>
        <v>254699.4</v>
      </c>
      <c r="Q56" s="40" t="s">
        <v>45</v>
      </c>
    </row>
    <row r="57" spans="1:17" ht="12.75">
      <c r="A57" s="38"/>
      <c r="B57" s="70"/>
      <c r="C57" s="34"/>
      <c r="D57" s="34"/>
      <c r="E57" s="34"/>
      <c r="F57" s="12">
        <v>2017</v>
      </c>
      <c r="G57" s="13">
        <f aca="true" t="shared" si="5" ref="G57:H59">SUM(I57+K57+M57+O57)</f>
        <v>34322.7</v>
      </c>
      <c r="H57" s="13">
        <f t="shared" si="5"/>
        <v>34322.7</v>
      </c>
      <c r="I57" s="13">
        <v>13538.7</v>
      </c>
      <c r="J57" s="13">
        <v>13538.7</v>
      </c>
      <c r="K57" s="13">
        <v>10885.2</v>
      </c>
      <c r="L57" s="13">
        <v>10885.2</v>
      </c>
      <c r="M57" s="13">
        <v>9898.8</v>
      </c>
      <c r="N57" s="13">
        <v>9898.8</v>
      </c>
      <c r="O57" s="13">
        <v>0</v>
      </c>
      <c r="P57" s="13">
        <v>0</v>
      </c>
      <c r="Q57" s="40"/>
    </row>
    <row r="58" spans="1:17" ht="15" customHeight="1">
      <c r="A58" s="38"/>
      <c r="B58" s="70"/>
      <c r="C58" s="34"/>
      <c r="D58" s="34"/>
      <c r="E58" s="34"/>
      <c r="F58" s="12">
        <v>2018</v>
      </c>
      <c r="G58" s="13">
        <f t="shared" si="5"/>
        <v>47731.799999999996</v>
      </c>
      <c r="H58" s="13">
        <f t="shared" si="5"/>
        <v>47731.799999999996</v>
      </c>
      <c r="I58" s="13">
        <v>37397.1</v>
      </c>
      <c r="J58" s="13">
        <v>37397.1</v>
      </c>
      <c r="K58" s="13">
        <v>2813.1</v>
      </c>
      <c r="L58" s="13">
        <v>2813.1</v>
      </c>
      <c r="M58" s="13">
        <v>7521.6</v>
      </c>
      <c r="N58" s="13">
        <v>7521.6</v>
      </c>
      <c r="O58" s="13">
        <v>0</v>
      </c>
      <c r="P58" s="13">
        <v>0</v>
      </c>
      <c r="Q58" s="40"/>
    </row>
    <row r="59" spans="1:17" ht="12.75">
      <c r="A59" s="38"/>
      <c r="B59" s="70"/>
      <c r="C59" s="34"/>
      <c r="D59" s="34"/>
      <c r="E59" s="34"/>
      <c r="F59" s="12">
        <v>2019</v>
      </c>
      <c r="G59" s="13">
        <f t="shared" si="5"/>
        <v>19263.9</v>
      </c>
      <c r="H59" s="13">
        <f t="shared" si="5"/>
        <v>19263.9</v>
      </c>
      <c r="I59" s="13">
        <v>7548.5</v>
      </c>
      <c r="J59" s="13">
        <v>7548.5</v>
      </c>
      <c r="K59" s="13">
        <v>4193.8</v>
      </c>
      <c r="L59" s="13">
        <v>4193.8</v>
      </c>
      <c r="M59" s="13">
        <v>7521.6</v>
      </c>
      <c r="N59" s="13">
        <v>7521.6</v>
      </c>
      <c r="O59" s="13">
        <v>0</v>
      </c>
      <c r="P59" s="13">
        <v>0</v>
      </c>
      <c r="Q59" s="40"/>
    </row>
    <row r="60" spans="1:17" ht="12.75">
      <c r="A60" s="38"/>
      <c r="B60" s="70"/>
      <c r="C60" s="34"/>
      <c r="D60" s="34"/>
      <c r="E60" s="34"/>
      <c r="F60" s="12">
        <v>2020</v>
      </c>
      <c r="G60" s="13">
        <f aca="true" t="shared" si="6" ref="G60:G65">I60+K60+M60+O60</f>
        <v>138425.8</v>
      </c>
      <c r="H60" s="13">
        <f>J60+N60+L60+P60</f>
        <v>138425.8</v>
      </c>
      <c r="I60" s="13">
        <v>9751.8</v>
      </c>
      <c r="J60" s="13">
        <v>9751.8</v>
      </c>
      <c r="K60" s="13">
        <v>9056.8</v>
      </c>
      <c r="L60" s="13">
        <v>9056.8</v>
      </c>
      <c r="M60" s="13">
        <v>9617.2</v>
      </c>
      <c r="N60" s="13">
        <v>9617.2</v>
      </c>
      <c r="O60" s="18">
        <v>110000</v>
      </c>
      <c r="P60" s="18">
        <v>110000</v>
      </c>
      <c r="Q60" s="40"/>
    </row>
    <row r="61" spans="1:17" ht="12.75">
      <c r="A61" s="38"/>
      <c r="B61" s="70"/>
      <c r="C61" s="34"/>
      <c r="D61" s="34"/>
      <c r="E61" s="34"/>
      <c r="F61" s="12">
        <v>2021</v>
      </c>
      <c r="G61" s="13">
        <f t="shared" si="6"/>
        <v>181179.4</v>
      </c>
      <c r="H61" s="13">
        <f>J61+N61+L61+P61</f>
        <v>179784.7</v>
      </c>
      <c r="I61" s="13">
        <v>10000</v>
      </c>
      <c r="J61" s="13">
        <v>9924.9</v>
      </c>
      <c r="K61" s="13">
        <v>17000</v>
      </c>
      <c r="L61" s="13">
        <v>16980.3</v>
      </c>
      <c r="M61" s="13">
        <v>9480</v>
      </c>
      <c r="N61" s="13">
        <v>8180.1</v>
      </c>
      <c r="O61" s="18">
        <f>P61</f>
        <v>144699.4</v>
      </c>
      <c r="P61" s="18">
        <v>144699.4</v>
      </c>
      <c r="Q61" s="40"/>
    </row>
    <row r="62" spans="1:18" ht="16.5" customHeight="1">
      <c r="A62" s="38"/>
      <c r="B62" s="70"/>
      <c r="C62" s="34"/>
      <c r="D62" s="34"/>
      <c r="E62" s="34"/>
      <c r="F62" s="12">
        <v>2022</v>
      </c>
      <c r="G62" s="13">
        <f t="shared" si="6"/>
        <v>70960</v>
      </c>
      <c r="H62" s="10">
        <f>J62+N62+L62+P62</f>
        <v>34461.399999999994</v>
      </c>
      <c r="I62" s="10">
        <v>9480</v>
      </c>
      <c r="J62" s="10">
        <v>9469.3</v>
      </c>
      <c r="K62" s="13">
        <v>20000</v>
      </c>
      <c r="L62" s="13">
        <v>17185.7</v>
      </c>
      <c r="M62" s="13">
        <v>9480</v>
      </c>
      <c r="N62" s="13">
        <v>7806.4</v>
      </c>
      <c r="O62" s="18">
        <v>32000</v>
      </c>
      <c r="P62" s="18">
        <v>0</v>
      </c>
      <c r="Q62" s="40"/>
      <c r="R62" s="7"/>
    </row>
    <row r="63" spans="1:18" ht="15" customHeight="1">
      <c r="A63" s="38"/>
      <c r="B63" s="70"/>
      <c r="C63" s="34"/>
      <c r="D63" s="34"/>
      <c r="E63" s="34"/>
      <c r="F63" s="12">
        <v>2023</v>
      </c>
      <c r="G63" s="13">
        <f t="shared" si="6"/>
        <v>70960</v>
      </c>
      <c r="H63" s="10">
        <f>J63+N63+L63+P63</f>
        <v>9469.3</v>
      </c>
      <c r="I63" s="10">
        <v>9480</v>
      </c>
      <c r="J63" s="10">
        <v>9469.3</v>
      </c>
      <c r="K63" s="13">
        <v>20000</v>
      </c>
      <c r="L63" s="13">
        <v>0</v>
      </c>
      <c r="M63" s="13">
        <v>9480</v>
      </c>
      <c r="N63" s="13">
        <v>0</v>
      </c>
      <c r="O63" s="18">
        <v>32000</v>
      </c>
      <c r="P63" s="18">
        <v>0</v>
      </c>
      <c r="Q63" s="40"/>
      <c r="R63" s="7"/>
    </row>
    <row r="64" spans="1:18" ht="16.5" customHeight="1">
      <c r="A64" s="47"/>
      <c r="B64" s="31"/>
      <c r="C64" s="31"/>
      <c r="D64" s="31"/>
      <c r="E64" s="31"/>
      <c r="F64" s="12" t="s">
        <v>76</v>
      </c>
      <c r="G64" s="13">
        <f t="shared" si="6"/>
        <v>113420</v>
      </c>
      <c r="H64" s="13">
        <f>J64+L64+N64+P64</f>
        <v>0</v>
      </c>
      <c r="I64" s="13">
        <v>51940</v>
      </c>
      <c r="J64" s="13">
        <v>0</v>
      </c>
      <c r="K64" s="13">
        <v>20000</v>
      </c>
      <c r="L64" s="13">
        <v>0</v>
      </c>
      <c r="M64" s="13">
        <v>9480</v>
      </c>
      <c r="N64" s="13">
        <v>0</v>
      </c>
      <c r="O64" s="18">
        <v>32000</v>
      </c>
      <c r="P64" s="18">
        <v>0</v>
      </c>
      <c r="Q64" s="20"/>
      <c r="R64" s="7"/>
    </row>
    <row r="65" spans="1:18" ht="15" customHeight="1">
      <c r="A65" s="48"/>
      <c r="B65" s="32"/>
      <c r="C65" s="32"/>
      <c r="D65" s="32"/>
      <c r="E65" s="32"/>
      <c r="F65" s="12" t="s">
        <v>77</v>
      </c>
      <c r="G65" s="13">
        <f t="shared" si="6"/>
        <v>106780</v>
      </c>
      <c r="H65" s="13">
        <f>J65+L65+N65+P65</f>
        <v>0</v>
      </c>
      <c r="I65" s="13">
        <v>45300</v>
      </c>
      <c r="J65" s="13">
        <v>0</v>
      </c>
      <c r="K65" s="13">
        <v>20000</v>
      </c>
      <c r="L65" s="13">
        <v>0</v>
      </c>
      <c r="M65" s="13">
        <v>9480</v>
      </c>
      <c r="N65" s="13">
        <v>0</v>
      </c>
      <c r="O65" s="18">
        <v>32000</v>
      </c>
      <c r="P65" s="18">
        <v>0</v>
      </c>
      <c r="Q65" s="20"/>
      <c r="R65" s="7"/>
    </row>
    <row r="66" spans="1:17" ht="18" customHeight="1">
      <c r="A66" s="37" t="s">
        <v>48</v>
      </c>
      <c r="B66" s="33" t="s">
        <v>49</v>
      </c>
      <c r="C66" s="33" t="s">
        <v>50</v>
      </c>
      <c r="D66" s="33" t="s">
        <v>66</v>
      </c>
      <c r="E66" s="33" t="s">
        <v>65</v>
      </c>
      <c r="F66" s="12" t="s">
        <v>26</v>
      </c>
      <c r="G66" s="13">
        <f>G67+G68+G69+G70+G75+G71+G74+G72+G73</f>
        <v>2516</v>
      </c>
      <c r="H66" s="10">
        <f>H67+H68+H69+H70+H75+H71+H74+H72+H73</f>
        <v>1618.5</v>
      </c>
      <c r="I66" s="10">
        <f>I67+I68+I69+I70+I75+I71+I74+I72+I73</f>
        <v>2516</v>
      </c>
      <c r="J66" s="10">
        <f>J67+J68+J69+J70+J75+J71+J74+J72+J73</f>
        <v>1618.5</v>
      </c>
      <c r="K66" s="13">
        <f aca="true" t="shared" si="7" ref="K66:P66">K67+K68+K69+K70+K75+K71+K74</f>
        <v>0</v>
      </c>
      <c r="L66" s="13">
        <f t="shared" si="7"/>
        <v>0</v>
      </c>
      <c r="M66" s="13">
        <f t="shared" si="7"/>
        <v>0</v>
      </c>
      <c r="N66" s="13">
        <f t="shared" si="7"/>
        <v>0</v>
      </c>
      <c r="O66" s="13">
        <f t="shared" si="7"/>
        <v>0</v>
      </c>
      <c r="P66" s="13">
        <f t="shared" si="7"/>
        <v>0</v>
      </c>
      <c r="Q66" s="20"/>
    </row>
    <row r="67" spans="1:17" ht="18" customHeight="1">
      <c r="A67" s="38"/>
      <c r="B67" s="34"/>
      <c r="C67" s="34"/>
      <c r="D67" s="34"/>
      <c r="E67" s="34"/>
      <c r="F67" s="12">
        <v>2017</v>
      </c>
      <c r="G67" s="13">
        <v>0</v>
      </c>
      <c r="H67" s="10">
        <v>0</v>
      </c>
      <c r="I67" s="10">
        <v>0</v>
      </c>
      <c r="J67" s="10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20"/>
    </row>
    <row r="68" spans="1:17" ht="18" customHeight="1">
      <c r="A68" s="38"/>
      <c r="B68" s="34"/>
      <c r="C68" s="34"/>
      <c r="D68" s="34"/>
      <c r="E68" s="34"/>
      <c r="F68" s="12">
        <v>2018</v>
      </c>
      <c r="G68" s="13">
        <v>0</v>
      </c>
      <c r="H68" s="10">
        <v>0</v>
      </c>
      <c r="I68" s="10">
        <v>0</v>
      </c>
      <c r="J68" s="10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20"/>
    </row>
    <row r="69" spans="1:18" ht="18" customHeight="1">
      <c r="A69" s="38"/>
      <c r="B69" s="34"/>
      <c r="C69" s="34"/>
      <c r="D69" s="34"/>
      <c r="E69" s="34"/>
      <c r="F69" s="12">
        <v>2019</v>
      </c>
      <c r="G69" s="13">
        <v>231.3</v>
      </c>
      <c r="H69" s="10">
        <v>231.3</v>
      </c>
      <c r="I69" s="10">
        <v>231.3</v>
      </c>
      <c r="J69" s="10">
        <v>231.3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20"/>
      <c r="R69" s="4"/>
    </row>
    <row r="70" spans="1:17" ht="18" customHeight="1">
      <c r="A70" s="38"/>
      <c r="B70" s="34"/>
      <c r="C70" s="34"/>
      <c r="D70" s="34"/>
      <c r="E70" s="34"/>
      <c r="F70" s="12">
        <v>2020</v>
      </c>
      <c r="G70" s="13">
        <f>I70</f>
        <v>284.7</v>
      </c>
      <c r="H70" s="10">
        <f>J70</f>
        <v>284.7</v>
      </c>
      <c r="I70" s="10">
        <v>284.7</v>
      </c>
      <c r="J70" s="10">
        <v>284.7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20"/>
    </row>
    <row r="71" spans="1:17" ht="18" customHeight="1">
      <c r="A71" s="38"/>
      <c r="B71" s="34"/>
      <c r="C71" s="34"/>
      <c r="D71" s="34"/>
      <c r="E71" s="34"/>
      <c r="F71" s="12">
        <v>2021</v>
      </c>
      <c r="G71" s="13">
        <v>400</v>
      </c>
      <c r="H71" s="10">
        <f>J71</f>
        <v>302.5</v>
      </c>
      <c r="I71" s="10">
        <v>400</v>
      </c>
      <c r="J71" s="10">
        <v>302.5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20"/>
    </row>
    <row r="72" spans="1:17" ht="18" customHeight="1">
      <c r="A72" s="38"/>
      <c r="B72" s="34"/>
      <c r="C72" s="34"/>
      <c r="D72" s="34"/>
      <c r="E72" s="34"/>
      <c r="F72" s="12">
        <v>2022</v>
      </c>
      <c r="G72" s="13">
        <v>400</v>
      </c>
      <c r="H72" s="10">
        <v>400</v>
      </c>
      <c r="I72" s="10">
        <v>400</v>
      </c>
      <c r="J72" s="10">
        <v>400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20"/>
    </row>
    <row r="73" spans="1:17" ht="18" customHeight="1">
      <c r="A73" s="38"/>
      <c r="B73" s="34"/>
      <c r="C73" s="34"/>
      <c r="D73" s="34"/>
      <c r="E73" s="34"/>
      <c r="F73" s="12">
        <v>2023</v>
      </c>
      <c r="G73" s="13">
        <v>400</v>
      </c>
      <c r="H73" s="10">
        <v>400</v>
      </c>
      <c r="I73" s="10">
        <v>400</v>
      </c>
      <c r="J73" s="10">
        <v>400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20"/>
    </row>
    <row r="74" spans="1:17" ht="18" customHeight="1">
      <c r="A74" s="38"/>
      <c r="B74" s="34"/>
      <c r="C74" s="34"/>
      <c r="D74" s="34"/>
      <c r="E74" s="34"/>
      <c r="F74" s="12" t="s">
        <v>76</v>
      </c>
      <c r="G74" s="13">
        <v>400</v>
      </c>
      <c r="H74" s="13">
        <v>0</v>
      </c>
      <c r="I74" s="13">
        <v>400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20"/>
    </row>
    <row r="75" spans="1:17" ht="18" customHeight="1">
      <c r="A75" s="39"/>
      <c r="B75" s="22"/>
      <c r="C75" s="22"/>
      <c r="D75" s="22"/>
      <c r="E75" s="22"/>
      <c r="F75" s="12" t="s">
        <v>77</v>
      </c>
      <c r="G75" s="13">
        <v>400</v>
      </c>
      <c r="H75" s="13">
        <v>0</v>
      </c>
      <c r="I75" s="13">
        <v>400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20"/>
    </row>
    <row r="76" spans="1:17" ht="13.5" customHeight="1">
      <c r="A76" s="37"/>
      <c r="B76" s="33" t="s">
        <v>28</v>
      </c>
      <c r="C76" s="23"/>
      <c r="D76" s="33"/>
      <c r="E76" s="33"/>
      <c r="F76" s="12" t="s">
        <v>26</v>
      </c>
      <c r="G76" s="13">
        <f aca="true" t="shared" si="8" ref="G76:P76">G77+G78+G79+G80+G81+G82+G83+G84+G85</f>
        <v>785559.6</v>
      </c>
      <c r="H76" s="13">
        <f t="shared" si="8"/>
        <v>465078.10000000003</v>
      </c>
      <c r="I76" s="13">
        <f t="shared" si="8"/>
        <v>196952.1</v>
      </c>
      <c r="J76" s="13">
        <f t="shared" si="8"/>
        <v>98718.1</v>
      </c>
      <c r="K76" s="13">
        <f t="shared" si="8"/>
        <v>123948.9</v>
      </c>
      <c r="L76" s="13">
        <f t="shared" si="8"/>
        <v>61114.899999999994</v>
      </c>
      <c r="M76" s="13">
        <f t="shared" si="8"/>
        <v>81959.2</v>
      </c>
      <c r="N76" s="13">
        <f t="shared" si="8"/>
        <v>50545.7</v>
      </c>
      <c r="O76" s="13">
        <f t="shared" si="8"/>
        <v>382699.4</v>
      </c>
      <c r="P76" s="13">
        <f t="shared" si="8"/>
        <v>254699.4</v>
      </c>
      <c r="Q76" s="49" t="s">
        <v>46</v>
      </c>
    </row>
    <row r="77" spans="1:17" ht="12" customHeight="1">
      <c r="A77" s="38"/>
      <c r="B77" s="34"/>
      <c r="C77" s="14"/>
      <c r="D77" s="34"/>
      <c r="E77" s="34"/>
      <c r="F77" s="12">
        <v>2017</v>
      </c>
      <c r="G77" s="13">
        <f>SUM(I77+K77+M77+O77)</f>
        <v>34322.7</v>
      </c>
      <c r="H77" s="13">
        <f>SUM(J77+L77+N77+P77)</f>
        <v>34322.7</v>
      </c>
      <c r="I77" s="13" t="s">
        <v>3</v>
      </c>
      <c r="J77" s="13">
        <f>SUM(J26+J36+J46+J57+J67)</f>
        <v>13538.7</v>
      </c>
      <c r="K77" s="13">
        <v>10885.2</v>
      </c>
      <c r="L77" s="13">
        <v>10885.2</v>
      </c>
      <c r="M77" s="13" t="s">
        <v>0</v>
      </c>
      <c r="N77" s="13" t="s">
        <v>0</v>
      </c>
      <c r="O77" s="13">
        <v>0</v>
      </c>
      <c r="P77" s="13">
        <v>0</v>
      </c>
      <c r="Q77" s="50"/>
    </row>
    <row r="78" spans="1:17" ht="15.75" customHeight="1">
      <c r="A78" s="38"/>
      <c r="B78" s="34"/>
      <c r="C78" s="14"/>
      <c r="D78" s="34"/>
      <c r="E78" s="34"/>
      <c r="F78" s="12">
        <v>2018</v>
      </c>
      <c r="G78" s="13">
        <f aca="true" t="shared" si="9" ref="G78:G83">SUM(I78+K78+M78+O78)</f>
        <v>47731.799999999996</v>
      </c>
      <c r="H78" s="13">
        <f aca="true" t="shared" si="10" ref="H78:H85">SUM(J78+L78+N78+P78)</f>
        <v>47731.799999999996</v>
      </c>
      <c r="I78" s="13">
        <f aca="true" t="shared" si="11" ref="I78:I85">SUM(I28+I38+I48+I58+I68)</f>
        <v>37397.1</v>
      </c>
      <c r="J78" s="13">
        <f>SUM(J27+J37+J47+J58+J68)</f>
        <v>37397.1</v>
      </c>
      <c r="K78" s="13" t="s">
        <v>1</v>
      </c>
      <c r="L78" s="13" t="s">
        <v>1</v>
      </c>
      <c r="M78" s="13" t="s">
        <v>2</v>
      </c>
      <c r="N78" s="13" t="s">
        <v>2</v>
      </c>
      <c r="O78" s="13">
        <v>0</v>
      </c>
      <c r="P78" s="13">
        <v>0</v>
      </c>
      <c r="Q78" s="50"/>
    </row>
    <row r="79" spans="1:17" ht="16.5" customHeight="1">
      <c r="A79" s="38"/>
      <c r="B79" s="34"/>
      <c r="C79" s="14"/>
      <c r="D79" s="34"/>
      <c r="E79" s="34"/>
      <c r="F79" s="12">
        <v>2019</v>
      </c>
      <c r="G79" s="13">
        <f t="shared" si="9"/>
        <v>19495.2</v>
      </c>
      <c r="H79" s="13">
        <f t="shared" si="10"/>
        <v>19495.2</v>
      </c>
      <c r="I79" s="13">
        <f t="shared" si="11"/>
        <v>7779.8</v>
      </c>
      <c r="J79" s="13">
        <f>SUM(J28+J38+J48+J59+J69)</f>
        <v>7779.8</v>
      </c>
      <c r="K79" s="13">
        <v>4193.8</v>
      </c>
      <c r="L79" s="13">
        <v>4193.8</v>
      </c>
      <c r="M79" s="13">
        <f>M59</f>
        <v>7521.6</v>
      </c>
      <c r="N79" s="13">
        <f>N59</f>
        <v>7521.6</v>
      </c>
      <c r="O79" s="13">
        <v>0</v>
      </c>
      <c r="P79" s="13">
        <v>0</v>
      </c>
      <c r="Q79" s="50"/>
    </row>
    <row r="80" spans="1:17" ht="16.5" customHeight="1">
      <c r="A80" s="38"/>
      <c r="B80" s="34"/>
      <c r="C80" s="14"/>
      <c r="D80" s="34"/>
      <c r="E80" s="34"/>
      <c r="F80" s="12">
        <v>2020</v>
      </c>
      <c r="G80" s="13">
        <f>SUM(I80+K80+M80+O80)</f>
        <v>138710.5</v>
      </c>
      <c r="H80" s="13">
        <f t="shared" si="10"/>
        <v>138710.5</v>
      </c>
      <c r="I80" s="13">
        <f t="shared" si="11"/>
        <v>10036.5</v>
      </c>
      <c r="J80" s="13">
        <f aca="true" t="shared" si="12" ref="J80:N81">SUM(J30+J40+J50+J60+J70)</f>
        <v>10036.5</v>
      </c>
      <c r="K80" s="13">
        <f t="shared" si="12"/>
        <v>9056.8</v>
      </c>
      <c r="L80" s="13">
        <f t="shared" si="12"/>
        <v>9056.8</v>
      </c>
      <c r="M80" s="13">
        <f t="shared" si="12"/>
        <v>9617.2</v>
      </c>
      <c r="N80" s="13">
        <f t="shared" si="12"/>
        <v>9617.2</v>
      </c>
      <c r="O80" s="18">
        <f>O60</f>
        <v>110000</v>
      </c>
      <c r="P80" s="18">
        <f>P60</f>
        <v>110000</v>
      </c>
      <c r="Q80" s="50"/>
    </row>
    <row r="81" spans="1:17" ht="19.5" customHeight="1">
      <c r="A81" s="38"/>
      <c r="B81" s="34"/>
      <c r="C81" s="14"/>
      <c r="D81" s="34"/>
      <c r="E81" s="34"/>
      <c r="F81" s="12">
        <v>2021</v>
      </c>
      <c r="G81" s="13">
        <f>SUM(I81+K81+M81+O81)</f>
        <v>181579.4</v>
      </c>
      <c r="H81" s="13">
        <f t="shared" si="10"/>
        <v>180087.19999999998</v>
      </c>
      <c r="I81" s="13">
        <f t="shared" si="11"/>
        <v>10400</v>
      </c>
      <c r="J81" s="13">
        <f t="shared" si="12"/>
        <v>10227.4</v>
      </c>
      <c r="K81" s="13">
        <f t="shared" si="12"/>
        <v>17000</v>
      </c>
      <c r="L81" s="13">
        <f t="shared" si="12"/>
        <v>16980.3</v>
      </c>
      <c r="M81" s="13">
        <f t="shared" si="12"/>
        <v>9480</v>
      </c>
      <c r="N81" s="13">
        <f t="shared" si="12"/>
        <v>8180.1</v>
      </c>
      <c r="O81" s="18">
        <f>O61</f>
        <v>144699.4</v>
      </c>
      <c r="P81" s="18">
        <f>P61</f>
        <v>144699.4</v>
      </c>
      <c r="Q81" s="50"/>
    </row>
    <row r="82" spans="1:17" ht="17.25" customHeight="1">
      <c r="A82" s="38"/>
      <c r="B82" s="34"/>
      <c r="C82" s="14"/>
      <c r="D82" s="34"/>
      <c r="E82" s="34"/>
      <c r="F82" s="12">
        <v>2022</v>
      </c>
      <c r="G82" s="13">
        <f t="shared" si="9"/>
        <v>71360</v>
      </c>
      <c r="H82" s="13">
        <f t="shared" si="10"/>
        <v>34861.4</v>
      </c>
      <c r="I82" s="13">
        <f t="shared" si="11"/>
        <v>9880</v>
      </c>
      <c r="J82" s="13">
        <f>SUM(J32+J42+J52+J62+J72)</f>
        <v>9869.3</v>
      </c>
      <c r="K82" s="13">
        <f aca="true" t="shared" si="13" ref="K82:M85">K72+K62+K52+K42+K32</f>
        <v>20000</v>
      </c>
      <c r="L82" s="13">
        <f t="shared" si="13"/>
        <v>17185.7</v>
      </c>
      <c r="M82" s="13">
        <f t="shared" si="13"/>
        <v>9480</v>
      </c>
      <c r="N82" s="13">
        <f>SUM(N32+N42+N52+N62+N72)</f>
        <v>7806.4</v>
      </c>
      <c r="O82" s="18">
        <f>O62</f>
        <v>32000</v>
      </c>
      <c r="P82" s="18">
        <v>0</v>
      </c>
      <c r="Q82" s="50"/>
    </row>
    <row r="83" spans="1:17" ht="21" customHeight="1">
      <c r="A83" s="38"/>
      <c r="B83" s="34"/>
      <c r="C83" s="14"/>
      <c r="D83" s="34"/>
      <c r="E83" s="34"/>
      <c r="F83" s="12">
        <v>2023</v>
      </c>
      <c r="G83" s="13">
        <f t="shared" si="9"/>
        <v>71360</v>
      </c>
      <c r="H83" s="13">
        <f t="shared" si="10"/>
        <v>9869.3</v>
      </c>
      <c r="I83" s="13">
        <f t="shared" si="11"/>
        <v>9880</v>
      </c>
      <c r="J83" s="13">
        <f>SUM(J33+J43+J53+J63+J73)</f>
        <v>9869.3</v>
      </c>
      <c r="K83" s="13">
        <f t="shared" si="13"/>
        <v>20000</v>
      </c>
      <c r="L83" s="13">
        <f t="shared" si="13"/>
        <v>0</v>
      </c>
      <c r="M83" s="13">
        <f t="shared" si="13"/>
        <v>9480</v>
      </c>
      <c r="N83" s="13">
        <f>SUM(N33+N43+N53+N63+N73)</f>
        <v>0</v>
      </c>
      <c r="O83" s="18">
        <f>O63</f>
        <v>32000</v>
      </c>
      <c r="P83" s="18">
        <v>0</v>
      </c>
      <c r="Q83" s="51"/>
    </row>
    <row r="84" spans="1:17" ht="17.25" customHeight="1">
      <c r="A84" s="47"/>
      <c r="B84" s="31"/>
      <c r="C84" s="15"/>
      <c r="D84" s="31"/>
      <c r="E84" s="31"/>
      <c r="F84" s="12" t="s">
        <v>76</v>
      </c>
      <c r="G84" s="13">
        <f>SUM(I84+K84+M84+O84)</f>
        <v>113820</v>
      </c>
      <c r="H84" s="13">
        <f t="shared" si="10"/>
        <v>0</v>
      </c>
      <c r="I84" s="13">
        <f t="shared" si="11"/>
        <v>52340</v>
      </c>
      <c r="J84" s="13">
        <f>SUM(J34+J44+J54+J64+J74)</f>
        <v>0</v>
      </c>
      <c r="K84" s="13">
        <f t="shared" si="13"/>
        <v>20000</v>
      </c>
      <c r="L84" s="13">
        <f t="shared" si="13"/>
        <v>0</v>
      </c>
      <c r="M84" s="13">
        <f t="shared" si="13"/>
        <v>9480</v>
      </c>
      <c r="N84" s="13">
        <f>SUM(N34+N44+N54+N64+N74)</f>
        <v>0</v>
      </c>
      <c r="O84" s="18">
        <f>O64</f>
        <v>32000</v>
      </c>
      <c r="P84" s="18">
        <v>0</v>
      </c>
      <c r="Q84" s="21"/>
    </row>
    <row r="85" spans="1:17" ht="21" customHeight="1">
      <c r="A85" s="48"/>
      <c r="B85" s="32"/>
      <c r="C85" s="16"/>
      <c r="D85" s="32"/>
      <c r="E85" s="32"/>
      <c r="F85" s="12" t="s">
        <v>77</v>
      </c>
      <c r="G85" s="13">
        <f>SUM(I85+K85+M85+O85)</f>
        <v>107180</v>
      </c>
      <c r="H85" s="13">
        <f t="shared" si="10"/>
        <v>0</v>
      </c>
      <c r="I85" s="13">
        <f t="shared" si="11"/>
        <v>45700</v>
      </c>
      <c r="J85" s="13">
        <f>SUM(J35+J45+J55+J65+J75)</f>
        <v>0</v>
      </c>
      <c r="K85" s="13">
        <f t="shared" si="13"/>
        <v>20000</v>
      </c>
      <c r="L85" s="13">
        <f t="shared" si="13"/>
        <v>0</v>
      </c>
      <c r="M85" s="13">
        <f t="shared" si="13"/>
        <v>9480</v>
      </c>
      <c r="N85" s="13">
        <f>SUM(N35+N45+N55+N65+N75)</f>
        <v>0</v>
      </c>
      <c r="O85" s="18">
        <f>O65</f>
        <v>32000</v>
      </c>
      <c r="P85" s="18">
        <v>0</v>
      </c>
      <c r="Q85" s="21"/>
    </row>
    <row r="86" spans="1:17" ht="27.75" customHeight="1">
      <c r="A86" s="5" t="s">
        <v>33</v>
      </c>
      <c r="B86" s="73" t="s">
        <v>72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5"/>
    </row>
    <row r="87" spans="1:17" ht="20.25" customHeight="1">
      <c r="A87" s="37" t="s">
        <v>35</v>
      </c>
      <c r="B87" s="71" t="s">
        <v>34</v>
      </c>
      <c r="C87" s="29" t="s">
        <v>70</v>
      </c>
      <c r="D87" s="29" t="s">
        <v>64</v>
      </c>
      <c r="E87" s="29" t="s">
        <v>65</v>
      </c>
      <c r="F87" s="12" t="s">
        <v>26</v>
      </c>
      <c r="G87" s="13">
        <f>G88+G89+G90+G91+G92+G93+G94+G95+G96</f>
        <v>604296.4</v>
      </c>
      <c r="H87" s="13">
        <f>H88+H89+H90+H91+H92+H93+H94+H95+H96</f>
        <v>476296.4</v>
      </c>
      <c r="I87" s="13">
        <f aca="true" t="shared" si="14" ref="I87:N87">I88+I89+I90+I91+I92+I93+I94</f>
        <v>0</v>
      </c>
      <c r="J87" s="13">
        <f t="shared" si="14"/>
        <v>0</v>
      </c>
      <c r="K87" s="13">
        <f t="shared" si="14"/>
        <v>0</v>
      </c>
      <c r="L87" s="13">
        <f t="shared" si="14"/>
        <v>0</v>
      </c>
      <c r="M87" s="13">
        <f t="shared" si="14"/>
        <v>0</v>
      </c>
      <c r="N87" s="13">
        <f t="shared" si="14"/>
        <v>0</v>
      </c>
      <c r="O87" s="13">
        <f>O88+O89+O90+O91+O92+O93+O94+O95+O96</f>
        <v>604296.4</v>
      </c>
      <c r="P87" s="13">
        <f>P88+P89+P90+P91+P92+P93+P94+P95+P96</f>
        <v>476296.4</v>
      </c>
      <c r="Q87" s="40" t="s">
        <v>46</v>
      </c>
    </row>
    <row r="88" spans="1:17" ht="20.25" customHeight="1">
      <c r="A88" s="38"/>
      <c r="B88" s="72"/>
      <c r="C88" s="30"/>
      <c r="D88" s="30"/>
      <c r="E88" s="30"/>
      <c r="F88" s="12">
        <v>2017</v>
      </c>
      <c r="G88" s="13">
        <v>69000</v>
      </c>
      <c r="H88" s="13">
        <v>69000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69000</v>
      </c>
      <c r="P88" s="13">
        <v>69000</v>
      </c>
      <c r="Q88" s="40"/>
    </row>
    <row r="89" spans="1:17" ht="20.25" customHeight="1">
      <c r="A89" s="38"/>
      <c r="B89" s="72"/>
      <c r="C89" s="30"/>
      <c r="D89" s="30"/>
      <c r="E89" s="30"/>
      <c r="F89" s="12">
        <v>2018</v>
      </c>
      <c r="G89" s="13">
        <v>120597</v>
      </c>
      <c r="H89" s="13">
        <v>120597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120597</v>
      </c>
      <c r="P89" s="13">
        <v>120597</v>
      </c>
      <c r="Q89" s="40"/>
    </row>
    <row r="90" spans="1:17" ht="20.25" customHeight="1">
      <c r="A90" s="38"/>
      <c r="B90" s="72"/>
      <c r="C90" s="30"/>
      <c r="D90" s="30"/>
      <c r="E90" s="30"/>
      <c r="F90" s="12">
        <v>2019</v>
      </c>
      <c r="G90" s="13">
        <v>32000</v>
      </c>
      <c r="H90" s="13">
        <v>32000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32000</v>
      </c>
      <c r="P90" s="13">
        <v>32000</v>
      </c>
      <c r="Q90" s="40"/>
    </row>
    <row r="91" spans="1:17" ht="20.25" customHeight="1">
      <c r="A91" s="38"/>
      <c r="B91" s="72"/>
      <c r="C91" s="30"/>
      <c r="D91" s="30"/>
      <c r="E91" s="30"/>
      <c r="F91" s="12">
        <v>2020</v>
      </c>
      <c r="G91" s="13">
        <f>O91</f>
        <v>110000</v>
      </c>
      <c r="H91" s="13">
        <f>P91</f>
        <v>110000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110000</v>
      </c>
      <c r="P91" s="13">
        <v>110000</v>
      </c>
      <c r="Q91" s="40"/>
    </row>
    <row r="92" spans="1:17" ht="20.25" customHeight="1">
      <c r="A92" s="38"/>
      <c r="B92" s="72"/>
      <c r="C92" s="30"/>
      <c r="D92" s="30"/>
      <c r="E92" s="30"/>
      <c r="F92" s="12">
        <v>2021</v>
      </c>
      <c r="G92" s="13">
        <f>O92</f>
        <v>144699.4</v>
      </c>
      <c r="H92" s="13">
        <f>P92</f>
        <v>144699.4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144699.4</v>
      </c>
      <c r="P92" s="13">
        <v>144699.4</v>
      </c>
      <c r="Q92" s="40"/>
    </row>
    <row r="93" spans="1:17" ht="20.25" customHeight="1">
      <c r="A93" s="38"/>
      <c r="B93" s="72"/>
      <c r="C93" s="30"/>
      <c r="D93" s="30"/>
      <c r="E93" s="30"/>
      <c r="F93" s="12">
        <v>2022</v>
      </c>
      <c r="G93" s="13">
        <v>32000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32000</v>
      </c>
      <c r="P93" s="13">
        <v>0</v>
      </c>
      <c r="Q93" s="40"/>
    </row>
    <row r="94" spans="1:17" ht="18" customHeight="1">
      <c r="A94" s="38"/>
      <c r="B94" s="72"/>
      <c r="C94" s="30"/>
      <c r="D94" s="30"/>
      <c r="E94" s="30"/>
      <c r="F94" s="12">
        <v>2023</v>
      </c>
      <c r="G94" s="13">
        <v>32000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32000</v>
      </c>
      <c r="P94" s="13">
        <v>0</v>
      </c>
      <c r="Q94" s="40"/>
    </row>
    <row r="95" spans="1:17" ht="20.25" customHeight="1">
      <c r="A95" s="47"/>
      <c r="B95" s="31"/>
      <c r="C95" s="31"/>
      <c r="D95" s="31"/>
      <c r="E95" s="31"/>
      <c r="F95" s="12" t="s">
        <v>76</v>
      </c>
      <c r="G95" s="13">
        <v>32000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32000</v>
      </c>
      <c r="P95" s="13">
        <v>0</v>
      </c>
      <c r="Q95" s="17"/>
    </row>
    <row r="96" spans="1:17" ht="20.25" customHeight="1">
      <c r="A96" s="48"/>
      <c r="B96" s="32"/>
      <c r="C96" s="32"/>
      <c r="D96" s="32"/>
      <c r="E96" s="32"/>
      <c r="F96" s="12" t="s">
        <v>77</v>
      </c>
      <c r="G96" s="13">
        <v>32000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32000</v>
      </c>
      <c r="P96" s="13">
        <v>0</v>
      </c>
      <c r="Q96" s="17"/>
    </row>
    <row r="97" spans="1:17" ht="20.25" customHeight="1">
      <c r="A97" s="37"/>
      <c r="B97" s="29" t="s">
        <v>36</v>
      </c>
      <c r="C97" s="29" t="s">
        <v>37</v>
      </c>
      <c r="D97" s="29"/>
      <c r="E97" s="29"/>
      <c r="F97" s="12" t="s">
        <v>26</v>
      </c>
      <c r="G97" s="13">
        <f>G98+G99+G100+G101+G102+G103+G104+G105+G106</f>
        <v>604296.4</v>
      </c>
      <c r="H97" s="13">
        <f>H98+H99+H100+H101+H102+H103+H104+H105+H106</f>
        <v>476296.4</v>
      </c>
      <c r="I97" s="13">
        <f aca="true" t="shared" si="15" ref="I97:N97">I98+I99+I100+I101+I102+I103+I104</f>
        <v>0</v>
      </c>
      <c r="J97" s="13">
        <f t="shared" si="15"/>
        <v>0</v>
      </c>
      <c r="K97" s="13">
        <f t="shared" si="15"/>
        <v>0</v>
      </c>
      <c r="L97" s="13">
        <f t="shared" si="15"/>
        <v>0</v>
      </c>
      <c r="M97" s="13">
        <f t="shared" si="15"/>
        <v>0</v>
      </c>
      <c r="N97" s="13">
        <f t="shared" si="15"/>
        <v>0</v>
      </c>
      <c r="O97" s="13">
        <f>O98+O99+O100+O101+O102+O103+O104+O105+O106</f>
        <v>604296.4</v>
      </c>
      <c r="P97" s="13">
        <f>P98+P99+P100+P101+P102+P103+P104+P105+P106</f>
        <v>476296.4</v>
      </c>
      <c r="Q97" s="40" t="s">
        <v>46</v>
      </c>
    </row>
    <row r="98" spans="1:17" ht="20.25" customHeight="1">
      <c r="A98" s="38"/>
      <c r="B98" s="30"/>
      <c r="C98" s="30"/>
      <c r="D98" s="30"/>
      <c r="E98" s="30"/>
      <c r="F98" s="12">
        <v>2017</v>
      </c>
      <c r="G98" s="13">
        <v>69000</v>
      </c>
      <c r="H98" s="13">
        <v>69000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69000</v>
      </c>
      <c r="P98" s="13">
        <v>69000</v>
      </c>
      <c r="Q98" s="40"/>
    </row>
    <row r="99" spans="1:17" ht="20.25" customHeight="1">
      <c r="A99" s="38"/>
      <c r="B99" s="30"/>
      <c r="C99" s="30"/>
      <c r="D99" s="30"/>
      <c r="E99" s="30"/>
      <c r="F99" s="12">
        <v>2018</v>
      </c>
      <c r="G99" s="13">
        <f>O99</f>
        <v>120597</v>
      </c>
      <c r="H99" s="13">
        <f>P99</f>
        <v>120597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120597</v>
      </c>
      <c r="P99" s="13">
        <v>120597</v>
      </c>
      <c r="Q99" s="40"/>
    </row>
    <row r="100" spans="1:17" ht="20.25" customHeight="1">
      <c r="A100" s="38"/>
      <c r="B100" s="30"/>
      <c r="C100" s="30"/>
      <c r="D100" s="30"/>
      <c r="E100" s="30"/>
      <c r="F100" s="12">
        <v>2019</v>
      </c>
      <c r="G100" s="13">
        <v>32000</v>
      </c>
      <c r="H100" s="13">
        <v>32000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32000</v>
      </c>
      <c r="P100" s="13">
        <v>32000</v>
      </c>
      <c r="Q100" s="40"/>
    </row>
    <row r="101" spans="1:17" ht="63" customHeight="1">
      <c r="A101" s="38"/>
      <c r="B101" s="30"/>
      <c r="C101" s="30"/>
      <c r="D101" s="30"/>
      <c r="E101" s="30"/>
      <c r="F101" s="12">
        <v>2020</v>
      </c>
      <c r="G101" s="13">
        <f>O101</f>
        <v>110000</v>
      </c>
      <c r="H101" s="13">
        <f>P101</f>
        <v>110000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f>O91</f>
        <v>110000</v>
      </c>
      <c r="P101" s="13">
        <f>P91</f>
        <v>110000</v>
      </c>
      <c r="Q101" s="40"/>
    </row>
    <row r="102" spans="1:17" ht="20.25" customHeight="1">
      <c r="A102" s="38"/>
      <c r="B102" s="30"/>
      <c r="C102" s="30"/>
      <c r="D102" s="30"/>
      <c r="E102" s="30"/>
      <c r="F102" s="12">
        <v>2021</v>
      </c>
      <c r="G102" s="13">
        <f>G92</f>
        <v>144699.4</v>
      </c>
      <c r="H102" s="13">
        <f>H92</f>
        <v>144699.4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f>O92</f>
        <v>144699.4</v>
      </c>
      <c r="P102" s="13">
        <f>P92</f>
        <v>144699.4</v>
      </c>
      <c r="Q102" s="40"/>
    </row>
    <row r="103" spans="1:17" ht="20.25" customHeight="1">
      <c r="A103" s="38"/>
      <c r="B103" s="30"/>
      <c r="C103" s="30"/>
      <c r="D103" s="30"/>
      <c r="E103" s="30"/>
      <c r="F103" s="12">
        <v>2022</v>
      </c>
      <c r="G103" s="13">
        <f>G93</f>
        <v>32000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f>O93</f>
        <v>32000</v>
      </c>
      <c r="P103" s="13">
        <v>0</v>
      </c>
      <c r="Q103" s="40"/>
    </row>
    <row r="104" spans="1:17" ht="41.25" customHeight="1">
      <c r="A104" s="38"/>
      <c r="B104" s="30"/>
      <c r="C104" s="30"/>
      <c r="D104" s="30"/>
      <c r="E104" s="30"/>
      <c r="F104" s="12">
        <v>2023</v>
      </c>
      <c r="G104" s="13">
        <f>G94</f>
        <v>32000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f>O94</f>
        <v>32000</v>
      </c>
      <c r="P104" s="13">
        <v>0</v>
      </c>
      <c r="Q104" s="40"/>
    </row>
    <row r="105" spans="1:17" ht="20.25" customHeight="1">
      <c r="A105" s="47"/>
      <c r="B105" s="31"/>
      <c r="C105" s="31"/>
      <c r="D105" s="31"/>
      <c r="E105" s="31"/>
      <c r="F105" s="12" t="s">
        <v>76</v>
      </c>
      <c r="G105" s="13">
        <f>G95</f>
        <v>32000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f>O95</f>
        <v>32000</v>
      </c>
      <c r="P105" s="13">
        <v>0</v>
      </c>
      <c r="Q105" s="17"/>
    </row>
    <row r="106" spans="1:17" ht="20.25" customHeight="1">
      <c r="A106" s="48"/>
      <c r="B106" s="32"/>
      <c r="C106" s="32"/>
      <c r="D106" s="32"/>
      <c r="E106" s="32"/>
      <c r="F106" s="12" t="s">
        <v>77</v>
      </c>
      <c r="G106" s="13">
        <f>G96</f>
        <v>32000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f>O96</f>
        <v>32000</v>
      </c>
      <c r="P106" s="13">
        <v>0</v>
      </c>
      <c r="Q106" s="17"/>
    </row>
    <row r="107" spans="1:17" ht="20.25" customHeight="1">
      <c r="A107" s="5"/>
      <c r="B107" s="43" t="s">
        <v>38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</row>
    <row r="108" spans="1:17" ht="20.25" customHeight="1">
      <c r="A108" s="42" t="s">
        <v>56</v>
      </c>
      <c r="B108" s="46" t="s">
        <v>57</v>
      </c>
      <c r="C108" s="46" t="s">
        <v>42</v>
      </c>
      <c r="D108" s="46" t="s">
        <v>67</v>
      </c>
      <c r="E108" s="46" t="s">
        <v>65</v>
      </c>
      <c r="F108" s="12" t="s">
        <v>26</v>
      </c>
      <c r="G108" s="13">
        <f>G109+G110+G111+G112+G113+G114+G115</f>
        <v>274971.858</v>
      </c>
      <c r="H108" s="13">
        <f>H109+H110+H111+H112+H113+H114+H115</f>
        <v>189295.858</v>
      </c>
      <c r="I108" s="13">
        <f>I109+I110+I111+I112+I113+I114+I115</f>
        <v>274971.858</v>
      </c>
      <c r="J108" s="13">
        <f>J109+J110+J111+J112+J113+J114+J115</f>
        <v>189295.858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40" t="s">
        <v>46</v>
      </c>
    </row>
    <row r="109" spans="1:17" ht="20.25" customHeight="1">
      <c r="A109" s="42"/>
      <c r="B109" s="46"/>
      <c r="C109" s="46"/>
      <c r="D109" s="46"/>
      <c r="E109" s="46"/>
      <c r="F109" s="12">
        <v>2017</v>
      </c>
      <c r="G109" s="13">
        <v>46362.7</v>
      </c>
      <c r="H109" s="13">
        <v>46362.7</v>
      </c>
      <c r="I109" s="13">
        <v>46362.7</v>
      </c>
      <c r="J109" s="13">
        <v>46362.7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40"/>
    </row>
    <row r="110" spans="1:17" ht="20.25" customHeight="1">
      <c r="A110" s="42"/>
      <c r="B110" s="46"/>
      <c r="C110" s="46"/>
      <c r="D110" s="46"/>
      <c r="E110" s="46"/>
      <c r="F110" s="12">
        <v>2018</v>
      </c>
      <c r="G110" s="13">
        <v>39688.458</v>
      </c>
      <c r="H110" s="10">
        <v>39688.458</v>
      </c>
      <c r="I110" s="10">
        <v>39688.458</v>
      </c>
      <c r="J110" s="10">
        <v>39688.458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40"/>
    </row>
    <row r="111" spans="1:17" ht="20.25" customHeight="1">
      <c r="A111" s="42"/>
      <c r="B111" s="46"/>
      <c r="C111" s="46"/>
      <c r="D111" s="46"/>
      <c r="E111" s="46"/>
      <c r="F111" s="12">
        <v>2019</v>
      </c>
      <c r="G111" s="13">
        <v>33476.3</v>
      </c>
      <c r="H111" s="10">
        <v>33476.3</v>
      </c>
      <c r="I111" s="10">
        <v>33476.3</v>
      </c>
      <c r="J111" s="10">
        <v>33476.3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40"/>
    </row>
    <row r="112" spans="1:17" ht="20.25" customHeight="1">
      <c r="A112" s="42"/>
      <c r="B112" s="46"/>
      <c r="C112" s="46"/>
      <c r="D112" s="46"/>
      <c r="E112" s="46"/>
      <c r="F112" s="12">
        <v>2020</v>
      </c>
      <c r="G112" s="13">
        <f aca="true" t="shared" si="16" ref="G112:H114">I112</f>
        <v>28004.4</v>
      </c>
      <c r="H112" s="10">
        <f>J112</f>
        <v>28004.4</v>
      </c>
      <c r="I112" s="10">
        <v>28004.4</v>
      </c>
      <c r="J112" s="10">
        <v>28004.4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40"/>
    </row>
    <row r="113" spans="1:17" ht="20.25" customHeight="1">
      <c r="A113" s="42"/>
      <c r="B113" s="46"/>
      <c r="C113" s="46"/>
      <c r="D113" s="46"/>
      <c r="E113" s="46"/>
      <c r="F113" s="12">
        <v>2021</v>
      </c>
      <c r="G113" s="13">
        <f t="shared" si="16"/>
        <v>42480</v>
      </c>
      <c r="H113" s="10">
        <f t="shared" si="16"/>
        <v>17614</v>
      </c>
      <c r="I113" s="10">
        <v>42480</v>
      </c>
      <c r="J113" s="10">
        <v>17614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40"/>
    </row>
    <row r="114" spans="1:17" ht="20.25" customHeight="1">
      <c r="A114" s="42"/>
      <c r="B114" s="46"/>
      <c r="C114" s="46"/>
      <c r="D114" s="46"/>
      <c r="E114" s="46"/>
      <c r="F114" s="12">
        <v>2022</v>
      </c>
      <c r="G114" s="13">
        <f t="shared" si="16"/>
        <v>42480</v>
      </c>
      <c r="H114" s="10">
        <f>J114</f>
        <v>24000</v>
      </c>
      <c r="I114" s="10">
        <v>42480</v>
      </c>
      <c r="J114" s="10">
        <v>24000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40"/>
    </row>
    <row r="115" spans="1:17" ht="20.25" customHeight="1">
      <c r="A115" s="42"/>
      <c r="B115" s="46"/>
      <c r="C115" s="46"/>
      <c r="D115" s="46"/>
      <c r="E115" s="46"/>
      <c r="F115" s="12">
        <v>2023</v>
      </c>
      <c r="G115" s="13">
        <v>42480</v>
      </c>
      <c r="H115" s="10">
        <f>J115</f>
        <v>150</v>
      </c>
      <c r="I115" s="10">
        <v>42480</v>
      </c>
      <c r="J115" s="10">
        <v>150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40"/>
    </row>
    <row r="116" spans="1:17" ht="20.25" customHeight="1">
      <c r="A116" s="37"/>
      <c r="B116" s="29" t="s">
        <v>39</v>
      </c>
      <c r="C116" s="29" t="s">
        <v>40</v>
      </c>
      <c r="D116" s="29"/>
      <c r="E116" s="29"/>
      <c r="F116" s="12" t="s">
        <v>26</v>
      </c>
      <c r="G116" s="13">
        <f>G117+G118+G119+G120+G121+G122+G123</f>
        <v>274971.9</v>
      </c>
      <c r="H116" s="10">
        <f>H117+H118+H119+H120+H121+H122+H123</f>
        <v>189295.9</v>
      </c>
      <c r="I116" s="10">
        <f>I117+I118+I119+I120+I121+I122+I123</f>
        <v>274971.9</v>
      </c>
      <c r="J116" s="10">
        <f>J117+J118+J119+J120+J121+J122+J123</f>
        <v>189295.9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40" t="s">
        <v>46</v>
      </c>
    </row>
    <row r="117" spans="1:17" ht="20.25" customHeight="1">
      <c r="A117" s="38"/>
      <c r="B117" s="30"/>
      <c r="C117" s="30"/>
      <c r="D117" s="30"/>
      <c r="E117" s="30"/>
      <c r="F117" s="12">
        <v>2017</v>
      </c>
      <c r="G117" s="13" t="str">
        <f>H117</f>
        <v>46362,7</v>
      </c>
      <c r="H117" s="10" t="s">
        <v>4</v>
      </c>
      <c r="I117" s="10" t="str">
        <f>J117</f>
        <v>46362,7</v>
      </c>
      <c r="J117" s="10" t="s">
        <v>4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40"/>
    </row>
    <row r="118" spans="1:17" ht="20.25" customHeight="1">
      <c r="A118" s="38"/>
      <c r="B118" s="30"/>
      <c r="C118" s="30"/>
      <c r="D118" s="30"/>
      <c r="E118" s="30"/>
      <c r="F118" s="12">
        <v>2018</v>
      </c>
      <c r="G118" s="13">
        <f>I118</f>
        <v>39688.5</v>
      </c>
      <c r="H118" s="10">
        <f>J118</f>
        <v>39688.5</v>
      </c>
      <c r="I118" s="10">
        <v>39688.5</v>
      </c>
      <c r="J118" s="10">
        <v>39688.5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40"/>
    </row>
    <row r="119" spans="1:17" ht="20.25" customHeight="1">
      <c r="A119" s="38"/>
      <c r="B119" s="30"/>
      <c r="C119" s="30"/>
      <c r="D119" s="30"/>
      <c r="E119" s="30"/>
      <c r="F119" s="12">
        <v>2019</v>
      </c>
      <c r="G119" s="13">
        <v>33476.3</v>
      </c>
      <c r="H119" s="10">
        <v>33476.3</v>
      </c>
      <c r="I119" s="10">
        <v>33476.3</v>
      </c>
      <c r="J119" s="10">
        <v>33476.3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40"/>
    </row>
    <row r="120" spans="1:17" ht="20.25" customHeight="1">
      <c r="A120" s="38"/>
      <c r="B120" s="30"/>
      <c r="C120" s="30"/>
      <c r="D120" s="30"/>
      <c r="E120" s="30"/>
      <c r="F120" s="12">
        <v>2020</v>
      </c>
      <c r="G120" s="13">
        <f>G112</f>
        <v>28004.4</v>
      </c>
      <c r="H120" s="10">
        <f>H112</f>
        <v>28004.4</v>
      </c>
      <c r="I120" s="10">
        <f>I112</f>
        <v>28004.4</v>
      </c>
      <c r="J120" s="10">
        <f>J112</f>
        <v>28004.4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40"/>
    </row>
    <row r="121" spans="1:17" ht="20.25" customHeight="1">
      <c r="A121" s="38"/>
      <c r="B121" s="30"/>
      <c r="C121" s="30"/>
      <c r="D121" s="30"/>
      <c r="E121" s="30"/>
      <c r="F121" s="12">
        <v>2021</v>
      </c>
      <c r="G121" s="13">
        <f>I121</f>
        <v>42480</v>
      </c>
      <c r="H121" s="10">
        <f>J121</f>
        <v>17614</v>
      </c>
      <c r="I121" s="10">
        <f aca="true" t="shared" si="17" ref="I121:J123">I113</f>
        <v>42480</v>
      </c>
      <c r="J121" s="10">
        <f t="shared" si="17"/>
        <v>17614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40"/>
    </row>
    <row r="122" spans="1:17" ht="20.25" customHeight="1">
      <c r="A122" s="38"/>
      <c r="B122" s="30"/>
      <c r="C122" s="30"/>
      <c r="D122" s="30"/>
      <c r="E122" s="30"/>
      <c r="F122" s="12">
        <v>2022</v>
      </c>
      <c r="G122" s="13">
        <f>I122</f>
        <v>42480</v>
      </c>
      <c r="H122" s="10">
        <f>J122</f>
        <v>24000</v>
      </c>
      <c r="I122" s="10">
        <f t="shared" si="17"/>
        <v>42480</v>
      </c>
      <c r="J122" s="10">
        <f t="shared" si="17"/>
        <v>24000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40"/>
    </row>
    <row r="123" spans="1:17" ht="20.25" customHeight="1">
      <c r="A123" s="39"/>
      <c r="B123" s="41"/>
      <c r="C123" s="41"/>
      <c r="D123" s="41"/>
      <c r="E123" s="41"/>
      <c r="F123" s="12">
        <v>2023</v>
      </c>
      <c r="G123" s="13">
        <v>42480</v>
      </c>
      <c r="H123" s="10">
        <f>H115</f>
        <v>150</v>
      </c>
      <c r="I123" s="10">
        <f t="shared" si="17"/>
        <v>42480</v>
      </c>
      <c r="J123" s="10">
        <f>J115</f>
        <v>150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40"/>
    </row>
    <row r="124" spans="1:18" ht="12.75">
      <c r="A124" s="35"/>
      <c r="B124" s="36" t="s">
        <v>29</v>
      </c>
      <c r="C124" s="36"/>
      <c r="D124" s="12"/>
      <c r="E124" s="12"/>
      <c r="F124" s="12">
        <v>2017</v>
      </c>
      <c r="G124" s="13">
        <v>149685.4</v>
      </c>
      <c r="H124" s="10">
        <v>149685.4</v>
      </c>
      <c r="I124" s="10">
        <v>59901.399999999994</v>
      </c>
      <c r="J124" s="10">
        <v>59901.399999999994</v>
      </c>
      <c r="K124" s="13">
        <v>10885.2</v>
      </c>
      <c r="L124" s="13">
        <v>10885.2</v>
      </c>
      <c r="M124" s="13">
        <v>9898.8</v>
      </c>
      <c r="N124" s="13">
        <v>9898.8</v>
      </c>
      <c r="O124" s="13">
        <v>69000</v>
      </c>
      <c r="P124" s="13">
        <v>69000</v>
      </c>
      <c r="Q124" s="36"/>
      <c r="R124" s="6"/>
    </row>
    <row r="125" spans="1:17" ht="12.75">
      <c r="A125" s="35"/>
      <c r="B125" s="36"/>
      <c r="C125" s="36"/>
      <c r="D125" s="12"/>
      <c r="E125" s="12"/>
      <c r="F125" s="12">
        <v>2018</v>
      </c>
      <c r="G125" s="13">
        <v>208017.3</v>
      </c>
      <c r="H125" s="10">
        <v>208017.3</v>
      </c>
      <c r="I125" s="10">
        <v>77085.6</v>
      </c>
      <c r="J125" s="10">
        <v>77085.6</v>
      </c>
      <c r="K125" s="13">
        <v>2813.1</v>
      </c>
      <c r="L125" s="13">
        <v>2813.1</v>
      </c>
      <c r="M125" s="13">
        <v>7521.6</v>
      </c>
      <c r="N125" s="13">
        <v>7521.6</v>
      </c>
      <c r="O125" s="13">
        <v>120597</v>
      </c>
      <c r="P125" s="13">
        <v>120597</v>
      </c>
      <c r="Q125" s="36"/>
    </row>
    <row r="126" spans="1:17" ht="12.75">
      <c r="A126" s="35"/>
      <c r="B126" s="36"/>
      <c r="C126" s="36"/>
      <c r="D126" s="12"/>
      <c r="E126" s="12"/>
      <c r="F126" s="12">
        <v>2019</v>
      </c>
      <c r="G126" s="13">
        <f aca="true" t="shared" si="18" ref="G126:H130">I126+K126+M126+O126</f>
        <v>84971.5</v>
      </c>
      <c r="H126" s="11">
        <f t="shared" si="18"/>
        <v>84971.5</v>
      </c>
      <c r="I126" s="10">
        <v>41256.100000000006</v>
      </c>
      <c r="J126" s="11">
        <v>41256.100000000006</v>
      </c>
      <c r="K126" s="13">
        <v>4193.8</v>
      </c>
      <c r="L126" s="13">
        <v>4193.8</v>
      </c>
      <c r="M126" s="13">
        <v>7521.6</v>
      </c>
      <c r="N126" s="13">
        <v>7521.6</v>
      </c>
      <c r="O126" s="13">
        <v>32000</v>
      </c>
      <c r="P126" s="13">
        <v>32000</v>
      </c>
      <c r="Q126" s="36"/>
    </row>
    <row r="127" spans="1:17" ht="12.75">
      <c r="A127" s="35"/>
      <c r="B127" s="36"/>
      <c r="C127" s="36"/>
      <c r="D127" s="12"/>
      <c r="E127" s="12"/>
      <c r="F127" s="12">
        <v>2020</v>
      </c>
      <c r="G127" s="13">
        <f t="shared" si="18"/>
        <v>166714.9</v>
      </c>
      <c r="H127" s="11">
        <f t="shared" si="18"/>
        <v>166714.9</v>
      </c>
      <c r="I127" s="10">
        <f aca="true" t="shared" si="19" ref="I127:J130">I120+I80</f>
        <v>38040.9</v>
      </c>
      <c r="J127" s="10">
        <f t="shared" si="19"/>
        <v>38040.9</v>
      </c>
      <c r="K127" s="13">
        <f aca="true" t="shared" si="20" ref="K127:P127">K80</f>
        <v>9056.8</v>
      </c>
      <c r="L127" s="13">
        <f t="shared" si="20"/>
        <v>9056.8</v>
      </c>
      <c r="M127" s="13">
        <f t="shared" si="20"/>
        <v>9617.2</v>
      </c>
      <c r="N127" s="13">
        <f t="shared" si="20"/>
        <v>9617.2</v>
      </c>
      <c r="O127" s="18">
        <f t="shared" si="20"/>
        <v>110000</v>
      </c>
      <c r="P127" s="18">
        <f t="shared" si="20"/>
        <v>110000</v>
      </c>
      <c r="Q127" s="36"/>
    </row>
    <row r="128" spans="1:17" ht="12.75">
      <c r="A128" s="35"/>
      <c r="B128" s="36"/>
      <c r="C128" s="36"/>
      <c r="D128" s="12"/>
      <c r="E128" s="12"/>
      <c r="F128" s="12">
        <v>2021</v>
      </c>
      <c r="G128" s="13">
        <f t="shared" si="18"/>
        <v>224059.4</v>
      </c>
      <c r="H128" s="11">
        <f t="shared" si="18"/>
        <v>197701.19999999998</v>
      </c>
      <c r="I128" s="10">
        <f t="shared" si="19"/>
        <v>52880</v>
      </c>
      <c r="J128" s="10">
        <f t="shared" si="19"/>
        <v>27841.4</v>
      </c>
      <c r="K128" s="13">
        <f aca="true" t="shared" si="21" ref="K128:M132">K81</f>
        <v>17000</v>
      </c>
      <c r="L128" s="13">
        <f t="shared" si="21"/>
        <v>16980.3</v>
      </c>
      <c r="M128" s="13">
        <f t="shared" si="21"/>
        <v>9480</v>
      </c>
      <c r="N128" s="13">
        <f>N61</f>
        <v>8180.1</v>
      </c>
      <c r="O128" s="18">
        <f>O81</f>
        <v>144699.4</v>
      </c>
      <c r="P128" s="18">
        <f>P81</f>
        <v>144699.4</v>
      </c>
      <c r="Q128" s="36"/>
    </row>
    <row r="129" spans="1:17" ht="12.75">
      <c r="A129" s="35"/>
      <c r="B129" s="36"/>
      <c r="C129" s="36"/>
      <c r="D129" s="12"/>
      <c r="E129" s="12"/>
      <c r="F129" s="12">
        <v>2022</v>
      </c>
      <c r="G129" s="13">
        <f t="shared" si="18"/>
        <v>113840</v>
      </c>
      <c r="H129" s="11">
        <f t="shared" si="18"/>
        <v>58861.4</v>
      </c>
      <c r="I129" s="10">
        <f t="shared" si="19"/>
        <v>52360</v>
      </c>
      <c r="J129" s="10">
        <f t="shared" si="19"/>
        <v>33869.3</v>
      </c>
      <c r="K129" s="13">
        <f t="shared" si="21"/>
        <v>20000</v>
      </c>
      <c r="L129" s="13">
        <f t="shared" si="21"/>
        <v>17185.7</v>
      </c>
      <c r="M129" s="13">
        <f t="shared" si="21"/>
        <v>9480</v>
      </c>
      <c r="N129" s="13">
        <f aca="true" t="shared" si="22" ref="N129:O132">N82</f>
        <v>7806.4</v>
      </c>
      <c r="O129" s="18">
        <f t="shared" si="22"/>
        <v>32000</v>
      </c>
      <c r="P129" s="18">
        <v>0</v>
      </c>
      <c r="Q129" s="36"/>
    </row>
    <row r="130" spans="1:17" ht="12.75">
      <c r="A130" s="35"/>
      <c r="B130" s="36"/>
      <c r="C130" s="36"/>
      <c r="D130" s="12"/>
      <c r="E130" s="12"/>
      <c r="F130" s="12">
        <v>2023</v>
      </c>
      <c r="G130" s="13">
        <f t="shared" si="18"/>
        <v>113840</v>
      </c>
      <c r="H130" s="11">
        <f>J130+L130+N130+P130</f>
        <v>10019.3</v>
      </c>
      <c r="I130" s="10">
        <f t="shared" si="19"/>
        <v>52360</v>
      </c>
      <c r="J130" s="10">
        <f t="shared" si="19"/>
        <v>10019.3</v>
      </c>
      <c r="K130" s="13">
        <f t="shared" si="21"/>
        <v>20000</v>
      </c>
      <c r="L130" s="13">
        <f t="shared" si="21"/>
        <v>0</v>
      </c>
      <c r="M130" s="13">
        <f t="shared" si="21"/>
        <v>9480</v>
      </c>
      <c r="N130" s="13">
        <f t="shared" si="22"/>
        <v>0</v>
      </c>
      <c r="O130" s="18">
        <f t="shared" si="22"/>
        <v>32000</v>
      </c>
      <c r="P130" s="18">
        <v>0</v>
      </c>
      <c r="Q130" s="36"/>
    </row>
    <row r="131" spans="1:17" ht="12.75">
      <c r="A131" s="35"/>
      <c r="B131" s="36"/>
      <c r="C131" s="36"/>
      <c r="D131" s="12"/>
      <c r="E131" s="12"/>
      <c r="F131" s="12" t="s">
        <v>76</v>
      </c>
      <c r="G131" s="13">
        <f>I131+K131+M131+O131</f>
        <v>113820</v>
      </c>
      <c r="H131" s="18">
        <f>J131+L131+N131+P131</f>
        <v>0</v>
      </c>
      <c r="I131" s="13">
        <f>I105+I84</f>
        <v>52340</v>
      </c>
      <c r="J131" s="13">
        <f>J105+J84</f>
        <v>0</v>
      </c>
      <c r="K131" s="13">
        <f t="shared" si="21"/>
        <v>20000</v>
      </c>
      <c r="L131" s="13">
        <f t="shared" si="21"/>
        <v>0</v>
      </c>
      <c r="M131" s="13">
        <f t="shared" si="21"/>
        <v>9480</v>
      </c>
      <c r="N131" s="13">
        <f t="shared" si="22"/>
        <v>0</v>
      </c>
      <c r="O131" s="18">
        <f t="shared" si="22"/>
        <v>32000</v>
      </c>
      <c r="P131" s="18">
        <v>0</v>
      </c>
      <c r="Q131" s="36"/>
    </row>
    <row r="132" spans="1:17" ht="12.75">
      <c r="A132" s="35"/>
      <c r="B132" s="36"/>
      <c r="C132" s="36"/>
      <c r="D132" s="12"/>
      <c r="E132" s="12"/>
      <c r="F132" s="12" t="s">
        <v>77</v>
      </c>
      <c r="G132" s="13">
        <f>I132+K132+M132+O132</f>
        <v>107180</v>
      </c>
      <c r="H132" s="18">
        <f>J132+L132+N132+P132</f>
        <v>0</v>
      </c>
      <c r="I132" s="13">
        <f>I106+I85</f>
        <v>45700</v>
      </c>
      <c r="J132" s="13">
        <f>J106+J85</f>
        <v>0</v>
      </c>
      <c r="K132" s="13">
        <f t="shared" si="21"/>
        <v>20000</v>
      </c>
      <c r="L132" s="13">
        <f t="shared" si="21"/>
        <v>0</v>
      </c>
      <c r="M132" s="13">
        <f t="shared" si="21"/>
        <v>9480</v>
      </c>
      <c r="N132" s="13">
        <f t="shared" si="22"/>
        <v>0</v>
      </c>
      <c r="O132" s="18">
        <f t="shared" si="22"/>
        <v>32000</v>
      </c>
      <c r="P132" s="18">
        <v>0</v>
      </c>
      <c r="Q132" s="36"/>
    </row>
    <row r="133" spans="1:17" ht="12.75">
      <c r="A133" s="35"/>
      <c r="B133" s="36"/>
      <c r="C133" s="36"/>
      <c r="D133" s="12"/>
      <c r="E133" s="12"/>
      <c r="F133" s="12" t="s">
        <v>26</v>
      </c>
      <c r="G133" s="13">
        <f aca="true" t="shared" si="23" ref="G133:P133">G124+G125+G126+G127+G128+G129+G130+G131+G132</f>
        <v>1282128.5</v>
      </c>
      <c r="H133" s="13">
        <f t="shared" si="23"/>
        <v>875971</v>
      </c>
      <c r="I133" s="13">
        <f t="shared" si="23"/>
        <v>471924</v>
      </c>
      <c r="J133" s="13">
        <f t="shared" si="23"/>
        <v>288014</v>
      </c>
      <c r="K133" s="13">
        <f t="shared" si="23"/>
        <v>123948.9</v>
      </c>
      <c r="L133" s="13">
        <f t="shared" si="23"/>
        <v>61114.899999999994</v>
      </c>
      <c r="M133" s="13">
        <f t="shared" si="23"/>
        <v>81959.2</v>
      </c>
      <c r="N133" s="13">
        <f t="shared" si="23"/>
        <v>50545.7</v>
      </c>
      <c r="O133" s="13">
        <f t="shared" si="23"/>
        <v>604296.4</v>
      </c>
      <c r="P133" s="13">
        <f t="shared" si="23"/>
        <v>476296.4</v>
      </c>
      <c r="Q133" s="36"/>
    </row>
    <row r="134" spans="2:17" ht="23.25" customHeight="1">
      <c r="B134" s="24"/>
      <c r="C134" s="24"/>
      <c r="D134" s="24"/>
      <c r="E134" s="24"/>
      <c r="F134" s="2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4"/>
    </row>
    <row r="135" spans="2:17" ht="29.25" customHeight="1">
      <c r="B135" s="24"/>
      <c r="C135" s="24"/>
      <c r="D135" s="24"/>
      <c r="E135" s="24"/>
      <c r="F135" s="25"/>
      <c r="G135" s="26"/>
      <c r="H135" s="27"/>
      <c r="I135" s="27"/>
      <c r="J135" s="27"/>
      <c r="K135" s="27"/>
      <c r="L135" s="27"/>
      <c r="M135" s="27"/>
      <c r="N135" s="27"/>
      <c r="O135" s="27"/>
      <c r="P135" s="27"/>
      <c r="Q135" s="28"/>
    </row>
    <row r="136" spans="2:17" ht="12.75">
      <c r="B136" s="24"/>
      <c r="C136" s="24"/>
      <c r="D136" s="24"/>
      <c r="E136" s="24"/>
      <c r="F136" s="25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4"/>
    </row>
    <row r="137" spans="2:17" ht="12.75">
      <c r="B137" s="24"/>
      <c r="C137" s="24"/>
      <c r="D137" s="24"/>
      <c r="E137" s="24"/>
      <c r="F137" s="25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4"/>
    </row>
    <row r="138" spans="2:17" ht="12.75">
      <c r="B138" s="24"/>
      <c r="C138" s="24"/>
      <c r="D138" s="24"/>
      <c r="E138" s="24"/>
      <c r="F138" s="24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4"/>
    </row>
    <row r="139" spans="2:17" ht="12.75">
      <c r="B139" s="24"/>
      <c r="C139" s="24"/>
      <c r="D139" s="24"/>
      <c r="E139" s="24"/>
      <c r="F139" s="24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4"/>
    </row>
    <row r="140" spans="2:17" ht="12.75">
      <c r="B140" s="24"/>
      <c r="C140" s="24"/>
      <c r="D140" s="24"/>
      <c r="E140" s="24"/>
      <c r="F140" s="24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4"/>
    </row>
    <row r="141" spans="2:17" ht="12.75">
      <c r="B141" s="24"/>
      <c r="C141" s="24"/>
      <c r="D141" s="24"/>
      <c r="E141" s="24"/>
      <c r="F141" s="24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4"/>
    </row>
    <row r="142" spans="2:17" ht="12.75">
      <c r="B142" s="24"/>
      <c r="C142" s="24"/>
      <c r="D142" s="24"/>
      <c r="E142" s="24"/>
      <c r="F142" s="24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4"/>
    </row>
    <row r="143" spans="2:17" ht="12.75">
      <c r="B143" s="24"/>
      <c r="C143" s="24"/>
      <c r="D143" s="24"/>
      <c r="E143" s="24"/>
      <c r="F143" s="24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4"/>
    </row>
    <row r="144" spans="2:17" ht="12.75">
      <c r="B144" s="24"/>
      <c r="C144" s="24"/>
      <c r="D144" s="24"/>
      <c r="E144" s="24"/>
      <c r="F144" s="24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4"/>
    </row>
    <row r="145" spans="2:17" ht="12.75">
      <c r="B145" s="24"/>
      <c r="C145" s="24"/>
      <c r="D145" s="24"/>
      <c r="E145" s="24"/>
      <c r="F145" s="24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4"/>
    </row>
    <row r="146" spans="2:17" ht="12.75">
      <c r="B146" s="24"/>
      <c r="C146" s="24"/>
      <c r="D146" s="24"/>
      <c r="E146" s="24"/>
      <c r="F146" s="24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4"/>
    </row>
    <row r="147" spans="2:17" ht="12.75">
      <c r="B147" s="24"/>
      <c r="C147" s="24"/>
      <c r="D147" s="24"/>
      <c r="E147" s="24"/>
      <c r="F147" s="24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4"/>
    </row>
  </sheetData>
  <sheetProtection/>
  <mergeCells count="88">
    <mergeCell ref="A76:A85"/>
    <mergeCell ref="B76:B85"/>
    <mergeCell ref="A87:A96"/>
    <mergeCell ref="B87:B96"/>
    <mergeCell ref="B86:Q86"/>
    <mergeCell ref="B97:B106"/>
    <mergeCell ref="D66:D75"/>
    <mergeCell ref="A26:A35"/>
    <mergeCell ref="B26:B35"/>
    <mergeCell ref="A36:A45"/>
    <mergeCell ref="B36:B45"/>
    <mergeCell ref="B46:B55"/>
    <mergeCell ref="A46:A55"/>
    <mergeCell ref="B56:B65"/>
    <mergeCell ref="A56:A65"/>
    <mergeCell ref="D10:D12"/>
    <mergeCell ref="D15:D24"/>
    <mergeCell ref="B66:B75"/>
    <mergeCell ref="A66:A75"/>
    <mergeCell ref="A15:A24"/>
    <mergeCell ref="E10:E12"/>
    <mergeCell ref="E15:E24"/>
    <mergeCell ref="E26:E35"/>
    <mergeCell ref="E66:E75"/>
    <mergeCell ref="K2:Q2"/>
    <mergeCell ref="K11:L11"/>
    <mergeCell ref="M11:N11"/>
    <mergeCell ref="O11:P11"/>
    <mergeCell ref="Q10:Q12"/>
    <mergeCell ref="M5:Q5"/>
    <mergeCell ref="A7:Q7"/>
    <mergeCell ref="A10:A12"/>
    <mergeCell ref="B10:B12"/>
    <mergeCell ref="C10:C12"/>
    <mergeCell ref="F10:F12"/>
    <mergeCell ref="G10:H11"/>
    <mergeCell ref="I10:P10"/>
    <mergeCell ref="I11:J11"/>
    <mergeCell ref="Q36:Q43"/>
    <mergeCell ref="B14:Q14"/>
    <mergeCell ref="Q26:Q33"/>
    <mergeCell ref="C36:C45"/>
    <mergeCell ref="D26:D35"/>
    <mergeCell ref="B15:B24"/>
    <mergeCell ref="C15:C24"/>
    <mergeCell ref="Q15:Q24"/>
    <mergeCell ref="B25:Q25"/>
    <mergeCell ref="C26:C35"/>
    <mergeCell ref="Q97:Q104"/>
    <mergeCell ref="C87:C96"/>
    <mergeCell ref="D87:D96"/>
    <mergeCell ref="Q46:Q53"/>
    <mergeCell ref="Q76:Q83"/>
    <mergeCell ref="Q56:Q63"/>
    <mergeCell ref="C66:C75"/>
    <mergeCell ref="C76:C85"/>
    <mergeCell ref="D76:D85"/>
    <mergeCell ref="D56:D65"/>
    <mergeCell ref="C108:C115"/>
    <mergeCell ref="D116:D123"/>
    <mergeCell ref="E116:E123"/>
    <mergeCell ref="Q108:Q115"/>
    <mergeCell ref="A108:A115"/>
    <mergeCell ref="Q87:Q94"/>
    <mergeCell ref="B107:Q107"/>
    <mergeCell ref="D108:D115"/>
    <mergeCell ref="A97:A106"/>
    <mergeCell ref="E108:E115"/>
    <mergeCell ref="B108:B115"/>
    <mergeCell ref="E87:E96"/>
    <mergeCell ref="C97:C106"/>
    <mergeCell ref="D97:D106"/>
    <mergeCell ref="A124:A133"/>
    <mergeCell ref="B124:C133"/>
    <mergeCell ref="Q124:Q133"/>
    <mergeCell ref="A116:A123"/>
    <mergeCell ref="Q116:Q123"/>
    <mergeCell ref="B116:B123"/>
    <mergeCell ref="C116:C123"/>
    <mergeCell ref="E97:E106"/>
    <mergeCell ref="D36:D45"/>
    <mergeCell ref="E36:E45"/>
    <mergeCell ref="C46:C55"/>
    <mergeCell ref="D46:D55"/>
    <mergeCell ref="E46:E55"/>
    <mergeCell ref="C56:C65"/>
    <mergeCell ref="E76:E85"/>
    <mergeCell ref="E56:E65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Шавкунова</cp:lastModifiedBy>
  <cp:lastPrinted>2022-04-28T04:39:21Z</cp:lastPrinted>
  <dcterms:created xsi:type="dcterms:W3CDTF">2007-01-31T11:43:07Z</dcterms:created>
  <dcterms:modified xsi:type="dcterms:W3CDTF">2022-05-04T09:16:46Z</dcterms:modified>
  <cp:category/>
  <cp:version/>
  <cp:contentType/>
  <cp:contentStatus/>
</cp:coreProperties>
</file>