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Лист1!$A$1:$F$72</definedName>
  </definedNames>
  <calcPr calcId="145621"/>
</workbook>
</file>

<file path=xl/calcChain.xml><?xml version="1.0" encoding="utf-8"?>
<calcChain xmlns="http://schemas.openxmlformats.org/spreadsheetml/2006/main">
  <c r="E27" i="1" l="1"/>
  <c r="E32" i="1"/>
  <c r="F15" i="1" l="1"/>
  <c r="F14" i="1"/>
  <c r="F13" i="1"/>
  <c r="F12" i="1"/>
  <c r="F11" i="1"/>
  <c r="F10" i="1"/>
  <c r="F9" i="1"/>
  <c r="F8" i="1"/>
  <c r="E20" i="1"/>
  <c r="F20" i="1" l="1"/>
  <c r="F37" i="1" l="1"/>
  <c r="H37" i="1"/>
  <c r="G37" i="1"/>
  <c r="F32" i="1"/>
  <c r="F27" i="1" l="1"/>
  <c r="F70" i="1" l="1"/>
  <c r="E70" i="1"/>
  <c r="F67" i="1"/>
  <c r="E67" i="1"/>
  <c r="F60" i="1"/>
  <c r="E60" i="1"/>
  <c r="F54" i="1"/>
  <c r="E54" i="1"/>
  <c r="E37" i="1"/>
  <c r="F38" i="1"/>
  <c r="E71" i="1" l="1"/>
  <c r="F71" i="1"/>
  <c r="E38" i="1"/>
</calcChain>
</file>

<file path=xl/sharedStrings.xml><?xml version="1.0" encoding="utf-8"?>
<sst xmlns="http://schemas.openxmlformats.org/spreadsheetml/2006/main" count="117" uniqueCount="97">
  <si>
    <t>№ п/п</t>
  </si>
  <si>
    <t>Адрес снесенного многоквартирного дома, признанного аварийным и подлежащим сносу</t>
  </si>
  <si>
    <t xml:space="preserve">Документ, подтверждающий признание многоквартирного дома аварийным, подлежащим сносу </t>
  </si>
  <si>
    <t>Площадь многоквартирного дома, кв.м.</t>
  </si>
  <si>
    <t xml:space="preserve">Стоимость работ, рублей </t>
  </si>
  <si>
    <t>Перечень многоквартирных домов, признанных аварийными и подлежащими сносу, в отношении которых планируется проведение работ по сносу, утилизация, снятие с кадастрового учета</t>
  </si>
  <si>
    <t>Кировский</t>
  </si>
  <si>
    <t>Московский тракт, 76</t>
  </si>
  <si>
    <t>№ 1238</t>
  </si>
  <si>
    <t>№ 730</t>
  </si>
  <si>
    <t>№ 660</t>
  </si>
  <si>
    <t>№ 1154</t>
  </si>
  <si>
    <t>№ 482</t>
  </si>
  <si>
    <t>Ленинский</t>
  </si>
  <si>
    <t>Итого по Кировскому району</t>
  </si>
  <si>
    <t>№ 332</t>
  </si>
  <si>
    <t>№ 1394</t>
  </si>
  <si>
    <t>№ 1128</t>
  </si>
  <si>
    <t>№ 222</t>
  </si>
  <si>
    <t>Итого по Ленинскому району</t>
  </si>
  <si>
    <t>№ 962</t>
  </si>
  <si>
    <t xml:space="preserve"> № 1499</t>
  </si>
  <si>
    <t>Октябрьский</t>
  </si>
  <si>
    <t>Итого по Октябрьскому району</t>
  </si>
  <si>
    <t>№ 614</t>
  </si>
  <si>
    <t>№ 148</t>
  </si>
  <si>
    <t>№176</t>
  </si>
  <si>
    <t>№ 1349</t>
  </si>
  <si>
    <t>№ 720</t>
  </si>
  <si>
    <t>Советский</t>
  </si>
  <si>
    <t>Итого по Советскому району</t>
  </si>
  <si>
    <t>Пушкина пер., 10</t>
  </si>
  <si>
    <t>Пушкина пер., 12</t>
  </si>
  <si>
    <t>Пушкина пер., 14</t>
  </si>
  <si>
    <t>№ 326</t>
  </si>
  <si>
    <t>Максима Горького ул., 11/1</t>
  </si>
  <si>
    <t>Соляной пер., 4</t>
  </si>
  <si>
    <t>Горшковский пер., 15</t>
  </si>
  <si>
    <t>Горшковский пер., 16/1</t>
  </si>
  <si>
    <t>Белозёрская ул., 10</t>
  </si>
  <si>
    <t>Войлочная заимка ул., 5</t>
  </si>
  <si>
    <t>Сибирская ул., 82</t>
  </si>
  <si>
    <t>Приложение 8 к подпрограмме «Расселение аварийного жилья» на 2017-2025 годы</t>
  </si>
  <si>
    <t>Итого 2021 год</t>
  </si>
  <si>
    <t>Итого 2022 год</t>
  </si>
  <si>
    <t>Сибирская ул., 86</t>
  </si>
  <si>
    <t>№ 782</t>
  </si>
  <si>
    <t>пер. Промышленный, 8</t>
  </si>
  <si>
    <t>пер. Промышленный, 6</t>
  </si>
  <si>
    <t>пер. Промышленный, 4</t>
  </si>
  <si>
    <t>ул. Вершинина, 56</t>
  </si>
  <si>
    <t>ул. Вершинина, 58</t>
  </si>
  <si>
    <t>ул. Вершинина, 60</t>
  </si>
  <si>
    <t>ул. Дружбы, 56</t>
  </si>
  <si>
    <t>ул. Дружбы, 58</t>
  </si>
  <si>
    <t>ул. Дружбы, 62</t>
  </si>
  <si>
    <t>ул. Энергетиков, 4</t>
  </si>
  <si>
    <t>ул. Щорса, 7</t>
  </si>
  <si>
    <t>ул. Кулева, 25</t>
  </si>
  <si>
    <t>ул. Полины Осипенко, 3</t>
  </si>
  <si>
    <t>пер. Промышленный, 2</t>
  </si>
  <si>
    <t>ул. Энергетиков, 11</t>
  </si>
  <si>
    <t>ул. Косарева, 12</t>
  </si>
  <si>
    <t>ул. Энергетиков, 11а</t>
  </si>
  <si>
    <t>Московский тракт, 27/1</t>
  </si>
  <si>
    <t>Московский тракт, 58</t>
  </si>
  <si>
    <t>пер. Инструментальный, 36</t>
  </si>
  <si>
    <t>ул. Приречная, 39</t>
  </si>
  <si>
    <t>ул. Калужская, 11</t>
  </si>
  <si>
    <t>ул. Пирогова, 14/1</t>
  </si>
  <si>
    <t>ул. Максима Горького, 64</t>
  </si>
  <si>
    <t>г. Томск, ул. Ангарская, д. 81</t>
  </si>
  <si>
    <t>г. Томск, пер. Светлый, д. 26</t>
  </si>
  <si>
    <t>г. Томск, пер. Светлый, д. 28</t>
  </si>
  <si>
    <t>г. Томск, ул. Розы Люксембург,         д. 92/1</t>
  </si>
  <si>
    <t>г. Томск, ул. Большая Подгорная,       д. 220</t>
  </si>
  <si>
    <t>г. Томск, пер. Днепровский, д. 21</t>
  </si>
  <si>
    <t>г. Томск, ул. Первомайская, д. 149</t>
  </si>
  <si>
    <t>г. Томск, ул. Первомайская, д. 151</t>
  </si>
  <si>
    <t>Сибирская ул., 86*</t>
  </si>
  <si>
    <t>№ 30</t>
  </si>
  <si>
    <t>№ 1251</t>
  </si>
  <si>
    <t>№ 926</t>
  </si>
  <si>
    <t>№ 1086</t>
  </si>
  <si>
    <t>№ 968</t>
  </si>
  <si>
    <t>№ 115</t>
  </si>
  <si>
    <t>№ 457</t>
  </si>
  <si>
    <t>№ 1606</t>
  </si>
  <si>
    <t>№ 1209</t>
  </si>
  <si>
    <t>№ 298</t>
  </si>
  <si>
    <t>№ 725</t>
  </si>
  <si>
    <t>№ 1315</t>
  </si>
  <si>
    <t>№ 986</t>
  </si>
  <si>
    <t>№ 1240</t>
  </si>
  <si>
    <t>№ 1115</t>
  </si>
  <si>
    <t xml:space="preserve"> *в 2021 году предусмотрено проведение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сносу, фактический снос планируется в 2022 году</t>
  </si>
  <si>
    <t>Приложение 10 к постановлению администрации Города Томска от 31.01.2022 №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</si>
</sst>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[$-419]dd/mm/yyyy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textRotation="90" wrapText="1"/>
    </xf>
    <xf numFmtId="4" fontId="5" fillId="0" borderId="1" xfId="1" applyNumberFormat="1" applyFont="1" applyFill="1" applyBorder="1" applyAlignment="1">
      <alignment horizontal="center" vertical="center" textRotation="90" wrapText="1"/>
    </xf>
    <xf numFmtId="0" fontId="5" fillId="0" borderId="1" xfId="2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14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" fontId="4" fillId="0" borderId="0" xfId="0" applyNumberFormat="1" applyFont="1" applyFill="1"/>
    <xf numFmtId="2" fontId="10" fillId="0" borderId="0" xfId="0" applyNumberFormat="1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5" xfId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7" fillId="0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1" xfId="2"/>
    <cellStyle name="Обычный_первые дома Шатурному" xfId="1"/>
    <cellStyle name="Стиль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view="pageBreakPreview" zoomScaleNormal="100" zoomScaleSheetLayoutView="100" workbookViewId="0">
      <selection sqref="A1:F1"/>
    </sheetView>
  </sheetViews>
  <sheetFormatPr defaultColWidth="9.109375" defaultRowHeight="15.6" x14ac:dyDescent="0.3"/>
  <cols>
    <col min="1" max="1" width="6.44140625" style="19" customWidth="1"/>
    <col min="2" max="2" width="30.44140625" style="19" customWidth="1"/>
    <col min="3" max="3" width="11.44140625" style="19" customWidth="1"/>
    <col min="4" max="4" width="9.109375" style="19"/>
    <col min="5" max="5" width="11.6640625" style="19" customWidth="1"/>
    <col min="6" max="6" width="19" style="19" customWidth="1"/>
    <col min="7" max="7" width="13.109375" style="19" bestFit="1" customWidth="1"/>
    <col min="8" max="8" width="9.5546875" style="19" bestFit="1" customWidth="1"/>
    <col min="9" max="16384" width="9.109375" style="19"/>
  </cols>
  <sheetData>
    <row r="1" spans="1:6" ht="15.75" customHeight="1" x14ac:dyDescent="0.3">
      <c r="A1" s="51" t="s">
        <v>96</v>
      </c>
      <c r="B1" s="51"/>
      <c r="C1" s="51"/>
      <c r="D1" s="51"/>
      <c r="E1" s="51"/>
      <c r="F1" s="51"/>
    </row>
    <row r="2" spans="1:6" ht="27.75" customHeight="1" x14ac:dyDescent="0.3">
      <c r="B2" s="57" t="s">
        <v>42</v>
      </c>
      <c r="C2" s="58"/>
      <c r="D2" s="58"/>
      <c r="E2" s="58"/>
      <c r="F2" s="58"/>
    </row>
    <row r="3" spans="1:6" ht="51.75" customHeight="1" x14ac:dyDescent="0.3">
      <c r="A3" s="59" t="s">
        <v>5</v>
      </c>
      <c r="B3" s="59"/>
      <c r="C3" s="59"/>
      <c r="D3" s="59"/>
      <c r="E3" s="59"/>
      <c r="F3" s="59"/>
    </row>
    <row r="4" spans="1:6" ht="110.25" customHeight="1" x14ac:dyDescent="0.3">
      <c r="A4" s="15" t="s">
        <v>0</v>
      </c>
      <c r="B4" s="15" t="s">
        <v>1</v>
      </c>
      <c r="C4" s="52" t="s">
        <v>2</v>
      </c>
      <c r="D4" s="53"/>
      <c r="E4" s="16" t="s">
        <v>3</v>
      </c>
      <c r="F4" s="17" t="s">
        <v>4</v>
      </c>
    </row>
    <row r="5" spans="1:6" x14ac:dyDescent="0.3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x14ac:dyDescent="0.3">
      <c r="A6" s="54">
        <v>2021</v>
      </c>
      <c r="B6" s="55"/>
      <c r="C6" s="55"/>
      <c r="D6" s="55"/>
      <c r="E6" s="55"/>
      <c r="F6" s="56"/>
    </row>
    <row r="7" spans="1:6" s="30" customFormat="1" ht="15.75" customHeight="1" x14ac:dyDescent="0.3">
      <c r="A7" s="48" t="s">
        <v>6</v>
      </c>
      <c r="B7" s="46"/>
      <c r="C7" s="46"/>
      <c r="D7" s="46"/>
      <c r="E7" s="46"/>
      <c r="F7" s="47"/>
    </row>
    <row r="8" spans="1:6" s="30" customFormat="1" ht="16.5" customHeight="1" x14ac:dyDescent="0.3">
      <c r="A8" s="31">
        <v>1</v>
      </c>
      <c r="B8" s="32" t="s">
        <v>47</v>
      </c>
      <c r="C8" s="33">
        <v>41008</v>
      </c>
      <c r="D8" s="34" t="s">
        <v>15</v>
      </c>
      <c r="E8" s="35">
        <v>478.2</v>
      </c>
      <c r="F8" s="36">
        <f>154964.14+600</f>
        <v>155564.14000000001</v>
      </c>
    </row>
    <row r="9" spans="1:6" s="30" customFormat="1" ht="16.5" customHeight="1" x14ac:dyDescent="0.3">
      <c r="A9" s="31">
        <v>2</v>
      </c>
      <c r="B9" s="32" t="s">
        <v>48</v>
      </c>
      <c r="C9" s="33">
        <v>41663</v>
      </c>
      <c r="D9" s="34" t="s">
        <v>80</v>
      </c>
      <c r="E9" s="35">
        <v>381.9</v>
      </c>
      <c r="F9" s="36">
        <f>563595.59+600</f>
        <v>564195.59</v>
      </c>
    </row>
    <row r="10" spans="1:6" s="30" customFormat="1" ht="16.5" customHeight="1" x14ac:dyDescent="0.3">
      <c r="A10" s="31">
        <v>3</v>
      </c>
      <c r="B10" s="32" t="s">
        <v>49</v>
      </c>
      <c r="C10" s="33">
        <v>41584</v>
      </c>
      <c r="D10" s="34" t="s">
        <v>81</v>
      </c>
      <c r="E10" s="35">
        <v>462.35</v>
      </c>
      <c r="F10" s="36">
        <f>145310.91+600</f>
        <v>145910.91</v>
      </c>
    </row>
    <row r="11" spans="1:6" s="30" customFormat="1" ht="16.5" customHeight="1" x14ac:dyDescent="0.3">
      <c r="A11" s="31">
        <v>4</v>
      </c>
      <c r="B11" s="32" t="s">
        <v>50</v>
      </c>
      <c r="C11" s="33">
        <v>41663</v>
      </c>
      <c r="D11" s="34" t="s">
        <v>80</v>
      </c>
      <c r="E11" s="35">
        <v>422.2</v>
      </c>
      <c r="F11" s="36">
        <f>613211.18+600</f>
        <v>613811.18000000005</v>
      </c>
    </row>
    <row r="12" spans="1:6" s="30" customFormat="1" ht="16.5" customHeight="1" x14ac:dyDescent="0.3">
      <c r="A12" s="31">
        <v>5</v>
      </c>
      <c r="B12" s="32" t="s">
        <v>51</v>
      </c>
      <c r="C12" s="33">
        <v>42277</v>
      </c>
      <c r="D12" s="34" t="s">
        <v>82</v>
      </c>
      <c r="E12" s="35">
        <v>499.4</v>
      </c>
      <c r="F12" s="36">
        <f>568820.4+600</f>
        <v>569420.4</v>
      </c>
    </row>
    <row r="13" spans="1:6" s="30" customFormat="1" ht="16.5" customHeight="1" x14ac:dyDescent="0.3">
      <c r="A13" s="31">
        <v>6</v>
      </c>
      <c r="B13" s="32" t="s">
        <v>52</v>
      </c>
      <c r="C13" s="33">
        <v>42277</v>
      </c>
      <c r="D13" s="34" t="s">
        <v>82</v>
      </c>
      <c r="E13" s="35">
        <v>524.6</v>
      </c>
      <c r="F13" s="36">
        <f>579142.39+600</f>
        <v>579742.39</v>
      </c>
    </row>
    <row r="14" spans="1:6" s="30" customFormat="1" ht="15.75" customHeight="1" x14ac:dyDescent="0.3">
      <c r="A14" s="31">
        <v>7</v>
      </c>
      <c r="B14" s="32" t="s">
        <v>53</v>
      </c>
      <c r="C14" s="33">
        <v>41934</v>
      </c>
      <c r="D14" s="34" t="s">
        <v>83</v>
      </c>
      <c r="E14" s="35">
        <v>328.9</v>
      </c>
      <c r="F14" s="36">
        <f>201334.61+600</f>
        <v>201934.61</v>
      </c>
    </row>
    <row r="15" spans="1:6" ht="15.75" customHeight="1" x14ac:dyDescent="0.3">
      <c r="A15" s="31">
        <v>8</v>
      </c>
      <c r="B15" s="32" t="s">
        <v>54</v>
      </c>
      <c r="C15" s="33">
        <v>41142</v>
      </c>
      <c r="D15" s="34" t="s">
        <v>84</v>
      </c>
      <c r="E15" s="35">
        <v>321.3</v>
      </c>
      <c r="F15" s="36">
        <f>380000+600</f>
        <v>380600</v>
      </c>
    </row>
    <row r="16" spans="1:6" s="22" customFormat="1" x14ac:dyDescent="0.3">
      <c r="A16" s="31">
        <v>9</v>
      </c>
      <c r="B16" s="32" t="s">
        <v>55</v>
      </c>
      <c r="C16" s="33">
        <v>41934</v>
      </c>
      <c r="D16" s="34" t="s">
        <v>83</v>
      </c>
      <c r="E16" s="35">
        <v>324.60000000000002</v>
      </c>
      <c r="F16" s="36">
        <v>443976.07</v>
      </c>
    </row>
    <row r="17" spans="1:9" s="22" customFormat="1" x14ac:dyDescent="0.3">
      <c r="A17" s="31">
        <v>10</v>
      </c>
      <c r="B17" s="32" t="s">
        <v>56</v>
      </c>
      <c r="C17" s="33">
        <v>41687</v>
      </c>
      <c r="D17" s="37" t="s">
        <v>85</v>
      </c>
      <c r="E17" s="35">
        <v>292.3</v>
      </c>
      <c r="F17" s="36">
        <v>374294.47</v>
      </c>
      <c r="G17" s="28"/>
      <c r="H17" s="28"/>
      <c r="I17" s="28"/>
    </row>
    <row r="18" spans="1:9" s="22" customFormat="1" x14ac:dyDescent="0.3">
      <c r="A18" s="31">
        <v>11</v>
      </c>
      <c r="B18" s="32" t="s">
        <v>57</v>
      </c>
      <c r="C18" s="33">
        <v>41227</v>
      </c>
      <c r="D18" s="37" t="s">
        <v>27</v>
      </c>
      <c r="E18" s="35">
        <v>442</v>
      </c>
      <c r="F18" s="36">
        <v>724009.88</v>
      </c>
      <c r="G18" s="28"/>
      <c r="H18" s="28"/>
      <c r="I18" s="28"/>
    </row>
    <row r="19" spans="1:9" s="22" customFormat="1" x14ac:dyDescent="0.3">
      <c r="A19" s="31">
        <v>12</v>
      </c>
      <c r="B19" s="32" t="s">
        <v>58</v>
      </c>
      <c r="C19" s="33">
        <v>41407</v>
      </c>
      <c r="D19" s="37" t="s">
        <v>86</v>
      </c>
      <c r="E19" s="35">
        <v>458.98</v>
      </c>
      <c r="F19" s="36">
        <v>630119.57999999996</v>
      </c>
      <c r="G19" s="28"/>
      <c r="H19" s="28"/>
      <c r="I19" s="28"/>
    </row>
    <row r="20" spans="1:9" s="22" customFormat="1" ht="15.75" customHeight="1" x14ac:dyDescent="0.3">
      <c r="A20" s="50" t="s">
        <v>14</v>
      </c>
      <c r="B20" s="50"/>
      <c r="C20" s="50"/>
      <c r="D20" s="50"/>
      <c r="E20" s="10">
        <f>SUM(E8:E19)</f>
        <v>4936.7299999999996</v>
      </c>
      <c r="F20" s="10">
        <f>SUM(F8:F19)</f>
        <v>5383579.2199999997</v>
      </c>
      <c r="G20" s="38"/>
      <c r="H20" s="28"/>
      <c r="I20" s="28"/>
    </row>
    <row r="21" spans="1:9" s="22" customFormat="1" x14ac:dyDescent="0.3">
      <c r="A21" s="50" t="s">
        <v>13</v>
      </c>
      <c r="B21" s="50"/>
      <c r="C21" s="50"/>
      <c r="D21" s="50"/>
      <c r="E21" s="50"/>
      <c r="F21" s="50"/>
      <c r="G21" s="28"/>
      <c r="H21" s="28"/>
      <c r="I21" s="28"/>
    </row>
    <row r="22" spans="1:9" s="22" customFormat="1" x14ac:dyDescent="0.3">
      <c r="A22" s="20">
        <v>1</v>
      </c>
      <c r="B22" s="1" t="s">
        <v>71</v>
      </c>
      <c r="C22" s="3">
        <v>42699</v>
      </c>
      <c r="D22" s="27" t="s">
        <v>8</v>
      </c>
      <c r="E22" s="21">
        <v>328.2</v>
      </c>
      <c r="F22" s="6">
        <v>239600</v>
      </c>
      <c r="G22" s="28"/>
      <c r="H22" s="29"/>
      <c r="I22" s="28"/>
    </row>
    <row r="23" spans="1:9" s="22" customFormat="1" x14ac:dyDescent="0.3">
      <c r="A23" s="20">
        <v>2</v>
      </c>
      <c r="B23" s="1" t="s">
        <v>72</v>
      </c>
      <c r="C23" s="3">
        <v>42233</v>
      </c>
      <c r="D23" s="27" t="s">
        <v>9</v>
      </c>
      <c r="E23" s="21">
        <v>322.5</v>
      </c>
      <c r="F23" s="6">
        <v>174908</v>
      </c>
      <c r="G23" s="28"/>
      <c r="H23" s="29"/>
      <c r="I23" s="28"/>
    </row>
    <row r="24" spans="1:9" s="22" customFormat="1" x14ac:dyDescent="0.3">
      <c r="A24" s="20">
        <v>3</v>
      </c>
      <c r="B24" s="1" t="s">
        <v>73</v>
      </c>
      <c r="C24" s="3">
        <v>41074</v>
      </c>
      <c r="D24" s="27" t="s">
        <v>10</v>
      </c>
      <c r="E24" s="21">
        <v>345.4</v>
      </c>
      <c r="F24" s="6">
        <v>184492</v>
      </c>
      <c r="G24" s="28"/>
      <c r="H24" s="29"/>
      <c r="I24" s="28"/>
    </row>
    <row r="25" spans="1:9" s="22" customFormat="1" ht="26.4" x14ac:dyDescent="0.3">
      <c r="A25" s="20">
        <v>4</v>
      </c>
      <c r="B25" s="1" t="s">
        <v>74</v>
      </c>
      <c r="C25" s="3">
        <v>41185</v>
      </c>
      <c r="D25" s="27" t="s">
        <v>11</v>
      </c>
      <c r="E25" s="21">
        <v>365.8</v>
      </c>
      <c r="F25" s="6">
        <v>337575.94</v>
      </c>
      <c r="G25" s="28"/>
      <c r="H25" s="29"/>
      <c r="I25" s="28"/>
    </row>
    <row r="26" spans="1:9" s="22" customFormat="1" ht="26.4" x14ac:dyDescent="0.3">
      <c r="A26" s="20">
        <v>5</v>
      </c>
      <c r="B26" s="1" t="s">
        <v>75</v>
      </c>
      <c r="C26" s="3">
        <v>42233</v>
      </c>
      <c r="D26" s="27" t="s">
        <v>9</v>
      </c>
      <c r="E26" s="21">
        <v>449.8</v>
      </c>
      <c r="F26" s="6">
        <v>309524.15999999997</v>
      </c>
      <c r="G26" s="28"/>
      <c r="H26" s="29"/>
      <c r="I26" s="28"/>
    </row>
    <row r="27" spans="1:9" x14ac:dyDescent="0.3">
      <c r="A27" s="50" t="s">
        <v>19</v>
      </c>
      <c r="B27" s="50"/>
      <c r="C27" s="50"/>
      <c r="D27" s="50"/>
      <c r="E27" s="13">
        <f>SUM(E22:E26)</f>
        <v>1811.7</v>
      </c>
      <c r="F27" s="11">
        <f>SUM(F22:F26)</f>
        <v>1246100.0999999999</v>
      </c>
      <c r="G27" s="39"/>
      <c r="H27" s="39"/>
      <c r="I27" s="39"/>
    </row>
    <row r="28" spans="1:9" x14ac:dyDescent="0.3">
      <c r="A28" s="50" t="s">
        <v>22</v>
      </c>
      <c r="B28" s="50"/>
      <c r="C28" s="50"/>
      <c r="D28" s="50"/>
      <c r="E28" s="50"/>
      <c r="F28" s="50"/>
    </row>
    <row r="29" spans="1:9" x14ac:dyDescent="0.3">
      <c r="A29" s="2">
        <v>1</v>
      </c>
      <c r="B29" s="8" t="s">
        <v>31</v>
      </c>
      <c r="C29" s="7">
        <v>40437</v>
      </c>
      <c r="D29" s="2" t="s">
        <v>20</v>
      </c>
      <c r="E29" s="5">
        <v>376.1</v>
      </c>
      <c r="F29" s="9">
        <v>200034.06</v>
      </c>
    </row>
    <row r="30" spans="1:9" ht="15.75" customHeight="1" x14ac:dyDescent="0.3">
      <c r="A30" s="2">
        <v>2</v>
      </c>
      <c r="B30" s="8" t="s">
        <v>32</v>
      </c>
      <c r="C30" s="12">
        <v>41044</v>
      </c>
      <c r="D30" s="2" t="s">
        <v>12</v>
      </c>
      <c r="E30" s="5">
        <v>372.7</v>
      </c>
      <c r="F30" s="9">
        <v>198534.7</v>
      </c>
    </row>
    <row r="31" spans="1:9" ht="15.75" customHeight="1" x14ac:dyDescent="0.3">
      <c r="A31" s="2">
        <v>3</v>
      </c>
      <c r="B31" s="8" t="s">
        <v>33</v>
      </c>
      <c r="C31" s="12">
        <v>40903</v>
      </c>
      <c r="D31" s="2" t="s">
        <v>21</v>
      </c>
      <c r="E31" s="5">
        <v>376</v>
      </c>
      <c r="F31" s="9">
        <v>198534.6</v>
      </c>
    </row>
    <row r="32" spans="1:9" x14ac:dyDescent="0.3">
      <c r="A32" s="48" t="s">
        <v>23</v>
      </c>
      <c r="B32" s="46"/>
      <c r="C32" s="46"/>
      <c r="D32" s="47"/>
      <c r="E32" s="13">
        <f>E29+E30+E31</f>
        <v>1124.8</v>
      </c>
      <c r="F32" s="13">
        <f>SUM(F29:F31)</f>
        <v>597103.35999999999</v>
      </c>
      <c r="G32" s="40"/>
    </row>
    <row r="33" spans="1:8" ht="15.75" customHeight="1" x14ac:dyDescent="0.3">
      <c r="A33" s="48" t="s">
        <v>29</v>
      </c>
      <c r="B33" s="46"/>
      <c r="C33" s="46"/>
      <c r="D33" s="46"/>
      <c r="E33" s="46"/>
      <c r="F33" s="47"/>
    </row>
    <row r="34" spans="1:8" s="30" customFormat="1" x14ac:dyDescent="0.3">
      <c r="A34" s="2">
        <v>1</v>
      </c>
      <c r="B34" s="1" t="s">
        <v>35</v>
      </c>
      <c r="C34" s="3">
        <v>42108</v>
      </c>
      <c r="D34" s="4" t="s">
        <v>34</v>
      </c>
      <c r="E34" s="5">
        <v>89.1</v>
      </c>
      <c r="F34" s="6">
        <v>111207.32</v>
      </c>
      <c r="H34" s="41">
        <v>15676.5</v>
      </c>
    </row>
    <row r="35" spans="1:8" s="30" customFormat="1" x14ac:dyDescent="0.3">
      <c r="A35" s="2">
        <v>2</v>
      </c>
      <c r="B35" s="1" t="s">
        <v>79</v>
      </c>
      <c r="C35" s="3">
        <v>41096</v>
      </c>
      <c r="D35" s="4" t="s">
        <v>46</v>
      </c>
      <c r="E35" s="5">
        <v>428.7</v>
      </c>
      <c r="F35" s="6">
        <v>41502.720000000001</v>
      </c>
      <c r="H35" s="41">
        <v>41502.720000000001</v>
      </c>
    </row>
    <row r="36" spans="1:8" s="30" customFormat="1" x14ac:dyDescent="0.3">
      <c r="A36" s="2">
        <v>3</v>
      </c>
      <c r="B36" s="1" t="s">
        <v>41</v>
      </c>
      <c r="C36" s="3">
        <v>41008</v>
      </c>
      <c r="D36" s="4" t="s">
        <v>15</v>
      </c>
      <c r="E36" s="5">
        <v>421.3</v>
      </c>
      <c r="F36" s="6">
        <v>526197.57999999996</v>
      </c>
      <c r="H36" s="41">
        <v>39931.97</v>
      </c>
    </row>
    <row r="37" spans="1:8" s="30" customFormat="1" x14ac:dyDescent="0.3">
      <c r="A37" s="48" t="s">
        <v>30</v>
      </c>
      <c r="B37" s="46"/>
      <c r="C37" s="46"/>
      <c r="D37" s="47"/>
      <c r="E37" s="13">
        <f>SUM(E34:E36)</f>
        <v>939.09999999999991</v>
      </c>
      <c r="F37" s="13">
        <f>SUM(F34:F36)</f>
        <v>678907.62</v>
      </c>
      <c r="G37" s="42">
        <f>SUM(F34:F36)</f>
        <v>678907.62</v>
      </c>
      <c r="H37" s="41">
        <f>SUM(H34:H36)</f>
        <v>97111.19</v>
      </c>
    </row>
    <row r="38" spans="1:8" s="30" customFormat="1" x14ac:dyDescent="0.3">
      <c r="A38" s="48" t="s">
        <v>43</v>
      </c>
      <c r="B38" s="46"/>
      <c r="C38" s="46"/>
      <c r="D38" s="47"/>
      <c r="E38" s="13">
        <f>E20+E27+E32+E37</f>
        <v>8812.33</v>
      </c>
      <c r="F38" s="11">
        <f>F20+F27+F32+F37</f>
        <v>7905690.2999999998</v>
      </c>
    </row>
    <row r="39" spans="1:8" s="30" customFormat="1" x14ac:dyDescent="0.3">
      <c r="A39" s="54">
        <v>2022</v>
      </c>
      <c r="B39" s="55"/>
      <c r="C39" s="55"/>
      <c r="D39" s="55"/>
      <c r="E39" s="55"/>
      <c r="F39" s="56"/>
    </row>
    <row r="40" spans="1:8" s="30" customFormat="1" x14ac:dyDescent="0.3">
      <c r="A40" s="48" t="s">
        <v>6</v>
      </c>
      <c r="B40" s="46"/>
      <c r="C40" s="46"/>
      <c r="D40" s="46"/>
      <c r="E40" s="46"/>
      <c r="F40" s="47"/>
    </row>
    <row r="41" spans="1:8" s="30" customFormat="1" x14ac:dyDescent="0.3">
      <c r="A41" s="31">
        <v>1</v>
      </c>
      <c r="B41" s="32" t="s">
        <v>59</v>
      </c>
      <c r="C41" s="33">
        <v>42277</v>
      </c>
      <c r="D41" s="37" t="s">
        <v>82</v>
      </c>
      <c r="E41" s="35">
        <v>373.4</v>
      </c>
      <c r="F41" s="36">
        <v>400000</v>
      </c>
    </row>
    <row r="42" spans="1:8" s="30" customFormat="1" x14ac:dyDescent="0.3">
      <c r="A42" s="31">
        <v>2</v>
      </c>
      <c r="B42" s="32" t="s">
        <v>60</v>
      </c>
      <c r="C42" s="33">
        <v>41663</v>
      </c>
      <c r="D42" s="37" t="s">
        <v>80</v>
      </c>
      <c r="E42" s="35">
        <v>373.4</v>
      </c>
      <c r="F42" s="36">
        <v>850000</v>
      </c>
    </row>
    <row r="43" spans="1:8" s="30" customFormat="1" x14ac:dyDescent="0.3">
      <c r="A43" s="31">
        <v>3</v>
      </c>
      <c r="B43" s="32" t="s">
        <v>61</v>
      </c>
      <c r="C43" s="33">
        <v>41185</v>
      </c>
      <c r="D43" s="37" t="s">
        <v>11</v>
      </c>
      <c r="E43" s="35">
        <v>325.7</v>
      </c>
      <c r="F43" s="36">
        <v>400000</v>
      </c>
    </row>
    <row r="44" spans="1:8" s="30" customFormat="1" x14ac:dyDescent="0.3">
      <c r="A44" s="31">
        <v>4</v>
      </c>
      <c r="B44" s="32" t="s">
        <v>7</v>
      </c>
      <c r="C44" s="33">
        <v>41270</v>
      </c>
      <c r="D44" s="37" t="s">
        <v>87</v>
      </c>
      <c r="E44" s="35">
        <v>494</v>
      </c>
      <c r="F44" s="36">
        <v>500000</v>
      </c>
    </row>
    <row r="45" spans="1:8" s="30" customFormat="1" ht="15.75" customHeight="1" x14ac:dyDescent="0.25">
      <c r="A45" s="31">
        <v>5</v>
      </c>
      <c r="B45" s="43" t="s">
        <v>62</v>
      </c>
      <c r="C45" s="33">
        <v>41074</v>
      </c>
      <c r="D45" s="44" t="s">
        <v>10</v>
      </c>
      <c r="E45" s="44">
        <v>372.15</v>
      </c>
      <c r="F45" s="36">
        <v>850000</v>
      </c>
    </row>
    <row r="46" spans="1:8" s="30" customFormat="1" ht="15.75" customHeight="1" x14ac:dyDescent="0.25">
      <c r="A46" s="31">
        <v>6</v>
      </c>
      <c r="B46" s="43" t="s">
        <v>63</v>
      </c>
      <c r="C46" s="33">
        <v>41584</v>
      </c>
      <c r="D46" s="44" t="s">
        <v>81</v>
      </c>
      <c r="E46" s="44">
        <v>299.2</v>
      </c>
      <c r="F46" s="36">
        <v>400000</v>
      </c>
    </row>
    <row r="47" spans="1:8" x14ac:dyDescent="0.3">
      <c r="A47" s="31">
        <v>7</v>
      </c>
      <c r="B47" s="43" t="s">
        <v>64</v>
      </c>
      <c r="C47" s="33">
        <v>41964</v>
      </c>
      <c r="D47" s="44" t="s">
        <v>88</v>
      </c>
      <c r="E47" s="44">
        <v>254.7</v>
      </c>
      <c r="F47" s="36">
        <v>400000</v>
      </c>
    </row>
    <row r="48" spans="1:8" s="22" customFormat="1" x14ac:dyDescent="0.3">
      <c r="A48" s="31">
        <v>9</v>
      </c>
      <c r="B48" s="43" t="s">
        <v>65</v>
      </c>
      <c r="C48" s="33">
        <v>41362</v>
      </c>
      <c r="D48" s="44" t="s">
        <v>89</v>
      </c>
      <c r="E48" s="45">
        <v>401</v>
      </c>
      <c r="F48" s="36">
        <v>500000</v>
      </c>
    </row>
    <row r="49" spans="1:10" s="22" customFormat="1" x14ac:dyDescent="0.3">
      <c r="A49" s="31">
        <v>10</v>
      </c>
      <c r="B49" s="32" t="s">
        <v>66</v>
      </c>
      <c r="C49" s="33">
        <v>41465</v>
      </c>
      <c r="D49" s="37" t="s">
        <v>90</v>
      </c>
      <c r="E49" s="35">
        <v>392.1</v>
      </c>
      <c r="F49" s="36">
        <v>500000</v>
      </c>
    </row>
    <row r="50" spans="1:10" s="22" customFormat="1" ht="15.75" customHeight="1" x14ac:dyDescent="0.3">
      <c r="A50" s="31">
        <v>11</v>
      </c>
      <c r="B50" s="32" t="s">
        <v>67</v>
      </c>
      <c r="C50" s="33">
        <v>41597</v>
      </c>
      <c r="D50" s="37" t="s">
        <v>91</v>
      </c>
      <c r="E50" s="35">
        <v>397.9</v>
      </c>
      <c r="F50" s="36">
        <v>400000</v>
      </c>
    </row>
    <row r="51" spans="1:10" ht="15.75" customHeight="1" x14ac:dyDescent="0.3">
      <c r="A51" s="31">
        <v>12</v>
      </c>
      <c r="B51" s="32" t="s">
        <v>68</v>
      </c>
      <c r="C51" s="33">
        <v>42292</v>
      </c>
      <c r="D51" s="37" t="s">
        <v>92</v>
      </c>
      <c r="E51" s="31">
        <v>401.4</v>
      </c>
      <c r="F51" s="36">
        <v>400000</v>
      </c>
    </row>
    <row r="52" spans="1:10" x14ac:dyDescent="0.3">
      <c r="A52" s="31">
        <v>13</v>
      </c>
      <c r="B52" s="32" t="s">
        <v>69</v>
      </c>
      <c r="C52" s="33">
        <v>41578</v>
      </c>
      <c r="D52" s="37" t="s">
        <v>93</v>
      </c>
      <c r="E52" s="31">
        <v>505.9</v>
      </c>
      <c r="F52" s="36">
        <v>900000</v>
      </c>
    </row>
    <row r="53" spans="1:10" x14ac:dyDescent="0.3">
      <c r="A53" s="31">
        <v>14</v>
      </c>
      <c r="B53" s="32" t="s">
        <v>70</v>
      </c>
      <c r="C53" s="33">
        <v>41548</v>
      </c>
      <c r="D53" s="37" t="s">
        <v>94</v>
      </c>
      <c r="E53" s="31">
        <v>299.89999999999998</v>
      </c>
      <c r="F53" s="36">
        <v>387000</v>
      </c>
    </row>
    <row r="54" spans="1:10" x14ac:dyDescent="0.3">
      <c r="A54" s="48" t="s">
        <v>14</v>
      </c>
      <c r="B54" s="46"/>
      <c r="C54" s="46"/>
      <c r="D54" s="47"/>
      <c r="E54" s="10">
        <f>SUM(E41:E53)</f>
        <v>4890.7499999999991</v>
      </c>
      <c r="F54" s="10">
        <f>SUM(F41:F53)</f>
        <v>6887000</v>
      </c>
      <c r="H54" s="39"/>
      <c r="I54" s="39"/>
      <c r="J54" s="39"/>
    </row>
    <row r="55" spans="1:10" x14ac:dyDescent="0.3">
      <c r="A55" s="26"/>
      <c r="B55" s="26"/>
      <c r="C55" s="26"/>
      <c r="D55" s="26"/>
      <c r="E55" s="26"/>
      <c r="F55" s="26"/>
      <c r="H55" s="39"/>
      <c r="I55" s="39"/>
      <c r="J55" s="39"/>
    </row>
    <row r="56" spans="1:10" x14ac:dyDescent="0.3">
      <c r="A56" s="48" t="s">
        <v>13</v>
      </c>
      <c r="B56" s="46"/>
      <c r="C56" s="46"/>
      <c r="D56" s="46"/>
      <c r="E56" s="46"/>
      <c r="F56" s="47"/>
      <c r="H56" s="39"/>
      <c r="I56" s="39"/>
      <c r="J56" s="39"/>
    </row>
    <row r="57" spans="1:10" ht="15.75" customHeight="1" x14ac:dyDescent="0.3">
      <c r="A57" s="20">
        <v>1</v>
      </c>
      <c r="B57" s="1" t="s">
        <v>76</v>
      </c>
      <c r="C57" s="3">
        <v>42000</v>
      </c>
      <c r="D57" s="3" t="s">
        <v>16</v>
      </c>
      <c r="E57" s="21">
        <v>410.3</v>
      </c>
      <c r="F57" s="6">
        <v>240000</v>
      </c>
      <c r="H57" s="39"/>
      <c r="I57" s="29"/>
      <c r="J57" s="39"/>
    </row>
    <row r="58" spans="1:10" ht="15.75" customHeight="1" x14ac:dyDescent="0.3">
      <c r="A58" s="20">
        <v>2</v>
      </c>
      <c r="B58" s="1" t="s">
        <v>77</v>
      </c>
      <c r="C58" s="3">
        <v>41942</v>
      </c>
      <c r="D58" s="3" t="s">
        <v>17</v>
      </c>
      <c r="E58" s="21">
        <v>715.9</v>
      </c>
      <c r="F58" s="6">
        <v>419000</v>
      </c>
      <c r="H58" s="39"/>
      <c r="I58" s="29"/>
      <c r="J58" s="39"/>
    </row>
    <row r="59" spans="1:10" x14ac:dyDescent="0.3">
      <c r="A59" s="20">
        <v>3</v>
      </c>
      <c r="B59" s="1" t="s">
        <v>78</v>
      </c>
      <c r="C59" s="3">
        <v>42454</v>
      </c>
      <c r="D59" s="3" t="s">
        <v>18</v>
      </c>
      <c r="E59" s="21">
        <v>408.5</v>
      </c>
      <c r="F59" s="6">
        <v>240000</v>
      </c>
      <c r="H59" s="39"/>
      <c r="I59" s="29"/>
      <c r="J59" s="39"/>
    </row>
    <row r="60" spans="1:10" ht="15.75" customHeight="1" x14ac:dyDescent="0.3">
      <c r="A60" s="48" t="s">
        <v>19</v>
      </c>
      <c r="B60" s="46"/>
      <c r="C60" s="46"/>
      <c r="D60" s="47"/>
      <c r="E60" s="13">
        <f>SUM(E57:E59)</f>
        <v>1534.7</v>
      </c>
      <c r="F60" s="11">
        <f>SUM(F57:F59)</f>
        <v>899000</v>
      </c>
      <c r="H60" s="39"/>
      <c r="I60" s="39"/>
      <c r="J60" s="39"/>
    </row>
    <row r="61" spans="1:10" ht="15.75" customHeight="1" x14ac:dyDescent="0.3">
      <c r="A61" s="48" t="s">
        <v>22</v>
      </c>
      <c r="B61" s="46"/>
      <c r="C61" s="46"/>
      <c r="D61" s="46"/>
      <c r="E61" s="46"/>
      <c r="F61" s="47"/>
      <c r="H61" s="39"/>
      <c r="I61" s="39"/>
      <c r="J61" s="39"/>
    </row>
    <row r="62" spans="1:10" x14ac:dyDescent="0.3">
      <c r="A62" s="2">
        <v>1</v>
      </c>
      <c r="B62" s="8" t="s">
        <v>36</v>
      </c>
      <c r="C62" s="12">
        <v>40357</v>
      </c>
      <c r="D62" s="2" t="s">
        <v>24</v>
      </c>
      <c r="E62" s="5">
        <v>84.9</v>
      </c>
      <c r="F62" s="9">
        <v>136397</v>
      </c>
      <c r="H62" s="39"/>
      <c r="I62" s="39"/>
      <c r="J62" s="39"/>
    </row>
    <row r="63" spans="1:10" x14ac:dyDescent="0.3">
      <c r="A63" s="2">
        <v>2</v>
      </c>
      <c r="B63" s="8" t="s">
        <v>37</v>
      </c>
      <c r="C63" s="7">
        <v>38433</v>
      </c>
      <c r="D63" s="2" t="s">
        <v>25</v>
      </c>
      <c r="E63" s="5">
        <v>200.2</v>
      </c>
      <c r="F63" s="6">
        <v>319012</v>
      </c>
    </row>
    <row r="64" spans="1:10" x14ac:dyDescent="0.3">
      <c r="A64" s="2">
        <v>3</v>
      </c>
      <c r="B64" s="8" t="s">
        <v>38</v>
      </c>
      <c r="C64" s="7">
        <v>39080</v>
      </c>
      <c r="D64" s="2" t="s">
        <v>28</v>
      </c>
      <c r="E64" s="5">
        <v>205.6</v>
      </c>
      <c r="F64" s="6">
        <v>305440</v>
      </c>
    </row>
    <row r="65" spans="1:6" x14ac:dyDescent="0.3">
      <c r="A65" s="14">
        <v>5</v>
      </c>
      <c r="B65" s="8" t="s">
        <v>39</v>
      </c>
      <c r="C65" s="12">
        <v>42060</v>
      </c>
      <c r="D65" s="2" t="s">
        <v>26</v>
      </c>
      <c r="E65" s="5">
        <v>196.1</v>
      </c>
      <c r="F65" s="9">
        <v>306203</v>
      </c>
    </row>
    <row r="66" spans="1:6" x14ac:dyDescent="0.3">
      <c r="A66" s="14">
        <v>6</v>
      </c>
      <c r="B66" s="8" t="s">
        <v>40</v>
      </c>
      <c r="C66" s="12">
        <v>41227</v>
      </c>
      <c r="D66" s="2" t="s">
        <v>27</v>
      </c>
      <c r="E66" s="5">
        <v>160.19999999999999</v>
      </c>
      <c r="F66" s="9">
        <v>269948</v>
      </c>
    </row>
    <row r="67" spans="1:6" x14ac:dyDescent="0.3">
      <c r="A67" s="46" t="s">
        <v>23</v>
      </c>
      <c r="B67" s="46"/>
      <c r="C67" s="46"/>
      <c r="D67" s="47"/>
      <c r="E67" s="13">
        <f>SUM(E62:E66)</f>
        <v>847</v>
      </c>
      <c r="F67" s="13">
        <f>SUM(F62:F66)</f>
        <v>1337000</v>
      </c>
    </row>
    <row r="68" spans="1:6" x14ac:dyDescent="0.3">
      <c r="A68" s="48" t="s">
        <v>29</v>
      </c>
      <c r="B68" s="46"/>
      <c r="C68" s="46"/>
      <c r="D68" s="46"/>
      <c r="E68" s="46"/>
      <c r="F68" s="47"/>
    </row>
    <row r="69" spans="1:6" x14ac:dyDescent="0.3">
      <c r="A69" s="14">
        <v>1</v>
      </c>
      <c r="B69" s="1" t="s">
        <v>45</v>
      </c>
      <c r="C69" s="3">
        <v>41096</v>
      </c>
      <c r="D69" s="4" t="s">
        <v>46</v>
      </c>
      <c r="E69" s="21">
        <v>428.7</v>
      </c>
      <c r="F69" s="23">
        <v>877000</v>
      </c>
    </row>
    <row r="70" spans="1:6" x14ac:dyDescent="0.3">
      <c r="A70" s="46" t="s">
        <v>30</v>
      </c>
      <c r="B70" s="46"/>
      <c r="C70" s="46"/>
      <c r="D70" s="47"/>
      <c r="E70" s="24">
        <f>E69</f>
        <v>428.7</v>
      </c>
      <c r="F70" s="25">
        <f>F69</f>
        <v>877000</v>
      </c>
    </row>
    <row r="71" spans="1:6" x14ac:dyDescent="0.3">
      <c r="A71" s="46" t="s">
        <v>44</v>
      </c>
      <c r="B71" s="46"/>
      <c r="C71" s="46"/>
      <c r="D71" s="47"/>
      <c r="E71" s="13">
        <f>E54+E60+E67+E70</f>
        <v>7701.1499999999987</v>
      </c>
      <c r="F71" s="13">
        <f>F54+F60+F67+F70</f>
        <v>10000000</v>
      </c>
    </row>
    <row r="72" spans="1:6" ht="50.25" customHeight="1" x14ac:dyDescent="0.3">
      <c r="A72" s="49" t="s">
        <v>95</v>
      </c>
      <c r="B72" s="49"/>
      <c r="C72" s="49"/>
      <c r="D72" s="49"/>
      <c r="E72" s="49"/>
      <c r="F72" s="49"/>
    </row>
    <row r="73" spans="1:6" x14ac:dyDescent="0.3">
      <c r="A73" s="26"/>
      <c r="B73" s="26"/>
      <c r="C73" s="26"/>
      <c r="D73" s="26"/>
      <c r="E73" s="26"/>
      <c r="F73" s="26"/>
    </row>
  </sheetData>
  <mergeCells count="25">
    <mergeCell ref="A61:F61"/>
    <mergeCell ref="A33:F33"/>
    <mergeCell ref="A60:D60"/>
    <mergeCell ref="A37:D37"/>
    <mergeCell ref="A38:D38"/>
    <mergeCell ref="A39:F39"/>
    <mergeCell ref="A40:F40"/>
    <mergeCell ref="A54:D54"/>
    <mergeCell ref="A56:F56"/>
    <mergeCell ref="A28:F28"/>
    <mergeCell ref="A32:D32"/>
    <mergeCell ref="A1:F1"/>
    <mergeCell ref="C4:D4"/>
    <mergeCell ref="A6:F6"/>
    <mergeCell ref="B2:F2"/>
    <mergeCell ref="A3:F3"/>
    <mergeCell ref="A7:F7"/>
    <mergeCell ref="A20:D20"/>
    <mergeCell ref="A21:F21"/>
    <mergeCell ref="A27:D27"/>
    <mergeCell ref="A67:D67"/>
    <mergeCell ref="A68:F68"/>
    <mergeCell ref="A70:D70"/>
    <mergeCell ref="A71:D71"/>
    <mergeCell ref="A72:F72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2022-02-02T05:40:04Z</dcterms:modified>
</cp:coreProperties>
</file>