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120" yWindow="108" windowWidth="15120" windowHeight="8016"/>
  </bookViews>
  <sheets>
    <sheet name="Паспорт подпрограммы" sheetId="7" r:id="rId1"/>
    <sheet name="Показатели, цели, задачи" sheetId="6" r:id="rId2"/>
    <sheet name="Перечень мероприятий" sheetId="5" r:id="rId3"/>
    <sheet name="Экономический расчет расходов" sheetId="8" r:id="rId4"/>
  </sheets>
  <externalReferences>
    <externalReference r:id="rId5"/>
  </externalReferences>
  <definedNames>
    <definedName name="_xlnm.Print_Area" localSheetId="0">'Паспорт подпрограммы'!$A$1:$W$43</definedName>
    <definedName name="_xlnm.Print_Area" localSheetId="2">'Перечень мероприятий'!$A$1:$Q$87</definedName>
    <definedName name="_xlnm.Print_Area" localSheetId="1">'Показатели, цели, задачи'!$A$1:$X$25</definedName>
  </definedNames>
  <calcPr calcId="145621"/>
</workbook>
</file>

<file path=xl/calcChain.xml><?xml version="1.0" encoding="utf-8"?>
<calcChain xmlns="http://schemas.openxmlformats.org/spreadsheetml/2006/main">
  <c r="A41" i="7" l="1"/>
  <c r="U7" i="8" l="1"/>
  <c r="S7" i="8" l="1"/>
  <c r="T7" i="8"/>
  <c r="R7" i="8"/>
  <c r="H28" i="7"/>
  <c r="H29" i="7"/>
  <c r="H30" i="7"/>
  <c r="H31" i="7"/>
  <c r="H32" i="7"/>
  <c r="H27" i="7"/>
  <c r="F32" i="7"/>
  <c r="G32" i="7"/>
  <c r="G33" i="7"/>
  <c r="G34" i="7"/>
  <c r="G35" i="7"/>
  <c r="V11" i="8" l="1"/>
  <c r="W11" i="8"/>
  <c r="X11" i="8"/>
  <c r="Y11" i="8"/>
  <c r="Z11" i="8"/>
  <c r="AA11" i="8"/>
  <c r="AB11" i="8"/>
  <c r="AC11" i="8"/>
  <c r="AD11" i="8"/>
  <c r="F27" i="7"/>
  <c r="G27" i="7"/>
  <c r="K27" i="7"/>
  <c r="Q27" i="7"/>
  <c r="R27" i="7"/>
  <c r="F28" i="7"/>
  <c r="G28" i="7"/>
  <c r="G36" i="7" s="1"/>
  <c r="K28" i="7"/>
  <c r="Q28" i="7"/>
  <c r="R28" i="7"/>
  <c r="F29" i="7"/>
  <c r="G29" i="7"/>
  <c r="K29" i="7"/>
  <c r="Q29" i="7"/>
  <c r="R29" i="7"/>
  <c r="F30" i="7"/>
  <c r="G30" i="7"/>
  <c r="K30" i="7"/>
  <c r="Q30" i="7"/>
  <c r="R30" i="7"/>
  <c r="F31" i="7"/>
  <c r="G31" i="7"/>
  <c r="K31" i="7"/>
  <c r="Q31" i="7"/>
  <c r="R31" i="7"/>
  <c r="K32" i="7"/>
  <c r="Q32" i="7"/>
  <c r="R32" i="7"/>
  <c r="K33" i="7"/>
  <c r="Q33" i="7"/>
  <c r="R33" i="7"/>
  <c r="K34" i="7"/>
  <c r="Q34" i="7"/>
  <c r="R34" i="7"/>
  <c r="K35" i="7"/>
  <c r="J36" i="7" s="1"/>
  <c r="Q35" i="7"/>
  <c r="R35" i="7"/>
  <c r="R36" i="7"/>
  <c r="P36" i="7" l="1"/>
  <c r="K16" i="5"/>
  <c r="L16" i="5"/>
  <c r="O16" i="5"/>
  <c r="P16" i="5"/>
  <c r="K17" i="5"/>
  <c r="L17" i="5"/>
  <c r="N17" i="5"/>
  <c r="O17" i="5"/>
  <c r="P17" i="5"/>
  <c r="K18" i="5"/>
  <c r="L18" i="5"/>
  <c r="N18" i="5"/>
  <c r="O18" i="5"/>
  <c r="P18" i="5"/>
  <c r="K19" i="5"/>
  <c r="L19" i="5"/>
  <c r="N19" i="5"/>
  <c r="O19" i="5"/>
  <c r="P19" i="5"/>
  <c r="K20" i="5"/>
  <c r="L20" i="5"/>
  <c r="N20" i="5"/>
  <c r="O20" i="5"/>
  <c r="P20" i="5"/>
  <c r="K21" i="5"/>
  <c r="L21" i="5"/>
  <c r="N21" i="5"/>
  <c r="O21" i="5"/>
  <c r="P21" i="5"/>
  <c r="K22" i="5"/>
  <c r="L22" i="5"/>
  <c r="N22" i="5"/>
  <c r="O22" i="5"/>
  <c r="P22" i="5"/>
  <c r="K23" i="5"/>
  <c r="L23" i="5"/>
  <c r="N23" i="5"/>
  <c r="O23" i="5"/>
  <c r="P23" i="5"/>
  <c r="K24" i="5"/>
  <c r="L24" i="5"/>
  <c r="N24" i="5"/>
  <c r="O24" i="5"/>
  <c r="P24" i="5"/>
  <c r="K25" i="5"/>
  <c r="L25" i="5"/>
  <c r="N25" i="5"/>
  <c r="O25" i="5"/>
  <c r="P25" i="5"/>
  <c r="G62" i="5" l="1"/>
  <c r="I70" i="5"/>
  <c r="I69" i="5"/>
  <c r="G73" i="5"/>
  <c r="G50" i="5"/>
  <c r="G51" i="5"/>
  <c r="G49" i="5"/>
  <c r="G40" i="5"/>
  <c r="G41" i="5"/>
  <c r="G42" i="5"/>
  <c r="G39" i="5"/>
  <c r="G30" i="5"/>
  <c r="G29" i="5"/>
  <c r="M69" i="5"/>
  <c r="M70" i="5"/>
  <c r="M80" i="5"/>
  <c r="M19" i="5" s="1"/>
  <c r="M79" i="5"/>
  <c r="M18" i="5" s="1"/>
  <c r="G72" i="5" l="1"/>
  <c r="G69" i="5"/>
  <c r="G71" i="5"/>
  <c r="G70" i="5"/>
  <c r="M73" i="5" l="1"/>
  <c r="M83" i="5" s="1"/>
  <c r="M22" i="5" s="1"/>
  <c r="M74" i="5"/>
  <c r="M84" i="5" s="1"/>
  <c r="M23" i="5" s="1"/>
  <c r="M75" i="5"/>
  <c r="M85" i="5" s="1"/>
  <c r="M24" i="5" s="1"/>
  <c r="M76" i="5"/>
  <c r="M86" i="5" s="1"/>
  <c r="M25" i="5" s="1"/>
  <c r="J73" i="5"/>
  <c r="J74" i="5"/>
  <c r="J75" i="5"/>
  <c r="J76" i="5"/>
  <c r="I73" i="5"/>
  <c r="I83" i="5" s="1"/>
  <c r="I22" i="5" s="1"/>
  <c r="I74" i="5"/>
  <c r="I84" i="5" s="1"/>
  <c r="I75" i="5"/>
  <c r="I85" i="5" s="1"/>
  <c r="I76" i="5"/>
  <c r="I86" i="5" s="1"/>
  <c r="H73" i="5"/>
  <c r="H83" i="5" s="1"/>
  <c r="H22" i="5" s="1"/>
  <c r="H74" i="5"/>
  <c r="H84" i="5" s="1"/>
  <c r="H23" i="5" s="1"/>
  <c r="H75" i="5"/>
  <c r="H85" i="5" s="1"/>
  <c r="H24" i="5" s="1"/>
  <c r="H76" i="5"/>
  <c r="H86" i="5" s="1"/>
  <c r="H25" i="5" s="1"/>
  <c r="G83" i="5"/>
  <c r="G22" i="5" s="1"/>
  <c r="G74" i="5"/>
  <c r="G84" i="5" s="1"/>
  <c r="G75" i="5"/>
  <c r="G85" i="5" s="1"/>
  <c r="G76" i="5"/>
  <c r="G86" i="5" s="1"/>
  <c r="M72" i="5"/>
  <c r="M82" i="5" s="1"/>
  <c r="M21" i="5" s="1"/>
  <c r="J72" i="5"/>
  <c r="I72" i="5"/>
  <c r="I82" i="5" s="1"/>
  <c r="I21" i="5" s="1"/>
  <c r="H72" i="5"/>
  <c r="H82" i="5" s="1"/>
  <c r="H21" i="5" s="1"/>
  <c r="G82" i="5"/>
  <c r="G21" i="5" s="1"/>
  <c r="M71" i="5"/>
  <c r="M81" i="5" s="1"/>
  <c r="M20" i="5" s="1"/>
  <c r="J71" i="5"/>
  <c r="I71" i="5"/>
  <c r="I81" i="5" s="1"/>
  <c r="I20" i="5" s="1"/>
  <c r="H71" i="5"/>
  <c r="H81" i="5" s="1"/>
  <c r="H20" i="5" s="1"/>
  <c r="G81" i="5"/>
  <c r="G20" i="5" s="1"/>
  <c r="J70" i="5"/>
  <c r="I80" i="5"/>
  <c r="I19" i="5" s="1"/>
  <c r="H70" i="5"/>
  <c r="H80" i="5" s="1"/>
  <c r="H19" i="5" s="1"/>
  <c r="G80" i="5"/>
  <c r="G19" i="5" s="1"/>
  <c r="J69" i="5"/>
  <c r="I79" i="5"/>
  <c r="I18" i="5" s="1"/>
  <c r="H69" i="5"/>
  <c r="H79" i="5" s="1"/>
  <c r="H18" i="5" s="1"/>
  <c r="G79" i="5"/>
  <c r="G18" i="5" s="1"/>
  <c r="G25" i="5" l="1"/>
  <c r="F35" i="7"/>
  <c r="G24" i="5"/>
  <c r="F34" i="7"/>
  <c r="I24" i="5"/>
  <c r="H34" i="7"/>
  <c r="I25" i="5"/>
  <c r="H35" i="7"/>
  <c r="G23" i="5"/>
  <c r="F33" i="7"/>
  <c r="I23" i="5"/>
  <c r="H33" i="7"/>
  <c r="J81" i="5"/>
  <c r="J20" i="5" s="1"/>
  <c r="J85" i="5"/>
  <c r="J24" i="5" s="1"/>
  <c r="J86" i="5"/>
  <c r="J25" i="5" s="1"/>
  <c r="J82" i="5"/>
  <c r="J21" i="5" s="1"/>
  <c r="J84" i="5"/>
  <c r="J23" i="5" s="1"/>
  <c r="J79" i="5"/>
  <c r="J18" i="5" s="1"/>
  <c r="J80" i="5"/>
  <c r="J19" i="5" s="1"/>
  <c r="J83" i="5"/>
  <c r="J22" i="5" s="1"/>
  <c r="N77" i="5"/>
  <c r="N16" i="5" s="1"/>
  <c r="N67" i="5"/>
  <c r="N57" i="5"/>
  <c r="N47" i="5"/>
  <c r="N37" i="5"/>
  <c r="N27" i="5"/>
  <c r="H57" i="5"/>
  <c r="I57" i="5"/>
  <c r="J57" i="5"/>
  <c r="M57" i="5"/>
  <c r="G57" i="5"/>
  <c r="H36" i="7" l="1"/>
  <c r="F36" i="7"/>
  <c r="M27" i="5"/>
  <c r="J27" i="5"/>
  <c r="I27" i="5"/>
  <c r="H27" i="5"/>
  <c r="G27" i="5"/>
  <c r="M37" i="5"/>
  <c r="J37" i="5"/>
  <c r="I37" i="5"/>
  <c r="H37" i="5"/>
  <c r="G37" i="5"/>
  <c r="M47" i="5"/>
  <c r="J47" i="5"/>
  <c r="I47" i="5"/>
  <c r="H47" i="5"/>
  <c r="G47" i="5"/>
  <c r="M68" i="5" l="1"/>
  <c r="M78" i="5" s="1"/>
  <c r="M17" i="5" s="1"/>
  <c r="J68" i="5"/>
  <c r="J78" i="5" s="1"/>
  <c r="J17" i="5" s="1"/>
  <c r="I68" i="5"/>
  <c r="I78" i="5" s="1"/>
  <c r="I17" i="5" s="1"/>
  <c r="H68" i="5"/>
  <c r="H78" i="5" s="1"/>
  <c r="H17" i="5" s="1"/>
  <c r="G68" i="5"/>
  <c r="G78" i="5" s="1"/>
  <c r="G17" i="5" s="1"/>
  <c r="M77" i="5" l="1"/>
  <c r="M16" i="5" s="1"/>
  <c r="J77" i="5"/>
  <c r="J16" i="5" s="1"/>
  <c r="I77" i="5"/>
  <c r="I16" i="5" s="1"/>
  <c r="H77" i="5"/>
  <c r="H16" i="5" s="1"/>
  <c r="G77" i="5"/>
  <c r="G16" i="5" s="1"/>
  <c r="H67" i="5"/>
  <c r="I67" i="5"/>
  <c r="J67" i="5"/>
  <c r="M67" i="5"/>
  <c r="G67" i="5"/>
</calcChain>
</file>

<file path=xl/sharedStrings.xml><?xml version="1.0" encoding="utf-8"?>
<sst xmlns="http://schemas.openxmlformats.org/spreadsheetml/2006/main" count="209" uniqueCount="116">
  <si>
    <t>потребность</t>
  </si>
  <si>
    <t>утверждено</t>
  </si>
  <si>
    <t>план</t>
  </si>
  <si>
    <t>Таблица 2</t>
  </si>
  <si>
    <t>«Создание комплексной системы экстренного оповещения населения об угрозе возникновения</t>
  </si>
  <si>
    <t>№ п/п</t>
  </si>
  <si>
    <t>Цель подпрограммы: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</si>
  <si>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Мероприятие 1.1. Монтаж пунктов управления КСЭОН.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</si>
  <si>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</si>
  <si>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</si>
  <si>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</si>
  <si>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</si>
  <si>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</si>
  <si>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</si>
  <si>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</si>
  <si>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</si>
  <si>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</si>
  <si>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</si>
  <si>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МКУ  «ОДС г. Томска»</t>
  </si>
  <si>
    <t>МКУ «ОДС г. Томска»</t>
  </si>
  <si>
    <t>Код бюджетной классификации (КЦСР, КВР)</t>
  </si>
  <si>
    <t>1540199990        244</t>
  </si>
  <si>
    <t>Мероприятие 1.2. Оборудование радиотрансляционных узлов на базе общеобразовательных учреждений и учреждений здравоохранения.</t>
  </si>
  <si>
    <t>Мероприятие 1.3. Монтаж оборудования системы контроля уровня воды.</t>
  </si>
  <si>
    <t>Мероприятие 1.4. Монтаж оборудования сопряжения с системами мониторинга потенциально-опасных объектов.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</si>
  <si>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</si>
  <si>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</si>
  <si>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</si>
  <si>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</t>
  </si>
  <si>
    <t>Итого по задаче 1</t>
  </si>
  <si>
    <t>ВСЕГО ПО ПОДПРОГРАММЕ</t>
  </si>
  <si>
    <t>III</t>
  </si>
  <si>
    <t>А</t>
  </si>
  <si>
    <t>Основное мероприятие: «Создание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ситуации»</t>
  </si>
  <si>
    <t>администрации Города Томска</t>
  </si>
  <si>
    <t>бухгалтерская отчетность</t>
  </si>
  <si>
    <t>Количество установленных систем сопряжения с системами мониторинга потенциально-опасных объектов, ед.</t>
  </si>
  <si>
    <t>1.1.4.</t>
  </si>
  <si>
    <t>Количество смонтированных постов наблюдения за уровнем воды, ед.</t>
  </si>
  <si>
    <r>
      <t xml:space="preserve">Мероприятие 1.3. </t>
    </r>
    <r>
      <rPr>
        <sz val="12"/>
        <color indexed="8"/>
        <rFont val="Times New Roman"/>
        <family val="1"/>
        <charset val="204"/>
      </rPr>
      <t>Монтаж оборудования системы контроля уровня воды.</t>
    </r>
  </si>
  <si>
    <t>1.1.3.</t>
  </si>
  <si>
    <r>
      <t xml:space="preserve">Количество установленных </t>
    </r>
    <r>
      <rPr>
        <sz val="12"/>
        <color indexed="8"/>
        <rFont val="Times New Roman"/>
        <family val="1"/>
        <charset val="204"/>
      </rPr>
      <t>радиотрансляционных узлов</t>
    </r>
    <r>
      <rPr>
        <sz val="12"/>
        <color indexed="8"/>
        <rFont val="Times New Roman"/>
        <family val="1"/>
        <charset val="204"/>
      </rPr>
      <t>, ед.</t>
    </r>
  </si>
  <si>
    <r>
      <t xml:space="preserve">Мероприятие 1.2. </t>
    </r>
    <r>
      <rPr>
        <sz val="12"/>
        <color indexed="8"/>
        <rFont val="Times New Roman"/>
        <family val="1"/>
        <charset val="204"/>
      </rPr>
      <t xml:space="preserve">Оборудование </t>
    </r>
    <r>
      <rPr>
        <sz val="12"/>
        <color indexed="8"/>
        <rFont val="Times New Roman"/>
        <family val="1"/>
        <charset val="204"/>
      </rPr>
      <t>радиотрансляционных узлов на базе общеобразовательных учреждений и учреждений здравоохранения.</t>
    </r>
  </si>
  <si>
    <t>1.1.2.</t>
  </si>
  <si>
    <t>Количество установленных пунктов управления КСЭОН, ед.</t>
  </si>
  <si>
    <t>1.1.1.</t>
  </si>
  <si>
    <t>единовременное обследование</t>
  </si>
  <si>
    <r>
      <t>Показатель 2.</t>
    </r>
    <r>
      <rPr>
        <sz val="12"/>
        <color indexed="8"/>
        <rFont val="Times New Roman"/>
        <family val="1"/>
        <charset val="204"/>
      </rPr>
      <t xml:space="preserve"> Охват населения КСЭОН от общей численности населения Города Томска, %.</t>
    </r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</si>
  <si>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</t>
    </r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</si>
  <si>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</si>
  <si>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1.1.</t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</si>
  <si>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Доля звукопокрытия территории от общей площади города, %.</t>
    </r>
  </si>
  <si>
    <t>в соответствии с утвержд финансированием</t>
  </si>
  <si>
    <t>в соответствии с потребностью</t>
  </si>
  <si>
    <t>в соответствии с утвержденным финансированием</t>
  </si>
  <si>
    <t>в соответствии с утвержд. финансированием</t>
  </si>
  <si>
    <t>Фактическое значение показателей на момент разработки муниципальной программы - 2016</t>
  </si>
  <si>
    <t>Ответственный орган (подразделение) за  достижение  значения показателя</t>
  </si>
  <si>
    <t>Метод сбора информации о достижении показателя</t>
  </si>
  <si>
    <t>Наименование показателей целей, задач, мероприятий подпрограммы (единицы измерения)</t>
  </si>
  <si>
    <t xml:space="preserve">Цель, задачи и мероприятия (ведомственные целевые программы) подпрограммы </t>
  </si>
  <si>
    <t>ПОКАЗАТЕЛИ ЦЕЛИ, ЗАДАЧ, МЕРОПРИЯТИЙ ПОДПРОГРАММЫ</t>
  </si>
  <si>
    <t>МКУ «ОДС г. Томска».</t>
  </si>
  <si>
    <t>КОБ</t>
  </si>
  <si>
    <t>- управление подпрограммой осуществляет</t>
  </si>
  <si>
    <t>Организация управления подпрограммой и контроль за её реализацией:</t>
  </si>
  <si>
    <t>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</si>
  <si>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Укрупненный перечень мероприятий (основное мероприятие):</t>
  </si>
  <si>
    <t xml:space="preserve">Сроки реализации подпрограммы: </t>
  </si>
  <si>
    <t>Итого</t>
  </si>
  <si>
    <t>внебюджетные источники</t>
  </si>
  <si>
    <t>областной бюджет</t>
  </si>
  <si>
    <t>федеральный бюджет</t>
  </si>
  <si>
    <t>местный бюджет</t>
  </si>
  <si>
    <t>Всего по источникам</t>
  </si>
  <si>
    <t>Годы:</t>
  </si>
  <si>
    <t>Объемы и источники финансирования подпрограммы (с разбивкой по годам, тыс. рублей).</t>
  </si>
  <si>
    <t>Задача 1: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</si>
  <si>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Показатели задач подпрограммы, единицы измерения</t>
  </si>
  <si>
    <t>Цель: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</si>
  <si>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Год разработки программы - 2016</t>
  </si>
  <si>
    <t>Показатели цели подпрограммы, единицы измерения</t>
  </si>
  <si>
    <t>Задачи подпрограммы</t>
  </si>
  <si>
    <t xml:space="preserve">Цель подпрограммы                                                                                                                                 </t>
  </si>
  <si>
    <t>Юридические и физические лица, определенные в порядке, предусмотренном действующим законодательством.</t>
  </si>
  <si>
    <t>Участники</t>
  </si>
  <si>
    <t xml:space="preserve"> МКУ «ОДС г. Томска»</t>
  </si>
  <si>
    <t>Соисполнители</t>
  </si>
  <si>
    <t>Ответственный исполнитель подпрограммы</t>
  </si>
  <si>
    <t>Заместитель Мэра Города Томска по безопасности и общим вопросам.</t>
  </si>
  <si>
    <t>Куратор подпрограммы</t>
  </si>
  <si>
    <t>(далее по тексту - КСЭОН)</t>
  </si>
  <si>
    <t>I. ПАСПОРТ ПОДПРОГРАММЫ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</si>
  <si>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</si>
  <si>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шт.</t>
  </si>
  <si>
    <t>Монтаж оборудования сопряжения с системами мониторинга потенциально-опасных объектов.</t>
  </si>
  <si>
    <t>Монтаж оборудования системы контроля уровня воды.</t>
  </si>
  <si>
    <t>Оборудование радиотрансляционных узлов на базе общеобразовательных учреждений и учреждений здравоохранения.</t>
  </si>
  <si>
    <t>Монтаж пунктов управления КСЭОН.</t>
  </si>
  <si>
    <t>Плановая потребность в средствах, тыс. рублей</t>
  </si>
  <si>
    <t>Стоимость единицы натурального показателя, тыс. рублей</t>
  </si>
  <si>
    <t>Объем в натуральных показателях</t>
  </si>
  <si>
    <t>Ед. изм.</t>
  </si>
  <si>
    <t>Подпрограммные мероприятия</t>
  </si>
  <si>
    <t>Таблица 3</t>
  </si>
  <si>
    <t>Экономический расчет расходов на исполнение мероприятий подпрограммы</t>
  </si>
  <si>
    <t>2017-2025г.г.</t>
  </si>
  <si>
    <t>«Создание комплексной системы экстренного оповещения населения об угрозе возникновения или о возникновении чрезвычайных ситуаций» на 2017-2025 годы</t>
  </si>
  <si>
    <t>или о возникновении чрезвычайных ситуаций» на 2017-2025 годы</t>
  </si>
  <si>
    <t>Приложение 3 к постановлению</t>
  </si>
  <si>
    <t>Плановые значения показателей по годам реализации муниципальной программы</t>
  </si>
  <si>
    <t>Мероприятие 1.4. Монтаж оборудования сопряжения с системами мониторинга потенциально опасных объектов.</t>
  </si>
  <si>
    <t>от 06.09.2022 № 825</t>
  </si>
  <si>
    <r>
      <t xml:space="preserve">Показатель 1: </t>
    </r>
    <r>
      <rPr>
        <sz val="12"/>
        <rFont val="Times New Roman"/>
        <family val="1"/>
        <charset val="204"/>
      </rPr>
      <t>Доля звукопокрытия территории от общей площади города, %.</t>
    </r>
  </si>
  <si>
    <r>
      <t>Показатель 1:</t>
    </r>
    <r>
      <rPr>
        <sz val="12"/>
        <rFont val="Times New Roman"/>
        <family val="1"/>
        <charset val="204"/>
      </rPr>
      <t xml:space="preserve"> Численность населения Города Томска, охватываемого КСЭОН, тыс. чел. </t>
    </r>
  </si>
  <si>
    <r>
      <t xml:space="preserve">Показатель 2: </t>
    </r>
    <r>
      <rPr>
        <sz val="12"/>
        <rFont val="Times New Roman"/>
        <family val="1"/>
        <charset val="204"/>
      </rPr>
      <t>Охват населения КСЭОН от общей численности населения Города Томска,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</si>
</sst>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16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4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horizontal="center" wrapText="1"/>
    </xf>
    <xf numFmtId="164" fontId="7" fillId="0" borderId="5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164" fontId="7" fillId="0" borderId="4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2" fontId="7" fillId="0" borderId="5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3" fillId="0" borderId="0" xfId="0" applyFont="1" applyFill="1" applyAlignment="1">
      <alignment horizontal="left"/>
    </xf>
    <xf numFmtId="164" fontId="13" fillId="0" borderId="0" xfId="0" applyNumberFormat="1" applyFont="1"/>
    <xf numFmtId="0" fontId="13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2" fillId="3" borderId="4" xfId="0" applyNumberFormat="1" applyFont="1" applyFill="1" applyBorder="1" applyAlignment="1">
      <alignment horizontal="right" vertical="top" wrapText="1"/>
    </xf>
    <xf numFmtId="164" fontId="12" fillId="3" borderId="5" xfId="0" applyNumberFormat="1" applyFont="1" applyFill="1" applyBorder="1" applyAlignment="1">
      <alignment horizontal="right" vertical="top" wrapText="1"/>
    </xf>
    <xf numFmtId="164" fontId="12" fillId="2" borderId="4" xfId="0" applyNumberFormat="1" applyFont="1" applyFill="1" applyBorder="1" applyAlignment="1">
      <alignment horizontal="center" vertical="top" wrapText="1"/>
    </xf>
    <xf numFmtId="164" fontId="12" fillId="2" borderId="5" xfId="0" applyNumberFormat="1" applyFont="1" applyFill="1" applyBorder="1" applyAlignment="1">
      <alignment horizontal="center" vertical="top" wrapText="1"/>
    </xf>
    <xf numFmtId="164" fontId="12" fillId="2" borderId="4" xfId="0" applyNumberFormat="1" applyFont="1" applyFill="1" applyBorder="1" applyAlignment="1">
      <alignment horizontal="right" vertical="top" wrapText="1"/>
    </xf>
    <xf numFmtId="164" fontId="12" fillId="2" borderId="5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2" borderId="4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0" borderId="0" xfId="0" applyFont="1"/>
    <xf numFmtId="0" fontId="15" fillId="2" borderId="10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vertical="top" wrapText="1"/>
    </xf>
    <xf numFmtId="0" fontId="15" fillId="2" borderId="9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2" borderId="12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textRotation="90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8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wrapText="1"/>
    </xf>
    <xf numFmtId="0" fontId="18" fillId="2" borderId="7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8" fillId="2" borderId="15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vertical="top" wrapText="1"/>
    </xf>
    <xf numFmtId="0" fontId="19" fillId="2" borderId="7" xfId="0" applyFont="1" applyFill="1" applyBorder="1" applyAlignment="1">
      <alignment vertical="top" wrapText="1"/>
    </xf>
    <xf numFmtId="0" fontId="15" fillId="3" borderId="7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>
      <alignment horizontal="center" vertical="center" textRotation="90" wrapText="1"/>
    </xf>
    <xf numFmtId="0" fontId="15" fillId="2" borderId="5" xfId="0" applyFont="1" applyFill="1" applyBorder="1" applyAlignment="1">
      <alignment horizontal="center" vertical="center" textRotation="90" wrapText="1"/>
    </xf>
    <xf numFmtId="0" fontId="15" fillId="2" borderId="2" xfId="0" applyFont="1" applyFill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vertical="top" wrapText="1"/>
    </xf>
    <xf numFmtId="164" fontId="15" fillId="2" borderId="4" xfId="0" applyNumberFormat="1" applyFont="1" applyFill="1" applyBorder="1" applyAlignment="1">
      <alignment vertical="top" wrapText="1"/>
    </xf>
    <xf numFmtId="164" fontId="15" fillId="2" borderId="4" xfId="0" applyNumberFormat="1" applyFont="1" applyFill="1" applyBorder="1" applyAlignment="1">
      <alignment horizontal="right" vertical="top" wrapText="1"/>
    </xf>
    <xf numFmtId="164" fontId="15" fillId="2" borderId="5" xfId="0" applyNumberFormat="1" applyFont="1" applyFill="1" applyBorder="1" applyAlignment="1">
      <alignment horizontal="right" vertical="top" wrapText="1"/>
    </xf>
    <xf numFmtId="164" fontId="15" fillId="0" borderId="7" xfId="0" applyNumberFormat="1" applyFont="1" applyBorder="1"/>
    <xf numFmtId="164" fontId="15" fillId="2" borderId="5" xfId="0" applyNumberFormat="1" applyFont="1" applyFill="1" applyBorder="1" applyAlignment="1">
      <alignment vertical="top" wrapText="1"/>
    </xf>
    <xf numFmtId="164" fontId="15" fillId="2" borderId="7" xfId="0" applyNumberFormat="1" applyFont="1" applyFill="1" applyBorder="1" applyAlignment="1">
      <alignment horizontal="center" vertical="top" wrapText="1"/>
    </xf>
    <xf numFmtId="164" fontId="15" fillId="2" borderId="5" xfId="0" applyNumberFormat="1" applyFont="1" applyFill="1" applyBorder="1" applyAlignment="1">
      <alignment horizontal="center" vertical="top" wrapText="1"/>
    </xf>
    <xf numFmtId="164" fontId="15" fillId="2" borderId="2" xfId="0" applyNumberFormat="1" applyFont="1" applyFill="1" applyBorder="1" applyAlignment="1">
      <alignment vertical="top" wrapText="1"/>
    </xf>
    <xf numFmtId="164" fontId="15" fillId="2" borderId="4" xfId="0" applyNumberFormat="1" applyFont="1" applyFill="1" applyBorder="1" applyAlignment="1">
      <alignment vertical="top" wrapText="1"/>
    </xf>
    <xf numFmtId="164" fontId="15" fillId="0" borderId="4" xfId="0" applyNumberFormat="1" applyFont="1" applyBorder="1"/>
    <xf numFmtId="0" fontId="15" fillId="0" borderId="2" xfId="0" applyFont="1" applyBorder="1"/>
    <xf numFmtId="164" fontId="15" fillId="2" borderId="7" xfId="0" applyNumberFormat="1" applyFont="1" applyFill="1" applyBorder="1" applyAlignment="1">
      <alignment horizontal="left" vertical="top" wrapText="1"/>
    </xf>
    <xf numFmtId="164" fontId="15" fillId="2" borderId="5" xfId="0" applyNumberFormat="1" applyFont="1" applyFill="1" applyBorder="1" applyAlignment="1">
      <alignment horizontal="left" vertical="top" wrapText="1"/>
    </xf>
    <xf numFmtId="164" fontId="15" fillId="2" borderId="2" xfId="0" applyNumberFormat="1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left" vertical="top" wrapText="1"/>
    </xf>
    <xf numFmtId="164" fontId="15" fillId="2" borderId="7" xfId="0" applyNumberFormat="1" applyFont="1" applyFill="1" applyBorder="1" applyAlignment="1">
      <alignment horizontal="left" vertical="top" wrapText="1"/>
    </xf>
    <xf numFmtId="164" fontId="15" fillId="2" borderId="5" xfId="0" applyNumberFormat="1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4" fontId="15" fillId="3" borderId="2" xfId="0" applyNumberFormat="1" applyFont="1" applyFill="1" applyBorder="1" applyAlignment="1">
      <alignment vertical="top" wrapText="1"/>
    </xf>
    <xf numFmtId="164" fontId="15" fillId="3" borderId="4" xfId="0" applyNumberFormat="1" applyFont="1" applyFill="1" applyBorder="1" applyAlignment="1">
      <alignment vertical="top" wrapText="1"/>
    </xf>
    <xf numFmtId="164" fontId="15" fillId="3" borderId="4" xfId="0" applyNumberFormat="1" applyFont="1" applyFill="1" applyBorder="1" applyAlignment="1">
      <alignment horizontal="right" vertical="top" wrapText="1"/>
    </xf>
    <xf numFmtId="164" fontId="15" fillId="3" borderId="5" xfId="0" applyNumberFormat="1" applyFont="1" applyFill="1" applyBorder="1" applyAlignment="1">
      <alignment horizontal="right" vertical="top" wrapText="1"/>
    </xf>
    <xf numFmtId="164" fontId="15" fillId="3" borderId="7" xfId="0" applyNumberFormat="1" applyFont="1" applyFill="1" applyBorder="1"/>
    <xf numFmtId="164" fontId="15" fillId="3" borderId="5" xfId="0" applyNumberFormat="1" applyFont="1" applyFill="1" applyBorder="1" applyAlignment="1">
      <alignment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5" fillId="2" borderId="7" xfId="0" applyNumberFormat="1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55;&#1055;-3%202017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одпрограммы"/>
      <sheetName val="Текстовая часть"/>
      <sheetName val="Показатели, цели, задачи"/>
      <sheetName val="Перечень мероприятий"/>
      <sheetName val="Экономический расчет расходов"/>
    </sheetNames>
    <sheetDataSet>
      <sheetData sheetId="0" refreshError="1"/>
      <sheetData sheetId="1" refreshError="1"/>
      <sheetData sheetId="2" refreshError="1"/>
      <sheetData sheetId="3" refreshError="1">
        <row r="55">
          <cell r="H55">
            <v>0</v>
          </cell>
          <cell r="L55">
            <v>0</v>
          </cell>
        </row>
        <row r="56">
          <cell r="H56">
            <v>0</v>
          </cell>
          <cell r="L56">
            <v>0</v>
          </cell>
        </row>
        <row r="57">
          <cell r="H57">
            <v>0</v>
          </cell>
          <cell r="L57">
            <v>0</v>
          </cell>
        </row>
        <row r="58">
          <cell r="H58">
            <v>0</v>
          </cell>
          <cell r="L58">
            <v>0</v>
          </cell>
        </row>
        <row r="59">
          <cell r="H59">
            <v>0</v>
          </cell>
          <cell r="L59">
            <v>0</v>
          </cell>
        </row>
        <row r="60">
          <cell r="H60">
            <v>0</v>
          </cell>
          <cell r="L60">
            <v>0</v>
          </cell>
        </row>
        <row r="61">
          <cell r="H61">
            <v>0</v>
          </cell>
          <cell r="L61">
            <v>0</v>
          </cell>
        </row>
        <row r="62">
          <cell r="H62">
            <v>0</v>
          </cell>
          <cell r="L62">
            <v>0</v>
          </cell>
        </row>
        <row r="63">
          <cell r="H63">
            <v>0</v>
          </cell>
          <cell r="L63">
            <v>0</v>
          </cell>
        </row>
        <row r="65">
          <cell r="E65">
            <v>47849</v>
          </cell>
          <cell r="F65">
            <v>0</v>
          </cell>
          <cell r="K65">
            <v>0</v>
          </cell>
        </row>
        <row r="66">
          <cell r="E66">
            <v>47849</v>
          </cell>
          <cell r="F66">
            <v>0</v>
          </cell>
          <cell r="K66">
            <v>35886.699999999997</v>
          </cell>
        </row>
        <row r="67">
          <cell r="E67">
            <v>67415.199999999997</v>
          </cell>
          <cell r="F67">
            <v>0</v>
          </cell>
          <cell r="K67">
            <v>50222.5</v>
          </cell>
        </row>
        <row r="68">
          <cell r="E68">
            <v>64366.200000000004</v>
          </cell>
          <cell r="F68">
            <v>0</v>
          </cell>
          <cell r="K68">
            <v>48274.600000000006</v>
          </cell>
        </row>
        <row r="69">
          <cell r="E69">
            <v>43407.299999999996</v>
          </cell>
          <cell r="F69">
            <v>0</v>
          </cell>
          <cell r="K69">
            <v>32555.5</v>
          </cell>
        </row>
        <row r="70">
          <cell r="F70">
            <v>0</v>
          </cell>
          <cell r="K70">
            <v>0</v>
          </cell>
        </row>
        <row r="71">
          <cell r="F71">
            <v>0</v>
          </cell>
          <cell r="K71">
            <v>0</v>
          </cell>
        </row>
        <row r="72">
          <cell r="F72">
            <v>0</v>
          </cell>
          <cell r="K72">
            <v>0</v>
          </cell>
        </row>
        <row r="73">
          <cell r="F73">
            <v>0</v>
          </cell>
          <cell r="K73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topLeftCell="G1" zoomScale="75" zoomScaleNormal="100" zoomScaleSheetLayoutView="75" workbookViewId="0">
      <selection activeCell="E13" sqref="E13:W13"/>
    </sheetView>
  </sheetViews>
  <sheetFormatPr defaultRowHeight="14.4" x14ac:dyDescent="0.3"/>
  <cols>
    <col min="1" max="1" width="36.88671875" style="143" customWidth="1"/>
    <col min="2" max="2" width="11" style="143" customWidth="1"/>
    <col min="3" max="3" width="16.109375" style="143" customWidth="1"/>
    <col min="4" max="4" width="11.109375" style="143" customWidth="1"/>
    <col min="5" max="5" width="12.109375" style="143" customWidth="1"/>
    <col min="6" max="6" width="15.33203125" style="143" customWidth="1"/>
    <col min="7" max="7" width="16.6640625" style="143" customWidth="1"/>
    <col min="8" max="23" width="12.109375" style="143" customWidth="1"/>
    <col min="24" max="16384" width="8.88671875" style="143"/>
  </cols>
  <sheetData>
    <row r="1" spans="1:23" ht="15.6" x14ac:dyDescent="0.3">
      <c r="D1" s="144"/>
      <c r="E1" s="144"/>
      <c r="F1" s="144"/>
      <c r="G1" s="144"/>
      <c r="H1" s="144"/>
      <c r="I1" s="144"/>
      <c r="J1" s="144"/>
      <c r="K1" s="144"/>
      <c r="R1" s="145"/>
      <c r="S1" s="145"/>
      <c r="T1" s="145"/>
      <c r="U1" s="145"/>
      <c r="V1" s="145"/>
      <c r="W1" s="145"/>
    </row>
    <row r="2" spans="1:23" ht="15.6" x14ac:dyDescent="0.3">
      <c r="A2" s="146"/>
      <c r="B2" s="144"/>
      <c r="C2" s="144"/>
      <c r="D2" s="144"/>
      <c r="E2" s="144"/>
      <c r="F2" s="144"/>
      <c r="G2" s="144"/>
      <c r="H2" s="144"/>
      <c r="I2" s="144"/>
      <c r="J2" s="144"/>
      <c r="K2" s="144"/>
      <c r="R2" s="145" t="s">
        <v>109</v>
      </c>
      <c r="S2" s="145"/>
      <c r="T2" s="145"/>
      <c r="U2" s="145"/>
      <c r="V2" s="145"/>
      <c r="W2" s="145"/>
    </row>
    <row r="3" spans="1:23" ht="15.6" x14ac:dyDescent="0.3">
      <c r="A3" s="146"/>
      <c r="B3" s="144"/>
      <c r="C3" s="144"/>
      <c r="D3" s="144"/>
      <c r="E3" s="144"/>
      <c r="F3" s="144"/>
      <c r="G3" s="144"/>
      <c r="H3" s="144"/>
      <c r="I3" s="144"/>
      <c r="J3" s="144"/>
      <c r="K3" s="144"/>
      <c r="R3" s="145" t="s">
        <v>34</v>
      </c>
      <c r="S3" s="145"/>
      <c r="T3" s="145"/>
      <c r="U3" s="145"/>
      <c r="V3" s="145"/>
      <c r="W3" s="145"/>
    </row>
    <row r="4" spans="1:23" x14ac:dyDescent="0.3">
      <c r="A4" s="146"/>
      <c r="B4" s="144"/>
      <c r="C4" s="144"/>
      <c r="D4" s="144"/>
      <c r="E4" s="144"/>
      <c r="F4" s="144"/>
      <c r="G4" s="144"/>
      <c r="H4" s="144"/>
      <c r="I4" s="144"/>
      <c r="J4" s="144"/>
      <c r="K4" s="144"/>
      <c r="R4" s="147" t="s">
        <v>112</v>
      </c>
      <c r="S4" s="147"/>
      <c r="T4" s="147"/>
      <c r="U4" s="146"/>
      <c r="V4" s="146"/>
      <c r="W4" s="146"/>
    </row>
    <row r="5" spans="1:23" x14ac:dyDescent="0.3">
      <c r="A5" s="146"/>
      <c r="B5" s="144"/>
      <c r="C5" s="144"/>
      <c r="D5" s="144"/>
      <c r="E5" s="144"/>
      <c r="F5" s="144"/>
      <c r="G5" s="144"/>
      <c r="H5" s="144"/>
      <c r="I5" s="144"/>
      <c r="J5" s="144"/>
      <c r="K5" s="144"/>
      <c r="S5" s="148"/>
      <c r="T5" s="148"/>
      <c r="U5" s="148"/>
      <c r="V5" s="148"/>
      <c r="W5" s="148"/>
    </row>
    <row r="6" spans="1:23" ht="15.6" customHeight="1" x14ac:dyDescent="0.3">
      <c r="A6" s="149" t="s">
        <v>93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</row>
    <row r="7" spans="1:23" ht="15.6" x14ac:dyDescent="0.3">
      <c r="A7" s="150" t="s">
        <v>92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</row>
    <row r="8" spans="1:23" ht="17.25" customHeight="1" x14ac:dyDescent="0.3">
      <c r="A8" s="150" t="s">
        <v>107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</row>
    <row r="9" spans="1:23" ht="15.6" x14ac:dyDescent="0.3">
      <c r="A9" s="150" t="s">
        <v>91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</row>
    <row r="10" spans="1:23" ht="16.2" thickBot="1" x14ac:dyDescent="0.35">
      <c r="A10" s="151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23" s="158" customFormat="1" ht="24" customHeight="1" thickBot="1" x14ac:dyDescent="0.35">
      <c r="A11" s="152" t="s">
        <v>90</v>
      </c>
      <c r="B11" s="153"/>
      <c r="C11" s="153"/>
      <c r="D11" s="154"/>
      <c r="E11" s="155" t="s">
        <v>89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7"/>
    </row>
    <row r="12" spans="1:23" s="158" customFormat="1" ht="24" customHeight="1" thickBot="1" x14ac:dyDescent="0.35">
      <c r="A12" s="152" t="s">
        <v>88</v>
      </c>
      <c r="B12" s="153"/>
      <c r="C12" s="153"/>
      <c r="D12" s="154"/>
      <c r="E12" s="155" t="s">
        <v>63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7"/>
    </row>
    <row r="13" spans="1:23" s="158" customFormat="1" ht="24" customHeight="1" thickBot="1" x14ac:dyDescent="0.35">
      <c r="A13" s="155" t="s">
        <v>87</v>
      </c>
      <c r="B13" s="156"/>
      <c r="C13" s="156"/>
      <c r="D13" s="157"/>
      <c r="E13" s="152" t="s">
        <v>86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4"/>
    </row>
    <row r="14" spans="1:23" s="158" customFormat="1" ht="24" customHeight="1" thickBot="1" x14ac:dyDescent="0.35">
      <c r="A14" s="152" t="s">
        <v>85</v>
      </c>
      <c r="B14" s="153"/>
      <c r="C14" s="153"/>
      <c r="D14" s="154"/>
      <c r="E14" s="155" t="s">
        <v>84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7"/>
    </row>
    <row r="15" spans="1:23" s="158" customFormat="1" ht="25.2" customHeight="1" x14ac:dyDescent="0.3">
      <c r="A15" s="159" t="s">
        <v>83</v>
      </c>
      <c r="B15" s="160"/>
      <c r="C15" s="160"/>
      <c r="D15" s="161"/>
      <c r="E15" s="162" t="s">
        <v>79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4"/>
    </row>
    <row r="16" spans="1:23" s="158" customFormat="1" ht="36" customHeight="1" thickBot="1" x14ac:dyDescent="0.35">
      <c r="A16" s="165" t="s">
        <v>82</v>
      </c>
      <c r="B16" s="166"/>
      <c r="C16" s="166"/>
      <c r="D16" s="167"/>
      <c r="E16" s="168" t="s">
        <v>77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70"/>
    </row>
    <row r="17" spans="1:23" s="174" customFormat="1" ht="21" customHeight="1" x14ac:dyDescent="0.3">
      <c r="A17" s="162" t="s">
        <v>81</v>
      </c>
      <c r="B17" s="163"/>
      <c r="C17" s="163"/>
      <c r="D17" s="163"/>
      <c r="E17" s="171" t="s">
        <v>80</v>
      </c>
      <c r="F17" s="172">
        <v>2017</v>
      </c>
      <c r="G17" s="172"/>
      <c r="H17" s="172">
        <v>2018</v>
      </c>
      <c r="I17" s="172"/>
      <c r="J17" s="172">
        <v>2019</v>
      </c>
      <c r="K17" s="172"/>
      <c r="L17" s="173">
        <v>2020</v>
      </c>
      <c r="M17" s="173"/>
      <c r="N17" s="172">
        <v>2021</v>
      </c>
      <c r="O17" s="172"/>
      <c r="P17" s="172">
        <v>2022</v>
      </c>
      <c r="Q17" s="172"/>
      <c r="R17" s="172">
        <v>2023</v>
      </c>
      <c r="S17" s="172"/>
      <c r="T17" s="172">
        <v>2024</v>
      </c>
      <c r="U17" s="172"/>
      <c r="V17" s="172">
        <v>2025</v>
      </c>
      <c r="W17" s="172"/>
    </row>
    <row r="18" spans="1:23" s="174" customFormat="1" ht="106.2" customHeight="1" thickBot="1" x14ac:dyDescent="0.35">
      <c r="A18" s="175"/>
      <c r="B18" s="176"/>
      <c r="C18" s="176"/>
      <c r="D18" s="176"/>
      <c r="E18" s="177"/>
      <c r="F18" s="178" t="s">
        <v>53</v>
      </c>
      <c r="G18" s="178" t="s">
        <v>55</v>
      </c>
      <c r="H18" s="178" t="s">
        <v>53</v>
      </c>
      <c r="I18" s="178" t="s">
        <v>55</v>
      </c>
      <c r="J18" s="178" t="s">
        <v>53</v>
      </c>
      <c r="K18" s="178" t="s">
        <v>55</v>
      </c>
      <c r="L18" s="178" t="s">
        <v>53</v>
      </c>
      <c r="M18" s="178" t="s">
        <v>55</v>
      </c>
      <c r="N18" s="178" t="s">
        <v>53</v>
      </c>
      <c r="O18" s="178" t="s">
        <v>55</v>
      </c>
      <c r="P18" s="178" t="s">
        <v>53</v>
      </c>
      <c r="Q18" s="178" t="s">
        <v>55</v>
      </c>
      <c r="R18" s="178" t="s">
        <v>53</v>
      </c>
      <c r="S18" s="178" t="s">
        <v>55</v>
      </c>
      <c r="T18" s="178" t="s">
        <v>53</v>
      </c>
      <c r="U18" s="178" t="s">
        <v>55</v>
      </c>
      <c r="V18" s="178" t="s">
        <v>53</v>
      </c>
      <c r="W18" s="178" t="s">
        <v>55</v>
      </c>
    </row>
    <row r="19" spans="1:23" s="158" customFormat="1" ht="24" customHeight="1" thickBot="1" x14ac:dyDescent="0.35">
      <c r="A19" s="179" t="s">
        <v>79</v>
      </c>
      <c r="B19" s="180"/>
      <c r="C19" s="180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2"/>
    </row>
    <row r="20" spans="1:23" s="158" customFormat="1" ht="19.95" customHeight="1" thickBot="1" x14ac:dyDescent="0.35">
      <c r="A20" s="183" t="s">
        <v>113</v>
      </c>
      <c r="B20" s="184"/>
      <c r="C20" s="184"/>
      <c r="D20" s="184"/>
      <c r="E20" s="185">
        <v>0</v>
      </c>
      <c r="F20" s="186">
        <v>25</v>
      </c>
      <c r="G20" s="187">
        <v>0</v>
      </c>
      <c r="H20" s="188">
        <v>25</v>
      </c>
      <c r="I20" s="186">
        <v>0</v>
      </c>
      <c r="J20" s="188">
        <v>35</v>
      </c>
      <c r="K20" s="186">
        <v>0</v>
      </c>
      <c r="L20" s="189">
        <v>70</v>
      </c>
      <c r="M20" s="190">
        <v>0</v>
      </c>
      <c r="N20" s="191">
        <v>100</v>
      </c>
      <c r="O20" s="192">
        <v>0</v>
      </c>
      <c r="P20" s="191">
        <v>100</v>
      </c>
      <c r="Q20" s="192"/>
      <c r="R20" s="191">
        <v>100</v>
      </c>
      <c r="S20" s="192"/>
      <c r="T20" s="191">
        <v>100</v>
      </c>
      <c r="U20" s="192"/>
      <c r="V20" s="193">
        <v>100</v>
      </c>
      <c r="W20" s="193"/>
    </row>
    <row r="21" spans="1:23" s="158" customFormat="1" ht="16.2" customHeight="1" thickBot="1" x14ac:dyDescent="0.4">
      <c r="A21" s="194" t="s">
        <v>78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6"/>
    </row>
    <row r="22" spans="1:23" s="158" customFormat="1" ht="24" customHeight="1" thickBot="1" x14ac:dyDescent="0.35">
      <c r="A22" s="179" t="s">
        <v>77</v>
      </c>
      <c r="B22" s="180"/>
      <c r="C22" s="180"/>
      <c r="D22" s="180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8"/>
    </row>
    <row r="23" spans="1:23" s="158" customFormat="1" ht="38.4" customHeight="1" thickBot="1" x14ac:dyDescent="0.35">
      <c r="A23" s="199" t="s">
        <v>114</v>
      </c>
      <c r="B23" s="200"/>
      <c r="C23" s="200"/>
      <c r="D23" s="200"/>
      <c r="E23" s="185">
        <v>0</v>
      </c>
      <c r="F23" s="186">
        <v>135.1</v>
      </c>
      <c r="G23" s="187">
        <v>0</v>
      </c>
      <c r="H23" s="188">
        <v>153</v>
      </c>
      <c r="I23" s="186">
        <v>0</v>
      </c>
      <c r="J23" s="188">
        <v>321</v>
      </c>
      <c r="K23" s="186">
        <v>0</v>
      </c>
      <c r="L23" s="189">
        <v>442</v>
      </c>
      <c r="M23" s="190">
        <v>0</v>
      </c>
      <c r="N23" s="189">
        <v>617</v>
      </c>
      <c r="O23" s="192">
        <v>0</v>
      </c>
      <c r="P23" s="189">
        <v>617</v>
      </c>
      <c r="Q23" s="192">
        <v>0</v>
      </c>
      <c r="R23" s="189">
        <v>617</v>
      </c>
      <c r="S23" s="192">
        <v>0</v>
      </c>
      <c r="T23" s="189">
        <v>617</v>
      </c>
      <c r="U23" s="192">
        <v>0</v>
      </c>
      <c r="V23" s="201">
        <v>617</v>
      </c>
      <c r="W23" s="193"/>
    </row>
    <row r="24" spans="1:23" s="158" customFormat="1" ht="37.200000000000003" customHeight="1" thickBot="1" x14ac:dyDescent="0.35">
      <c r="A24" s="199" t="s">
        <v>115</v>
      </c>
      <c r="B24" s="200"/>
      <c r="C24" s="200"/>
      <c r="D24" s="200"/>
      <c r="E24" s="185">
        <v>0</v>
      </c>
      <c r="F24" s="186">
        <v>22.7</v>
      </c>
      <c r="G24" s="187">
        <v>0</v>
      </c>
      <c r="H24" s="188">
        <v>25</v>
      </c>
      <c r="I24" s="186">
        <v>0</v>
      </c>
      <c r="J24" s="188">
        <v>52</v>
      </c>
      <c r="K24" s="186">
        <v>0</v>
      </c>
      <c r="L24" s="189">
        <v>72</v>
      </c>
      <c r="M24" s="190">
        <v>0</v>
      </c>
      <c r="N24" s="189">
        <v>100</v>
      </c>
      <c r="O24" s="192">
        <v>0</v>
      </c>
      <c r="P24" s="189">
        <v>100</v>
      </c>
      <c r="Q24" s="192">
        <v>0</v>
      </c>
      <c r="R24" s="189">
        <v>100</v>
      </c>
      <c r="S24" s="192">
        <v>0</v>
      </c>
      <c r="T24" s="189">
        <v>100</v>
      </c>
      <c r="U24" s="192">
        <v>0</v>
      </c>
      <c r="V24" s="201">
        <v>100</v>
      </c>
      <c r="W24" s="193"/>
    </row>
    <row r="25" spans="1:23" s="158" customFormat="1" ht="24" customHeight="1" thickBot="1" x14ac:dyDescent="0.35">
      <c r="A25" s="162" t="s">
        <v>76</v>
      </c>
      <c r="B25" s="163"/>
      <c r="C25" s="163"/>
      <c r="D25" s="163"/>
      <c r="E25" s="202" t="s">
        <v>75</v>
      </c>
      <c r="F25" s="203" t="s">
        <v>74</v>
      </c>
      <c r="G25" s="204"/>
      <c r="H25" s="202" t="s">
        <v>73</v>
      </c>
      <c r="I25" s="202"/>
      <c r="J25" s="202"/>
      <c r="K25" s="202"/>
      <c r="L25" s="202" t="s">
        <v>72</v>
      </c>
      <c r="M25" s="202"/>
      <c r="N25" s="202"/>
      <c r="O25" s="202"/>
      <c r="P25" s="202" t="s">
        <v>71</v>
      </c>
      <c r="Q25" s="202"/>
      <c r="R25" s="202"/>
      <c r="S25" s="202"/>
      <c r="T25" s="202" t="s">
        <v>70</v>
      </c>
      <c r="U25" s="202"/>
      <c r="V25" s="202"/>
      <c r="W25" s="202"/>
    </row>
    <row r="26" spans="1:23" s="158" customFormat="1" ht="98.4" customHeight="1" thickBot="1" x14ac:dyDescent="0.35">
      <c r="A26" s="168"/>
      <c r="B26" s="169"/>
      <c r="C26" s="169"/>
      <c r="D26" s="169"/>
      <c r="E26" s="202"/>
      <c r="F26" s="205" t="s">
        <v>53</v>
      </c>
      <c r="G26" s="205" t="s">
        <v>55</v>
      </c>
      <c r="H26" s="206" t="s">
        <v>53</v>
      </c>
      <c r="I26" s="207"/>
      <c r="J26" s="206" t="s">
        <v>55</v>
      </c>
      <c r="K26" s="207"/>
      <c r="L26" s="206" t="s">
        <v>53</v>
      </c>
      <c r="M26" s="207"/>
      <c r="N26" s="206" t="s">
        <v>55</v>
      </c>
      <c r="O26" s="207"/>
      <c r="P26" s="206" t="s">
        <v>53</v>
      </c>
      <c r="Q26" s="207"/>
      <c r="R26" s="206" t="s">
        <v>55</v>
      </c>
      <c r="S26" s="207"/>
      <c r="T26" s="206" t="s">
        <v>53</v>
      </c>
      <c r="U26" s="207"/>
      <c r="V26" s="206" t="s">
        <v>2</v>
      </c>
      <c r="W26" s="207"/>
    </row>
    <row r="27" spans="1:23" s="158" customFormat="1" ht="16.95" customHeight="1" thickBot="1" x14ac:dyDescent="0.35">
      <c r="A27" s="168"/>
      <c r="B27" s="169"/>
      <c r="C27" s="169"/>
      <c r="D27" s="169"/>
      <c r="E27" s="208">
        <v>2017</v>
      </c>
      <c r="F27" s="209">
        <f>'[1]Перечень мероприятий'!E65</f>
        <v>47849</v>
      </c>
      <c r="G27" s="210">
        <f>'[1]Перечень мероприятий'!F65</f>
        <v>0</v>
      </c>
      <c r="H27" s="211">
        <f>'Перечень мероприятий'!I78</f>
        <v>47849</v>
      </c>
      <c r="I27" s="212"/>
      <c r="J27" s="213"/>
      <c r="K27" s="214">
        <f>'[1]Перечень мероприятий'!H55</f>
        <v>0</v>
      </c>
      <c r="L27" s="215"/>
      <c r="M27" s="216"/>
      <c r="N27" s="217"/>
      <c r="O27" s="218"/>
      <c r="P27" s="219"/>
      <c r="Q27" s="214">
        <f>'[1]Перечень мероприятий'!K65</f>
        <v>0</v>
      </c>
      <c r="R27" s="211">
        <f>'[1]Перечень мероприятий'!L55</f>
        <v>0</v>
      </c>
      <c r="S27" s="212"/>
      <c r="T27" s="203"/>
      <c r="U27" s="204"/>
      <c r="V27" s="220"/>
      <c r="W27" s="220"/>
    </row>
    <row r="28" spans="1:23" s="158" customFormat="1" ht="16.95" customHeight="1" thickBot="1" x14ac:dyDescent="0.35">
      <c r="A28" s="168"/>
      <c r="B28" s="169"/>
      <c r="C28" s="169"/>
      <c r="D28" s="169"/>
      <c r="E28" s="208">
        <v>2018</v>
      </c>
      <c r="F28" s="209">
        <f>'[1]Перечень мероприятий'!E66</f>
        <v>47849</v>
      </c>
      <c r="G28" s="210">
        <f>'[1]Перечень мероприятий'!F66</f>
        <v>0</v>
      </c>
      <c r="H28" s="211">
        <f>'Перечень мероприятий'!I79</f>
        <v>11962.3</v>
      </c>
      <c r="I28" s="212"/>
      <c r="J28" s="213"/>
      <c r="K28" s="214">
        <f>'[1]Перечень мероприятий'!H56</f>
        <v>0</v>
      </c>
      <c r="L28" s="221"/>
      <c r="M28" s="222"/>
      <c r="N28" s="223"/>
      <c r="O28" s="224"/>
      <c r="P28" s="219"/>
      <c r="Q28" s="214">
        <f>'[1]Перечень мероприятий'!K66</f>
        <v>35886.699999999997</v>
      </c>
      <c r="R28" s="211">
        <f>'[1]Перечень мероприятий'!L56</f>
        <v>0</v>
      </c>
      <c r="S28" s="212"/>
      <c r="T28" s="203"/>
      <c r="U28" s="204"/>
      <c r="V28" s="220"/>
      <c r="W28" s="220"/>
    </row>
    <row r="29" spans="1:23" s="158" customFormat="1" ht="15" customHeight="1" thickBot="1" x14ac:dyDescent="0.35">
      <c r="A29" s="168"/>
      <c r="B29" s="169"/>
      <c r="C29" s="169"/>
      <c r="D29" s="169"/>
      <c r="E29" s="208">
        <v>2019</v>
      </c>
      <c r="F29" s="209">
        <f>'[1]Перечень мероприятий'!E67</f>
        <v>67415.199999999997</v>
      </c>
      <c r="G29" s="210">
        <f>'[1]Перечень мероприятий'!F67</f>
        <v>0</v>
      </c>
      <c r="H29" s="211">
        <f>'Перечень мероприятий'!I80</f>
        <v>17192.699999999997</v>
      </c>
      <c r="I29" s="212"/>
      <c r="J29" s="213"/>
      <c r="K29" s="214">
        <f>'[1]Перечень мероприятий'!H57</f>
        <v>0</v>
      </c>
      <c r="L29" s="221"/>
      <c r="M29" s="222"/>
      <c r="N29" s="223"/>
      <c r="O29" s="224"/>
      <c r="P29" s="219"/>
      <c r="Q29" s="214">
        <f>'[1]Перечень мероприятий'!K67</f>
        <v>50222.5</v>
      </c>
      <c r="R29" s="211">
        <f>'[1]Перечень мероприятий'!L57</f>
        <v>0</v>
      </c>
      <c r="S29" s="212"/>
      <c r="T29" s="203"/>
      <c r="U29" s="204"/>
      <c r="V29" s="220"/>
      <c r="W29" s="220"/>
    </row>
    <row r="30" spans="1:23" s="158" customFormat="1" ht="16.2" customHeight="1" thickBot="1" x14ac:dyDescent="0.35">
      <c r="A30" s="168"/>
      <c r="B30" s="169"/>
      <c r="C30" s="169"/>
      <c r="D30" s="169"/>
      <c r="E30" s="208">
        <v>2020</v>
      </c>
      <c r="F30" s="209">
        <f>'[1]Перечень мероприятий'!E68</f>
        <v>64366.200000000004</v>
      </c>
      <c r="G30" s="210">
        <f>'[1]Перечень мероприятий'!F68</f>
        <v>0</v>
      </c>
      <c r="H30" s="211">
        <f>'Перечень мероприятий'!I81</f>
        <v>16091.599999999999</v>
      </c>
      <c r="I30" s="212"/>
      <c r="J30" s="213"/>
      <c r="K30" s="214">
        <f>'[1]Перечень мероприятий'!H58</f>
        <v>0</v>
      </c>
      <c r="L30" s="221"/>
      <c r="M30" s="222"/>
      <c r="N30" s="223"/>
      <c r="O30" s="224"/>
      <c r="P30" s="219"/>
      <c r="Q30" s="214">
        <f>'[1]Перечень мероприятий'!K68</f>
        <v>48274.600000000006</v>
      </c>
      <c r="R30" s="211">
        <f>'[1]Перечень мероприятий'!L58</f>
        <v>0</v>
      </c>
      <c r="S30" s="212"/>
      <c r="T30" s="203"/>
      <c r="U30" s="204"/>
      <c r="V30" s="220"/>
      <c r="W30" s="220"/>
    </row>
    <row r="31" spans="1:23" s="158" customFormat="1" ht="18" customHeight="1" thickBot="1" x14ac:dyDescent="0.35">
      <c r="A31" s="168"/>
      <c r="B31" s="169"/>
      <c r="C31" s="169"/>
      <c r="D31" s="169"/>
      <c r="E31" s="208">
        <v>2021</v>
      </c>
      <c r="F31" s="209">
        <f>'[1]Перечень мероприятий'!E69</f>
        <v>43407.299999999996</v>
      </c>
      <c r="G31" s="210">
        <f>'[1]Перечень мероприятий'!F69</f>
        <v>0</v>
      </c>
      <c r="H31" s="211">
        <f>'Перечень мероприятий'!I82</f>
        <v>10851.8</v>
      </c>
      <c r="I31" s="212"/>
      <c r="J31" s="213"/>
      <c r="K31" s="214">
        <f>'[1]Перечень мероприятий'!H59</f>
        <v>0</v>
      </c>
      <c r="L31" s="221"/>
      <c r="M31" s="222"/>
      <c r="N31" s="223"/>
      <c r="O31" s="224"/>
      <c r="P31" s="219"/>
      <c r="Q31" s="214">
        <f>'[1]Перечень мероприятий'!K69</f>
        <v>32555.5</v>
      </c>
      <c r="R31" s="211">
        <f>'[1]Перечень мероприятий'!L59</f>
        <v>0</v>
      </c>
      <c r="S31" s="212"/>
      <c r="T31" s="203"/>
      <c r="U31" s="204"/>
      <c r="V31" s="220"/>
      <c r="W31" s="220"/>
    </row>
    <row r="32" spans="1:23" s="158" customFormat="1" ht="18" customHeight="1" thickBot="1" x14ac:dyDescent="0.35">
      <c r="A32" s="168"/>
      <c r="B32" s="169"/>
      <c r="C32" s="169"/>
      <c r="D32" s="169"/>
      <c r="E32" s="208">
        <v>2022</v>
      </c>
      <c r="F32" s="209">
        <f>'Перечень мероприятий'!G83</f>
        <v>5774.2</v>
      </c>
      <c r="G32" s="210">
        <f>'[1]Перечень мероприятий'!F70</f>
        <v>0</v>
      </c>
      <c r="H32" s="211">
        <f>'Перечень мероприятий'!I83</f>
        <v>5774.2</v>
      </c>
      <c r="I32" s="212"/>
      <c r="J32" s="213"/>
      <c r="K32" s="214">
        <f>'[1]Перечень мероприятий'!H60</f>
        <v>0</v>
      </c>
      <c r="L32" s="225"/>
      <c r="M32" s="226"/>
      <c r="N32" s="227"/>
      <c r="O32" s="216"/>
      <c r="P32" s="219"/>
      <c r="Q32" s="214">
        <f>'[1]Перечень мероприятий'!K70</f>
        <v>0</v>
      </c>
      <c r="R32" s="211">
        <f>'[1]Перечень мероприятий'!L60</f>
        <v>0</v>
      </c>
      <c r="S32" s="212"/>
      <c r="T32" s="228"/>
      <c r="U32" s="229"/>
      <c r="V32" s="230"/>
      <c r="W32" s="231"/>
    </row>
    <row r="33" spans="1:23" s="158" customFormat="1" ht="18" customHeight="1" thickBot="1" x14ac:dyDescent="0.35">
      <c r="A33" s="168"/>
      <c r="B33" s="169"/>
      <c r="C33" s="169"/>
      <c r="D33" s="169"/>
      <c r="E33" s="208">
        <v>2023</v>
      </c>
      <c r="F33" s="209">
        <f>'Перечень мероприятий'!G84</f>
        <v>5774.2</v>
      </c>
      <c r="G33" s="210">
        <f>'[1]Перечень мероприятий'!F71</f>
        <v>0</v>
      </c>
      <c r="H33" s="211">
        <f>'Перечень мероприятий'!I84</f>
        <v>5774.2</v>
      </c>
      <c r="I33" s="212"/>
      <c r="J33" s="213"/>
      <c r="K33" s="214">
        <f>'[1]Перечень мероприятий'!H61</f>
        <v>0</v>
      </c>
      <c r="L33" s="225"/>
      <c r="M33" s="226"/>
      <c r="N33" s="227"/>
      <c r="O33" s="216"/>
      <c r="P33" s="219"/>
      <c r="Q33" s="214">
        <f>'[1]Перечень мероприятий'!K71</f>
        <v>0</v>
      </c>
      <c r="R33" s="211">
        <f>'[1]Перечень мероприятий'!L61</f>
        <v>0</v>
      </c>
      <c r="S33" s="212"/>
      <c r="T33" s="228"/>
      <c r="U33" s="229"/>
      <c r="V33" s="230"/>
      <c r="W33" s="231"/>
    </row>
    <row r="34" spans="1:23" s="158" customFormat="1" ht="18" customHeight="1" thickBot="1" x14ac:dyDescent="0.35">
      <c r="A34" s="168"/>
      <c r="B34" s="169"/>
      <c r="C34" s="169"/>
      <c r="D34" s="169"/>
      <c r="E34" s="208">
        <v>2024</v>
      </c>
      <c r="F34" s="209">
        <f>'Перечень мероприятий'!G85</f>
        <v>4458.2</v>
      </c>
      <c r="G34" s="210">
        <f>'[1]Перечень мероприятий'!F72</f>
        <v>0</v>
      </c>
      <c r="H34" s="211">
        <f>'Перечень мероприятий'!I85</f>
        <v>4458.2</v>
      </c>
      <c r="I34" s="212"/>
      <c r="J34" s="213"/>
      <c r="K34" s="214">
        <f>'[1]Перечень мероприятий'!H62</f>
        <v>0</v>
      </c>
      <c r="L34" s="225"/>
      <c r="M34" s="226"/>
      <c r="N34" s="227"/>
      <c r="O34" s="216"/>
      <c r="P34" s="219"/>
      <c r="Q34" s="214">
        <f>'[1]Перечень мероприятий'!K72</f>
        <v>0</v>
      </c>
      <c r="R34" s="211">
        <f>'[1]Перечень мероприятий'!L62</f>
        <v>0</v>
      </c>
      <c r="S34" s="212"/>
      <c r="T34" s="228"/>
      <c r="U34" s="229"/>
      <c r="V34" s="230"/>
      <c r="W34" s="231"/>
    </row>
    <row r="35" spans="1:23" s="158" customFormat="1" ht="18" customHeight="1" thickBot="1" x14ac:dyDescent="0.35">
      <c r="A35" s="168"/>
      <c r="B35" s="169"/>
      <c r="C35" s="169"/>
      <c r="D35" s="169"/>
      <c r="E35" s="208">
        <v>2025</v>
      </c>
      <c r="F35" s="232">
        <f>'Перечень мероприятий'!G86</f>
        <v>6294.6</v>
      </c>
      <c r="G35" s="233">
        <f>'[1]Перечень мероприятий'!F73</f>
        <v>0</v>
      </c>
      <c r="H35" s="234">
        <f>'Перечень мероприятий'!I86</f>
        <v>6294.6</v>
      </c>
      <c r="I35" s="235"/>
      <c r="J35" s="236"/>
      <c r="K35" s="237">
        <f>'[1]Перечень мероприятий'!H63</f>
        <v>0</v>
      </c>
      <c r="L35" s="225"/>
      <c r="M35" s="226"/>
      <c r="N35" s="238"/>
      <c r="O35" s="239"/>
      <c r="P35" s="219"/>
      <c r="Q35" s="214">
        <f>'[1]Перечень мероприятий'!K73</f>
        <v>0</v>
      </c>
      <c r="R35" s="211">
        <f>'[1]Перечень мероприятий'!L63</f>
        <v>0</v>
      </c>
      <c r="S35" s="212"/>
      <c r="T35" s="228"/>
      <c r="U35" s="229"/>
      <c r="V35" s="230"/>
      <c r="W35" s="231"/>
    </row>
    <row r="36" spans="1:23" s="158" customFormat="1" ht="24" customHeight="1" thickBot="1" x14ac:dyDescent="0.35">
      <c r="A36" s="175"/>
      <c r="B36" s="176"/>
      <c r="C36" s="176"/>
      <c r="D36" s="176"/>
      <c r="E36" s="208" t="s">
        <v>69</v>
      </c>
      <c r="F36" s="77">
        <f>SUM(F27:F35)</f>
        <v>293187.90000000002</v>
      </c>
      <c r="G36" s="77">
        <f>SUM(G27:G35)</f>
        <v>0</v>
      </c>
      <c r="H36" s="82">
        <f>SUM(H27+H28+H29+H30+H31+H32+H33+H34+H35)</f>
        <v>126248.6</v>
      </c>
      <c r="I36" s="83"/>
      <c r="J36" s="82">
        <f>SUM(K27:K35)</f>
        <v>0</v>
      </c>
      <c r="K36" s="83"/>
      <c r="L36" s="84"/>
      <c r="M36" s="85"/>
      <c r="N36" s="84"/>
      <c r="O36" s="85"/>
      <c r="P36" s="86">
        <f>SUM(Q27:Q35)</f>
        <v>166939.29999999999</v>
      </c>
      <c r="Q36" s="87"/>
      <c r="R36" s="86">
        <f>SUM(S27:S35)</f>
        <v>0</v>
      </c>
      <c r="S36" s="87"/>
      <c r="T36" s="84"/>
      <c r="U36" s="85"/>
      <c r="V36" s="84"/>
      <c r="W36" s="85"/>
    </row>
    <row r="37" spans="1:23" s="158" customFormat="1" ht="17.399999999999999" customHeight="1" thickBot="1" x14ac:dyDescent="0.35">
      <c r="A37" s="155" t="s">
        <v>68</v>
      </c>
      <c r="B37" s="156"/>
      <c r="C37" s="156"/>
      <c r="D37" s="157"/>
      <c r="E37" s="240" t="s">
        <v>106</v>
      </c>
      <c r="F37" s="241"/>
      <c r="G37" s="241"/>
      <c r="H37" s="184"/>
      <c r="I37" s="184"/>
      <c r="J37" s="184"/>
      <c r="K37" s="184"/>
      <c r="L37" s="241"/>
      <c r="M37" s="241"/>
      <c r="N37" s="241"/>
      <c r="O37" s="241"/>
      <c r="P37" s="184"/>
      <c r="Q37" s="184"/>
      <c r="R37" s="241"/>
      <c r="S37" s="241"/>
      <c r="T37" s="241"/>
      <c r="U37" s="241"/>
      <c r="V37" s="241"/>
      <c r="W37" s="242"/>
    </row>
    <row r="38" spans="1:23" s="158" customFormat="1" ht="33.75" customHeight="1" thickBot="1" x14ac:dyDescent="0.35">
      <c r="A38" s="155" t="s">
        <v>67</v>
      </c>
      <c r="B38" s="156"/>
      <c r="C38" s="156"/>
      <c r="D38" s="157"/>
      <c r="E38" s="155" t="s">
        <v>66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7"/>
    </row>
    <row r="39" spans="1:23" s="158" customFormat="1" ht="16.95" customHeight="1" thickBot="1" x14ac:dyDescent="0.35">
      <c r="A39" s="155" t="s">
        <v>65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7"/>
    </row>
    <row r="40" spans="1:23" s="158" customFormat="1" ht="16.95" customHeight="1" thickBot="1" x14ac:dyDescent="0.35">
      <c r="A40" s="155" t="s">
        <v>64</v>
      </c>
      <c r="B40" s="156"/>
      <c r="C40" s="156"/>
      <c r="D40" s="157"/>
      <c r="E40" s="155" t="s">
        <v>63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7"/>
    </row>
    <row r="41" spans="1:23" s="158" customFormat="1" ht="18.600000000000001" customHeight="1" x14ac:dyDescent="0.3">
      <c r="A41" s="168" t="e">
        <f>- текущий контроль и мониторинг реализации подпрограммы осуществляют</f>
        <v>#NAME?</v>
      </c>
      <c r="B41" s="169"/>
      <c r="C41" s="169"/>
      <c r="D41" s="170"/>
      <c r="E41" s="168" t="s">
        <v>63</v>
      </c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70"/>
    </row>
    <row r="42" spans="1:23" s="158" customFormat="1" ht="15.75" customHeight="1" thickBot="1" x14ac:dyDescent="0.35">
      <c r="A42" s="175"/>
      <c r="B42" s="176"/>
      <c r="C42" s="176"/>
      <c r="D42" s="243"/>
      <c r="E42" s="175" t="s">
        <v>62</v>
      </c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243"/>
    </row>
  </sheetData>
  <mergeCells count="116">
    <mergeCell ref="V36:W36"/>
    <mergeCell ref="E25:E26"/>
    <mergeCell ref="H25:K25"/>
    <mergeCell ref="H30:I30"/>
    <mergeCell ref="H31:I31"/>
    <mergeCell ref="P25:S25"/>
    <mergeCell ref="L30:M30"/>
    <mergeCell ref="L31:M31"/>
    <mergeCell ref="N32:O32"/>
    <mergeCell ref="N33:O33"/>
    <mergeCell ref="T30:U30"/>
    <mergeCell ref="T31:U31"/>
    <mergeCell ref="T27:U27"/>
    <mergeCell ref="T28:U28"/>
    <mergeCell ref="R33:S33"/>
    <mergeCell ref="R34:S34"/>
    <mergeCell ref="L29:M29"/>
    <mergeCell ref="N28:O28"/>
    <mergeCell ref="R29:S29"/>
    <mergeCell ref="R28:S28"/>
    <mergeCell ref="H29:I29"/>
    <mergeCell ref="V31:W31"/>
    <mergeCell ref="N29:O29"/>
    <mergeCell ref="T36:U36"/>
    <mergeCell ref="A41:D42"/>
    <mergeCell ref="A39:W39"/>
    <mergeCell ref="E40:W40"/>
    <mergeCell ref="E41:W41"/>
    <mergeCell ref="E42:W42"/>
    <mergeCell ref="A40:D40"/>
    <mergeCell ref="V35:W35"/>
    <mergeCell ref="V32:W32"/>
    <mergeCell ref="V33:W33"/>
    <mergeCell ref="V34:W34"/>
    <mergeCell ref="A38:D38"/>
    <mergeCell ref="N34:O34"/>
    <mergeCell ref="H36:I36"/>
    <mergeCell ref="J36:K36"/>
    <mergeCell ref="N36:O36"/>
    <mergeCell ref="E38:W38"/>
    <mergeCell ref="L36:M36"/>
    <mergeCell ref="P36:Q36"/>
    <mergeCell ref="R36:S36"/>
    <mergeCell ref="E37:W37"/>
    <mergeCell ref="A37:D37"/>
    <mergeCell ref="A25:D36"/>
    <mergeCell ref="H32:I32"/>
    <mergeCell ref="H33:I33"/>
    <mergeCell ref="T29:U29"/>
    <mergeCell ref="N30:O30"/>
    <mergeCell ref="V29:W29"/>
    <mergeCell ref="V30:W30"/>
    <mergeCell ref="N27:O27"/>
    <mergeCell ref="L27:M27"/>
    <mergeCell ref="L28:M28"/>
    <mergeCell ref="T26:U26"/>
    <mergeCell ref="V26:W26"/>
    <mergeCell ref="V27:W27"/>
    <mergeCell ref="V28:W28"/>
    <mergeCell ref="R1:W1"/>
    <mergeCell ref="R2:W2"/>
    <mergeCell ref="R3:W3"/>
    <mergeCell ref="A6:W6"/>
    <mergeCell ref="R4:T4"/>
    <mergeCell ref="A21:W21"/>
    <mergeCell ref="A24:D24"/>
    <mergeCell ref="F25:G25"/>
    <mergeCell ref="L25:O25"/>
    <mergeCell ref="T25:W25"/>
    <mergeCell ref="A22:W22"/>
    <mergeCell ref="A8:W8"/>
    <mergeCell ref="A9:W9"/>
    <mergeCell ref="A14:D14"/>
    <mergeCell ref="E16:W16"/>
    <mergeCell ref="A13:D13"/>
    <mergeCell ref="A15:D15"/>
    <mergeCell ref="A16:D16"/>
    <mergeCell ref="S5:W5"/>
    <mergeCell ref="A11:D11"/>
    <mergeCell ref="A12:D12"/>
    <mergeCell ref="T17:U17"/>
    <mergeCell ref="V17:W17"/>
    <mergeCell ref="E11:W11"/>
    <mergeCell ref="H34:I34"/>
    <mergeCell ref="H35:I35"/>
    <mergeCell ref="H27:I27"/>
    <mergeCell ref="H28:I28"/>
    <mergeCell ref="R31:S31"/>
    <mergeCell ref="R30:S30"/>
    <mergeCell ref="R35:S35"/>
    <mergeCell ref="R32:S32"/>
    <mergeCell ref="R26:S26"/>
    <mergeCell ref="R27:S27"/>
    <mergeCell ref="N31:O31"/>
    <mergeCell ref="H26:I26"/>
    <mergeCell ref="J26:K26"/>
    <mergeCell ref="L26:M26"/>
    <mergeCell ref="N26:O26"/>
    <mergeCell ref="P26:Q26"/>
    <mergeCell ref="A7:W7"/>
    <mergeCell ref="E17:E18"/>
    <mergeCell ref="E13:W13"/>
    <mergeCell ref="E14:W14"/>
    <mergeCell ref="E15:W15"/>
    <mergeCell ref="N17:O17"/>
    <mergeCell ref="P17:Q17"/>
    <mergeCell ref="R17:S17"/>
    <mergeCell ref="A23:D23"/>
    <mergeCell ref="A17:D18"/>
    <mergeCell ref="L17:M17"/>
    <mergeCell ref="J17:K17"/>
    <mergeCell ref="A19:W19"/>
    <mergeCell ref="A20:D20"/>
    <mergeCell ref="E12:W12"/>
    <mergeCell ref="F17:G17"/>
    <mergeCell ref="H17:I17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2"/>
  <sheetViews>
    <sheetView view="pageBreakPreview" topLeftCell="F1" zoomScale="70" zoomScaleNormal="100" zoomScaleSheetLayoutView="70" workbookViewId="0">
      <selection activeCell="B22" sqref="B22"/>
    </sheetView>
  </sheetViews>
  <sheetFormatPr defaultRowHeight="14.4" x14ac:dyDescent="0.3"/>
  <cols>
    <col min="1" max="1" width="6.6640625" style="42" customWidth="1"/>
    <col min="2" max="2" width="53.44140625" customWidth="1"/>
    <col min="3" max="3" width="39.109375" customWidth="1"/>
    <col min="4" max="4" width="18.5546875" customWidth="1"/>
    <col min="5" max="5" width="24.6640625" customWidth="1"/>
    <col min="13" max="13" width="10.44140625" style="41" customWidth="1"/>
    <col min="14" max="16" width="8.88671875" style="41"/>
    <col min="17" max="24" width="6.33203125" style="41" customWidth="1"/>
  </cols>
  <sheetData>
    <row r="2" spans="1:31" x14ac:dyDescent="0.3">
      <c r="S2" s="88"/>
      <c r="T2" s="88"/>
      <c r="U2" s="88"/>
      <c r="V2" s="88"/>
      <c r="W2" s="88"/>
      <c r="X2" s="88"/>
    </row>
    <row r="3" spans="1:31" x14ac:dyDescent="0.3">
      <c r="S3" s="88"/>
      <c r="T3" s="88"/>
      <c r="U3" s="88"/>
      <c r="V3" s="88"/>
      <c r="W3" s="88"/>
      <c r="X3" s="88"/>
    </row>
    <row r="4" spans="1:31" x14ac:dyDescent="0.3">
      <c r="S4" s="88"/>
      <c r="T4" s="88"/>
      <c r="U4" s="88"/>
      <c r="V4" s="88"/>
      <c r="W4" s="88"/>
      <c r="X4" s="88"/>
    </row>
    <row r="5" spans="1:31" x14ac:dyDescent="0.3">
      <c r="S5" s="88"/>
      <c r="T5" s="88"/>
      <c r="U5" s="88"/>
      <c r="V5" s="88"/>
      <c r="W5" s="88"/>
      <c r="X5" s="88"/>
    </row>
    <row r="6" spans="1:31" x14ac:dyDescent="0.3">
      <c r="M6" s="66"/>
      <c r="N6" s="66"/>
      <c r="O6" s="66"/>
      <c r="P6" s="66"/>
      <c r="Q6" s="66"/>
      <c r="R6" s="66"/>
    </row>
    <row r="8" spans="1:31" ht="15.6" x14ac:dyDescent="0.3">
      <c r="B8" s="81" t="s">
        <v>61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44"/>
      <c r="Z8" s="44"/>
      <c r="AA8" s="44"/>
      <c r="AB8" s="44"/>
      <c r="AC8" s="44"/>
      <c r="AD8" s="44"/>
    </row>
    <row r="9" spans="1:31" ht="15.6" x14ac:dyDescent="0.3">
      <c r="B9" s="81" t="s">
        <v>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44"/>
      <c r="Z9" s="44"/>
      <c r="AA9" s="44"/>
      <c r="AB9" s="44"/>
      <c r="AC9" s="44"/>
      <c r="AD9" s="44"/>
    </row>
    <row r="10" spans="1:31" ht="15.6" x14ac:dyDescent="0.3">
      <c r="B10" s="81" t="s">
        <v>108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44"/>
      <c r="Z10" s="44"/>
      <c r="AA10" s="44"/>
      <c r="AB10" s="44"/>
      <c r="AC10" s="44"/>
      <c r="AD10" s="44"/>
    </row>
    <row r="11" spans="1:31" ht="15" thickBot="1" x14ac:dyDescent="0.35"/>
    <row r="12" spans="1:31" s="43" customFormat="1" ht="24" customHeight="1" thickBot="1" x14ac:dyDescent="0.35">
      <c r="A12" s="96" t="s">
        <v>5</v>
      </c>
      <c r="B12" s="96" t="s">
        <v>60</v>
      </c>
      <c r="C12" s="99" t="s">
        <v>59</v>
      </c>
      <c r="D12" s="99" t="s">
        <v>58</v>
      </c>
      <c r="E12" s="96" t="s">
        <v>57</v>
      </c>
      <c r="F12" s="102" t="s">
        <v>56</v>
      </c>
      <c r="G12" s="89" t="s">
        <v>110</v>
      </c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0"/>
      <c r="Y12" s="44"/>
      <c r="Z12" s="44"/>
      <c r="AA12" s="44"/>
      <c r="AB12" s="44"/>
      <c r="AC12" s="44"/>
      <c r="AD12" s="44"/>
      <c r="AE12" s="44"/>
    </row>
    <row r="13" spans="1:31" s="43" customFormat="1" ht="24" customHeight="1" thickBot="1" x14ac:dyDescent="0.35">
      <c r="A13" s="97"/>
      <c r="B13" s="97"/>
      <c r="C13" s="100"/>
      <c r="D13" s="100"/>
      <c r="E13" s="97"/>
      <c r="F13" s="103"/>
      <c r="G13" s="89">
        <v>2017</v>
      </c>
      <c r="H13" s="90"/>
      <c r="I13" s="89">
        <v>2018</v>
      </c>
      <c r="J13" s="90"/>
      <c r="K13" s="89">
        <v>2019</v>
      </c>
      <c r="L13" s="90"/>
      <c r="M13" s="92">
        <v>2020</v>
      </c>
      <c r="N13" s="93"/>
      <c r="O13" s="92">
        <v>2021</v>
      </c>
      <c r="P13" s="93"/>
      <c r="Q13" s="92">
        <v>2022</v>
      </c>
      <c r="R13" s="93"/>
      <c r="S13" s="92">
        <v>2023</v>
      </c>
      <c r="T13" s="93"/>
      <c r="U13" s="92">
        <v>2024</v>
      </c>
      <c r="V13" s="93"/>
      <c r="W13" s="92">
        <v>2025</v>
      </c>
      <c r="X13" s="93"/>
      <c r="Y13" s="44"/>
      <c r="Z13" s="44"/>
      <c r="AA13" s="44"/>
      <c r="AB13" s="44"/>
      <c r="AC13" s="44"/>
      <c r="AD13" s="44"/>
      <c r="AE13" s="44"/>
    </row>
    <row r="14" spans="1:31" s="43" customFormat="1" ht="111" customHeight="1" thickBot="1" x14ac:dyDescent="0.35">
      <c r="A14" s="98"/>
      <c r="B14" s="98"/>
      <c r="C14" s="101"/>
      <c r="D14" s="101"/>
      <c r="E14" s="98"/>
      <c r="F14" s="104"/>
      <c r="G14" s="65" t="s">
        <v>53</v>
      </c>
      <c r="H14" s="65" t="s">
        <v>55</v>
      </c>
      <c r="I14" s="65" t="s">
        <v>53</v>
      </c>
      <c r="J14" s="65" t="s">
        <v>55</v>
      </c>
      <c r="K14" s="65" t="s">
        <v>53</v>
      </c>
      <c r="L14" s="65" t="s">
        <v>52</v>
      </c>
      <c r="M14" s="64" t="s">
        <v>53</v>
      </c>
      <c r="N14" s="64" t="s">
        <v>54</v>
      </c>
      <c r="O14" s="64" t="s">
        <v>53</v>
      </c>
      <c r="P14" s="64" t="s">
        <v>52</v>
      </c>
      <c r="Q14" s="64" t="s">
        <v>53</v>
      </c>
      <c r="R14" s="64" t="s">
        <v>52</v>
      </c>
      <c r="S14" s="64" t="s">
        <v>53</v>
      </c>
      <c r="T14" s="64" t="s">
        <v>52</v>
      </c>
      <c r="U14" s="64" t="s">
        <v>53</v>
      </c>
      <c r="V14" s="64" t="s">
        <v>52</v>
      </c>
      <c r="W14" s="64" t="s">
        <v>53</v>
      </c>
      <c r="X14" s="64" t="s">
        <v>52</v>
      </c>
      <c r="Y14" s="44"/>
      <c r="Z14" s="44"/>
      <c r="AA14" s="44"/>
      <c r="AB14" s="44"/>
      <c r="AC14" s="44"/>
      <c r="AD14" s="44"/>
      <c r="AE14" s="44"/>
    </row>
    <row r="15" spans="1:31" s="43" customFormat="1" ht="16.2" thickBot="1" x14ac:dyDescent="0.35">
      <c r="A15" s="63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61">
        <v>18</v>
      </c>
      <c r="S15" s="61">
        <v>19</v>
      </c>
      <c r="T15" s="61">
        <v>20</v>
      </c>
      <c r="U15" s="61">
        <v>21</v>
      </c>
      <c r="V15" s="61">
        <v>22</v>
      </c>
      <c r="W15" s="61">
        <v>23</v>
      </c>
      <c r="X15" s="61">
        <v>24</v>
      </c>
      <c r="Y15" s="44"/>
      <c r="Z15" s="44"/>
      <c r="AA15" s="44"/>
      <c r="AB15" s="44"/>
      <c r="AC15" s="44"/>
      <c r="AD15" s="44"/>
      <c r="AE15" s="44"/>
    </row>
    <row r="16" spans="1:31" s="43" customFormat="1" ht="84.6" customHeight="1" thickBot="1" x14ac:dyDescent="0.35">
      <c r="A16" s="50">
        <v>1</v>
      </c>
      <c r="B16" s="52" t="s">
        <v>6</v>
      </c>
      <c r="C16" s="59" t="s">
        <v>51</v>
      </c>
      <c r="D16" s="52" t="s">
        <v>46</v>
      </c>
      <c r="E16" s="48" t="s">
        <v>19</v>
      </c>
      <c r="F16" s="58">
        <v>0</v>
      </c>
      <c r="G16" s="55">
        <v>25</v>
      </c>
      <c r="H16" s="57">
        <v>0</v>
      </c>
      <c r="I16" s="56">
        <v>25</v>
      </c>
      <c r="J16" s="55">
        <v>0</v>
      </c>
      <c r="K16" s="56">
        <v>35</v>
      </c>
      <c r="L16" s="55">
        <v>0</v>
      </c>
      <c r="M16" s="54">
        <v>70</v>
      </c>
      <c r="N16" s="45">
        <v>0</v>
      </c>
      <c r="O16" s="60">
        <v>100</v>
      </c>
      <c r="P16" s="53">
        <v>0</v>
      </c>
      <c r="Q16" s="60">
        <v>100</v>
      </c>
      <c r="R16" s="53"/>
      <c r="S16" s="60">
        <v>100</v>
      </c>
      <c r="T16" s="53"/>
      <c r="U16" s="60">
        <v>100</v>
      </c>
      <c r="V16" s="53"/>
      <c r="W16" s="60">
        <v>100</v>
      </c>
      <c r="X16" s="53"/>
      <c r="Y16" s="44"/>
      <c r="Z16" s="44"/>
      <c r="AA16" s="44"/>
      <c r="AB16" s="44"/>
      <c r="AC16" s="44"/>
      <c r="AD16" s="44"/>
      <c r="AE16" s="44"/>
    </row>
    <row r="17" spans="1:31" s="43" customFormat="1" ht="51" customHeight="1" thickBot="1" x14ac:dyDescent="0.35">
      <c r="A17" s="94" t="s">
        <v>50</v>
      </c>
      <c r="B17" s="105" t="s">
        <v>49</v>
      </c>
      <c r="C17" s="59" t="s">
        <v>48</v>
      </c>
      <c r="D17" s="52" t="s">
        <v>46</v>
      </c>
      <c r="E17" s="48" t="s">
        <v>19</v>
      </c>
      <c r="F17" s="58">
        <v>0</v>
      </c>
      <c r="G17" s="55">
        <v>135.1</v>
      </c>
      <c r="H17" s="57">
        <v>0</v>
      </c>
      <c r="I17" s="56">
        <v>153</v>
      </c>
      <c r="J17" s="55">
        <v>0</v>
      </c>
      <c r="K17" s="56">
        <v>321</v>
      </c>
      <c r="L17" s="55">
        <v>0</v>
      </c>
      <c r="M17" s="54">
        <v>442</v>
      </c>
      <c r="N17" s="45">
        <v>0</v>
      </c>
      <c r="O17" s="54">
        <v>617</v>
      </c>
      <c r="P17" s="53">
        <v>0</v>
      </c>
      <c r="Q17" s="54">
        <v>617</v>
      </c>
      <c r="R17" s="53">
        <v>0</v>
      </c>
      <c r="S17" s="54">
        <v>617</v>
      </c>
      <c r="T17" s="53">
        <v>0</v>
      </c>
      <c r="U17" s="54">
        <v>617</v>
      </c>
      <c r="V17" s="53">
        <v>0</v>
      </c>
      <c r="W17" s="75">
        <v>617</v>
      </c>
      <c r="X17" s="53">
        <v>0</v>
      </c>
      <c r="Y17" s="44"/>
      <c r="Z17" s="44"/>
      <c r="AA17" s="44"/>
      <c r="AB17" s="44"/>
      <c r="AC17" s="44"/>
      <c r="AD17" s="44"/>
      <c r="AE17" s="44"/>
    </row>
    <row r="18" spans="1:31" s="43" customFormat="1" ht="49.2" customHeight="1" thickBot="1" x14ac:dyDescent="0.35">
      <c r="A18" s="95"/>
      <c r="B18" s="106"/>
      <c r="C18" s="59" t="s">
        <v>47</v>
      </c>
      <c r="D18" s="52" t="s">
        <v>46</v>
      </c>
      <c r="E18" s="48" t="s">
        <v>19</v>
      </c>
      <c r="F18" s="58">
        <v>0</v>
      </c>
      <c r="G18" s="55">
        <v>22.7</v>
      </c>
      <c r="H18" s="57">
        <v>0</v>
      </c>
      <c r="I18" s="56">
        <v>25</v>
      </c>
      <c r="J18" s="55">
        <v>0</v>
      </c>
      <c r="K18" s="56">
        <v>52</v>
      </c>
      <c r="L18" s="55">
        <v>0</v>
      </c>
      <c r="M18" s="54">
        <v>72</v>
      </c>
      <c r="N18" s="45">
        <v>0</v>
      </c>
      <c r="O18" s="54">
        <v>100</v>
      </c>
      <c r="P18" s="53">
        <v>0</v>
      </c>
      <c r="Q18" s="54">
        <v>100</v>
      </c>
      <c r="R18" s="53">
        <v>0</v>
      </c>
      <c r="S18" s="54">
        <v>100</v>
      </c>
      <c r="T18" s="53">
        <v>0</v>
      </c>
      <c r="U18" s="54">
        <v>100</v>
      </c>
      <c r="V18" s="53">
        <v>0</v>
      </c>
      <c r="W18" s="75">
        <v>100</v>
      </c>
      <c r="X18" s="53">
        <v>0</v>
      </c>
      <c r="Y18" s="44"/>
      <c r="Z18" s="44"/>
      <c r="AA18" s="44"/>
      <c r="AB18" s="44"/>
      <c r="AC18" s="44"/>
      <c r="AD18" s="44"/>
      <c r="AE18" s="44"/>
    </row>
    <row r="19" spans="1:31" s="43" customFormat="1" ht="35.4" customHeight="1" thickBot="1" x14ac:dyDescent="0.35">
      <c r="A19" s="50" t="s">
        <v>45</v>
      </c>
      <c r="B19" s="52" t="s">
        <v>7</v>
      </c>
      <c r="C19" s="52" t="s">
        <v>44</v>
      </c>
      <c r="D19" s="52" t="s">
        <v>35</v>
      </c>
      <c r="E19" s="48" t="s">
        <v>19</v>
      </c>
      <c r="F19" s="50">
        <v>0</v>
      </c>
      <c r="G19" s="50">
        <v>4</v>
      </c>
      <c r="H19" s="50">
        <v>0</v>
      </c>
      <c r="I19" s="50">
        <v>2</v>
      </c>
      <c r="J19" s="50">
        <v>0</v>
      </c>
      <c r="K19" s="50">
        <v>4</v>
      </c>
      <c r="L19" s="50">
        <v>0</v>
      </c>
      <c r="M19" s="49">
        <v>0</v>
      </c>
      <c r="N19" s="49">
        <v>0</v>
      </c>
      <c r="O19" s="49">
        <v>0</v>
      </c>
      <c r="P19" s="49">
        <v>0</v>
      </c>
      <c r="Q19" s="49">
        <v>4</v>
      </c>
      <c r="R19" s="49">
        <v>0</v>
      </c>
      <c r="S19" s="49">
        <v>4</v>
      </c>
      <c r="T19" s="49">
        <v>0</v>
      </c>
      <c r="U19" s="49">
        <v>4</v>
      </c>
      <c r="V19" s="49">
        <v>0</v>
      </c>
      <c r="W19" s="76">
        <v>4</v>
      </c>
      <c r="X19" s="49">
        <v>0</v>
      </c>
      <c r="Y19" s="44"/>
      <c r="Z19" s="44"/>
      <c r="AA19" s="44"/>
      <c r="AB19" s="44"/>
      <c r="AC19" s="44"/>
      <c r="AD19" s="44"/>
      <c r="AE19" s="44"/>
    </row>
    <row r="20" spans="1:31" s="43" customFormat="1" ht="51" customHeight="1" thickBot="1" x14ac:dyDescent="0.35">
      <c r="A20" s="50" t="s">
        <v>43</v>
      </c>
      <c r="B20" s="52" t="s">
        <v>42</v>
      </c>
      <c r="C20" s="52" t="s">
        <v>41</v>
      </c>
      <c r="D20" s="52" t="s">
        <v>35</v>
      </c>
      <c r="E20" s="48" t="s">
        <v>19</v>
      </c>
      <c r="F20" s="50">
        <v>0</v>
      </c>
      <c r="G20" s="50">
        <v>38</v>
      </c>
      <c r="H20" s="50">
        <v>0</v>
      </c>
      <c r="I20" s="50">
        <v>38</v>
      </c>
      <c r="J20" s="50">
        <v>0</v>
      </c>
      <c r="K20" s="50">
        <v>38</v>
      </c>
      <c r="L20" s="50">
        <v>0</v>
      </c>
      <c r="M20" s="49">
        <v>59</v>
      </c>
      <c r="N20" s="49">
        <v>0</v>
      </c>
      <c r="O20" s="49">
        <v>39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76">
        <v>0</v>
      </c>
      <c r="X20" s="49">
        <v>0</v>
      </c>
      <c r="Y20" s="44"/>
      <c r="Z20" s="44"/>
      <c r="AA20" s="44"/>
      <c r="AB20" s="44"/>
      <c r="AC20" s="44"/>
      <c r="AD20" s="44"/>
      <c r="AE20" s="44"/>
    </row>
    <row r="21" spans="1:31" s="43" customFormat="1" ht="39" customHeight="1" thickBot="1" x14ac:dyDescent="0.35">
      <c r="A21" s="50" t="s">
        <v>40</v>
      </c>
      <c r="B21" s="52" t="s">
        <v>39</v>
      </c>
      <c r="C21" s="52" t="s">
        <v>38</v>
      </c>
      <c r="D21" s="52" t="s">
        <v>35</v>
      </c>
      <c r="E21" s="48" t="s">
        <v>19</v>
      </c>
      <c r="F21" s="51"/>
      <c r="G21" s="50"/>
      <c r="H21" s="50"/>
      <c r="I21" s="50">
        <v>10</v>
      </c>
      <c r="J21" s="50">
        <v>0</v>
      </c>
      <c r="K21" s="50">
        <v>10</v>
      </c>
      <c r="L21" s="50">
        <v>0</v>
      </c>
      <c r="M21" s="49">
        <v>2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76">
        <v>0</v>
      </c>
      <c r="X21" s="49">
        <v>0</v>
      </c>
      <c r="Y21" s="44"/>
      <c r="Z21" s="44"/>
      <c r="AA21" s="44"/>
      <c r="AB21" s="44"/>
      <c r="AC21" s="44"/>
      <c r="AD21" s="44"/>
      <c r="AE21" s="44"/>
    </row>
    <row r="22" spans="1:31" s="43" customFormat="1" ht="51" customHeight="1" thickBot="1" x14ac:dyDescent="0.35">
      <c r="A22" s="47" t="s">
        <v>37</v>
      </c>
      <c r="B22" s="48" t="s">
        <v>111</v>
      </c>
      <c r="C22" s="48" t="s">
        <v>36</v>
      </c>
      <c r="D22" s="48" t="s">
        <v>35</v>
      </c>
      <c r="E22" s="48" t="s">
        <v>19</v>
      </c>
      <c r="F22" s="46"/>
      <c r="G22" s="47"/>
      <c r="H22" s="46"/>
      <c r="I22" s="47"/>
      <c r="J22" s="46"/>
      <c r="K22" s="47"/>
      <c r="L22" s="46"/>
      <c r="M22" s="45"/>
      <c r="N22" s="45"/>
      <c r="O22" s="45">
        <v>3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78">
        <v>0</v>
      </c>
      <c r="X22" s="45">
        <v>0</v>
      </c>
      <c r="Y22" s="44"/>
      <c r="Z22" s="44"/>
      <c r="AA22" s="44"/>
      <c r="AB22" s="44"/>
      <c r="AC22" s="44"/>
      <c r="AD22" s="44"/>
      <c r="AE22" s="44"/>
    </row>
  </sheetData>
  <mergeCells count="25">
    <mergeCell ref="A17:A18"/>
    <mergeCell ref="M13:N13"/>
    <mergeCell ref="O13:P13"/>
    <mergeCell ref="Q13:R13"/>
    <mergeCell ref="A12:A14"/>
    <mergeCell ref="C12:C14"/>
    <mergeCell ref="D12:D14"/>
    <mergeCell ref="F12:F14"/>
    <mergeCell ref="B12:B14"/>
    <mergeCell ref="E12:E14"/>
    <mergeCell ref="B17:B18"/>
    <mergeCell ref="S3:X3"/>
    <mergeCell ref="S2:X2"/>
    <mergeCell ref="S4:X4"/>
    <mergeCell ref="S5:X5"/>
    <mergeCell ref="G13:H13"/>
    <mergeCell ref="I13:J13"/>
    <mergeCell ref="K13:L13"/>
    <mergeCell ref="G12:X12"/>
    <mergeCell ref="B8:X8"/>
    <mergeCell ref="B9:X9"/>
    <mergeCell ref="B10:X10"/>
    <mergeCell ref="S13:T13"/>
    <mergeCell ref="U13:V13"/>
    <mergeCell ref="W13:X13"/>
  </mergeCells>
  <pageMargins left="0.7" right="0.7" top="0.75" bottom="0.75" header="0.3" footer="0.3"/>
  <pageSetup paperSize="9" scale="41" orientation="landscape" r:id="rId1"/>
  <colBreaks count="1" manualBreakCount="1">
    <brk id="2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"/>
  <sheetViews>
    <sheetView view="pageBreakPreview" topLeftCell="D1" zoomScale="85" zoomScaleNormal="100" zoomScaleSheetLayoutView="85" workbookViewId="0">
      <selection activeCell="N2" sqref="N2:Q4"/>
    </sheetView>
  </sheetViews>
  <sheetFormatPr defaultRowHeight="14.4" x14ac:dyDescent="0.3"/>
  <cols>
    <col min="1" max="1" width="5.44140625" customWidth="1"/>
    <col min="2" max="2" width="31.44140625" customWidth="1"/>
    <col min="3" max="5" width="12.88671875" customWidth="1"/>
    <col min="6" max="6" width="9.33203125" customWidth="1"/>
    <col min="7" max="7" width="12.6640625" customWidth="1"/>
    <col min="8" max="8" width="12.44140625" customWidth="1"/>
    <col min="9" max="9" width="12.6640625" customWidth="1"/>
    <col min="10" max="10" width="12.33203125" customWidth="1"/>
    <col min="11" max="11" width="12.6640625" customWidth="1"/>
    <col min="12" max="12" width="12.109375" customWidth="1"/>
    <col min="13" max="13" width="12.5546875" customWidth="1"/>
    <col min="14" max="14" width="12.33203125" customWidth="1"/>
    <col min="15" max="15" width="12.5546875" customWidth="1"/>
    <col min="16" max="16" width="9.33203125" customWidth="1"/>
    <col min="17" max="17" width="20" customWidth="1"/>
  </cols>
  <sheetData>
    <row r="2" spans="1:17" x14ac:dyDescent="0.3">
      <c r="N2" s="133"/>
      <c r="O2" s="133"/>
      <c r="P2" s="133"/>
      <c r="Q2" s="133"/>
    </row>
    <row r="3" spans="1:17" x14ac:dyDescent="0.3">
      <c r="N3" s="133"/>
      <c r="O3" s="133"/>
      <c r="P3" s="133"/>
      <c r="Q3" s="133"/>
    </row>
    <row r="4" spans="1:17" x14ac:dyDescent="0.3">
      <c r="N4" s="133"/>
      <c r="O4" s="133"/>
      <c r="P4" s="133"/>
      <c r="Q4" s="133"/>
    </row>
    <row r="5" spans="1:17" x14ac:dyDescent="0.3">
      <c r="A5" s="137" t="s">
        <v>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x14ac:dyDescent="0.3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x14ac:dyDescent="0.3">
      <c r="A7" s="137" t="s">
        <v>108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17" ht="15" thickBot="1" x14ac:dyDescent="0.35">
      <c r="A8" s="138" t="s">
        <v>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</row>
    <row r="9" spans="1:17" s="2" customFormat="1" ht="19.95" customHeight="1" thickBot="1" x14ac:dyDescent="0.35">
      <c r="A9" s="130" t="s">
        <v>5</v>
      </c>
      <c r="B9" s="107" t="s">
        <v>9</v>
      </c>
      <c r="C9" s="107" t="s">
        <v>20</v>
      </c>
      <c r="D9" s="107" t="s">
        <v>26</v>
      </c>
      <c r="E9" s="107" t="s">
        <v>27</v>
      </c>
      <c r="F9" s="107" t="s">
        <v>13</v>
      </c>
      <c r="G9" s="118" t="s">
        <v>14</v>
      </c>
      <c r="H9" s="119"/>
      <c r="I9" s="125" t="s">
        <v>10</v>
      </c>
      <c r="J9" s="126"/>
      <c r="K9" s="126"/>
      <c r="L9" s="126"/>
      <c r="M9" s="126"/>
      <c r="N9" s="126"/>
      <c r="O9" s="126"/>
      <c r="P9" s="127"/>
      <c r="Q9" s="107" t="s">
        <v>25</v>
      </c>
    </row>
    <row r="10" spans="1:17" s="2" customFormat="1" ht="15" customHeight="1" x14ac:dyDescent="0.3">
      <c r="A10" s="131"/>
      <c r="B10" s="108"/>
      <c r="C10" s="108"/>
      <c r="D10" s="108"/>
      <c r="E10" s="108"/>
      <c r="F10" s="108"/>
      <c r="G10" s="128"/>
      <c r="H10" s="129"/>
      <c r="I10" s="118" t="s">
        <v>11</v>
      </c>
      <c r="J10" s="119"/>
      <c r="K10" s="118" t="s">
        <v>15</v>
      </c>
      <c r="L10" s="119"/>
      <c r="M10" s="118" t="s">
        <v>16</v>
      </c>
      <c r="N10" s="119"/>
      <c r="O10" s="118" t="s">
        <v>17</v>
      </c>
      <c r="P10" s="119"/>
      <c r="Q10" s="108"/>
    </row>
    <row r="11" spans="1:17" s="2" customFormat="1" ht="15.6" customHeight="1" thickBot="1" x14ac:dyDescent="0.35">
      <c r="A11" s="131"/>
      <c r="B11" s="108"/>
      <c r="C11" s="108"/>
      <c r="D11" s="108"/>
      <c r="E11" s="108"/>
      <c r="F11" s="108"/>
      <c r="G11" s="120"/>
      <c r="H11" s="121"/>
      <c r="I11" s="120"/>
      <c r="J11" s="121"/>
      <c r="K11" s="120"/>
      <c r="L11" s="121"/>
      <c r="M11" s="120"/>
      <c r="N11" s="121"/>
      <c r="O11" s="120"/>
      <c r="P11" s="121"/>
      <c r="Q11" s="108"/>
    </row>
    <row r="12" spans="1:17" s="2" customFormat="1" ht="33.6" customHeight="1" thickBot="1" x14ac:dyDescent="0.35">
      <c r="A12" s="132"/>
      <c r="B12" s="109"/>
      <c r="C12" s="109"/>
      <c r="D12" s="109"/>
      <c r="E12" s="109"/>
      <c r="F12" s="109"/>
      <c r="G12" s="13" t="s">
        <v>0</v>
      </c>
      <c r="H12" s="14" t="s">
        <v>1</v>
      </c>
      <c r="I12" s="14" t="s">
        <v>0</v>
      </c>
      <c r="J12" s="15" t="s">
        <v>1</v>
      </c>
      <c r="K12" s="13" t="s">
        <v>0</v>
      </c>
      <c r="L12" s="13" t="s">
        <v>1</v>
      </c>
      <c r="M12" s="13" t="s">
        <v>0</v>
      </c>
      <c r="N12" s="13" t="s">
        <v>1</v>
      </c>
      <c r="O12" s="13" t="s">
        <v>0</v>
      </c>
      <c r="P12" s="13" t="s">
        <v>2</v>
      </c>
      <c r="Q12" s="109"/>
    </row>
    <row r="13" spans="1:17" s="3" customFormat="1" ht="16.2" thickBot="1" x14ac:dyDescent="0.35">
      <c r="A13" s="10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6">
        <v>8</v>
      </c>
      <c r="I13" s="16">
        <v>9</v>
      </c>
      <c r="J13" s="17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</row>
    <row r="14" spans="1:17" s="4" customFormat="1" ht="16.2" customHeight="1" thickBot="1" x14ac:dyDescent="0.35">
      <c r="A14" s="18"/>
      <c r="B14" s="122" t="s">
        <v>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/>
    </row>
    <row r="15" spans="1:17" s="4" customFormat="1" ht="1.2" customHeight="1" thickBot="1" x14ac:dyDescent="0.35">
      <c r="A15" s="19"/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4"/>
    </row>
    <row r="16" spans="1:17" s="2" customFormat="1" ht="15" customHeight="1" thickBot="1" x14ac:dyDescent="0.35">
      <c r="A16" s="107"/>
      <c r="B16" s="134" t="s">
        <v>33</v>
      </c>
      <c r="C16" s="115"/>
      <c r="D16" s="11"/>
      <c r="E16" s="11"/>
      <c r="F16" s="31" t="s">
        <v>12</v>
      </c>
      <c r="G16" s="30">
        <f t="shared" ref="G16" si="0">G77</f>
        <v>293187.90000000002</v>
      </c>
      <c r="H16" s="30">
        <f t="shared" ref="H16:P16" si="1">H77</f>
        <v>0</v>
      </c>
      <c r="I16" s="30">
        <f t="shared" si="1"/>
        <v>126248.6</v>
      </c>
      <c r="J16" s="30">
        <f t="shared" si="1"/>
        <v>0</v>
      </c>
      <c r="K16" s="30">
        <f t="shared" si="1"/>
        <v>0</v>
      </c>
      <c r="L16" s="30">
        <f t="shared" si="1"/>
        <v>0</v>
      </c>
      <c r="M16" s="30">
        <f t="shared" si="1"/>
        <v>166939.29999999999</v>
      </c>
      <c r="N16" s="30">
        <f t="shared" si="1"/>
        <v>0</v>
      </c>
      <c r="O16" s="30">
        <f t="shared" si="1"/>
        <v>0</v>
      </c>
      <c r="P16" s="30">
        <f t="shared" si="1"/>
        <v>0</v>
      </c>
      <c r="Q16" s="107"/>
    </row>
    <row r="17" spans="1:17" s="2" customFormat="1" ht="16.2" thickBot="1" x14ac:dyDescent="0.35">
      <c r="A17" s="108"/>
      <c r="B17" s="135"/>
      <c r="C17" s="116"/>
      <c r="D17" s="37"/>
      <c r="E17" s="37"/>
      <c r="F17" s="24">
        <v>2017</v>
      </c>
      <c r="G17" s="28">
        <f t="shared" ref="G17" si="2">G78</f>
        <v>47849</v>
      </c>
      <c r="H17" s="28">
        <f t="shared" ref="H17:P17" si="3">H78</f>
        <v>0</v>
      </c>
      <c r="I17" s="28">
        <f t="shared" si="3"/>
        <v>47849</v>
      </c>
      <c r="J17" s="2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  <c r="O17" s="28">
        <f t="shared" si="3"/>
        <v>0</v>
      </c>
      <c r="P17" s="28">
        <f t="shared" si="3"/>
        <v>0</v>
      </c>
      <c r="Q17" s="108"/>
    </row>
    <row r="18" spans="1:17" s="2" customFormat="1" ht="16.2" thickBot="1" x14ac:dyDescent="0.35">
      <c r="A18" s="108"/>
      <c r="B18" s="135"/>
      <c r="C18" s="116"/>
      <c r="D18" s="37"/>
      <c r="E18" s="37"/>
      <c r="F18" s="24">
        <v>2018</v>
      </c>
      <c r="G18" s="28">
        <f t="shared" ref="G18" si="4">G79</f>
        <v>47849</v>
      </c>
      <c r="H18" s="28">
        <f t="shared" ref="H18:P18" si="5">H79</f>
        <v>0</v>
      </c>
      <c r="I18" s="28">
        <f t="shared" si="5"/>
        <v>11962.3</v>
      </c>
      <c r="J18" s="28">
        <f t="shared" si="5"/>
        <v>0</v>
      </c>
      <c r="K18" s="28">
        <f t="shared" si="5"/>
        <v>0</v>
      </c>
      <c r="L18" s="28">
        <f t="shared" si="5"/>
        <v>0</v>
      </c>
      <c r="M18" s="28">
        <f t="shared" si="5"/>
        <v>35886.699999999997</v>
      </c>
      <c r="N18" s="28">
        <f t="shared" si="5"/>
        <v>0</v>
      </c>
      <c r="O18" s="28">
        <f t="shared" si="5"/>
        <v>0</v>
      </c>
      <c r="P18" s="28">
        <f t="shared" si="5"/>
        <v>0</v>
      </c>
      <c r="Q18" s="108"/>
    </row>
    <row r="19" spans="1:17" s="2" customFormat="1" ht="16.2" thickBot="1" x14ac:dyDescent="0.35">
      <c r="A19" s="108"/>
      <c r="B19" s="135"/>
      <c r="C19" s="116"/>
      <c r="D19" s="37"/>
      <c r="E19" s="37"/>
      <c r="F19" s="24">
        <v>2019</v>
      </c>
      <c r="G19" s="28">
        <f t="shared" ref="G19" si="6">G80</f>
        <v>67415.199999999997</v>
      </c>
      <c r="H19" s="28">
        <f t="shared" ref="H19:P19" si="7">H80</f>
        <v>0</v>
      </c>
      <c r="I19" s="28">
        <f t="shared" si="7"/>
        <v>17192.699999999997</v>
      </c>
      <c r="J19" s="28">
        <f t="shared" si="7"/>
        <v>0</v>
      </c>
      <c r="K19" s="28">
        <f t="shared" si="7"/>
        <v>0</v>
      </c>
      <c r="L19" s="28">
        <f t="shared" si="7"/>
        <v>0</v>
      </c>
      <c r="M19" s="28">
        <f t="shared" si="7"/>
        <v>50222.5</v>
      </c>
      <c r="N19" s="28">
        <f t="shared" si="7"/>
        <v>0</v>
      </c>
      <c r="O19" s="28">
        <f t="shared" si="7"/>
        <v>0</v>
      </c>
      <c r="P19" s="28">
        <f t="shared" si="7"/>
        <v>0</v>
      </c>
      <c r="Q19" s="108"/>
    </row>
    <row r="20" spans="1:17" s="2" customFormat="1" ht="16.2" thickBot="1" x14ac:dyDescent="0.35">
      <c r="A20" s="108"/>
      <c r="B20" s="135"/>
      <c r="C20" s="116"/>
      <c r="D20" s="37"/>
      <c r="E20" s="37"/>
      <c r="F20" s="24">
        <v>2020</v>
      </c>
      <c r="G20" s="28">
        <f t="shared" ref="G20" si="8">G81</f>
        <v>64366.200000000004</v>
      </c>
      <c r="H20" s="28">
        <f t="shared" ref="H20:P20" si="9">H81</f>
        <v>0</v>
      </c>
      <c r="I20" s="28">
        <f t="shared" si="9"/>
        <v>16091.599999999999</v>
      </c>
      <c r="J20" s="28">
        <f t="shared" si="9"/>
        <v>0</v>
      </c>
      <c r="K20" s="28">
        <f t="shared" si="9"/>
        <v>0</v>
      </c>
      <c r="L20" s="28">
        <f t="shared" si="9"/>
        <v>0</v>
      </c>
      <c r="M20" s="28">
        <f t="shared" si="9"/>
        <v>48274.600000000006</v>
      </c>
      <c r="N20" s="28">
        <f t="shared" si="9"/>
        <v>0</v>
      </c>
      <c r="O20" s="28">
        <f t="shared" si="9"/>
        <v>0</v>
      </c>
      <c r="P20" s="28">
        <f t="shared" si="9"/>
        <v>0</v>
      </c>
      <c r="Q20" s="108"/>
    </row>
    <row r="21" spans="1:17" s="2" customFormat="1" ht="16.2" thickBot="1" x14ac:dyDescent="0.35">
      <c r="A21" s="108"/>
      <c r="B21" s="135"/>
      <c r="C21" s="116"/>
      <c r="D21" s="39"/>
      <c r="E21" s="39"/>
      <c r="F21" s="38">
        <v>2021</v>
      </c>
      <c r="G21" s="28">
        <f t="shared" ref="G21" si="10">G82</f>
        <v>43407.299999999996</v>
      </c>
      <c r="H21" s="28">
        <f t="shared" ref="H21:P21" si="11">H82</f>
        <v>0</v>
      </c>
      <c r="I21" s="28">
        <f t="shared" si="11"/>
        <v>10851.8</v>
      </c>
      <c r="J21" s="28">
        <f t="shared" si="11"/>
        <v>0</v>
      </c>
      <c r="K21" s="28">
        <f t="shared" si="11"/>
        <v>0</v>
      </c>
      <c r="L21" s="28">
        <f t="shared" si="11"/>
        <v>0</v>
      </c>
      <c r="M21" s="28">
        <f t="shared" si="11"/>
        <v>32555.5</v>
      </c>
      <c r="N21" s="28">
        <f t="shared" si="11"/>
        <v>0</v>
      </c>
      <c r="O21" s="28">
        <f t="shared" si="11"/>
        <v>0</v>
      </c>
      <c r="P21" s="28">
        <f t="shared" si="11"/>
        <v>0</v>
      </c>
      <c r="Q21" s="108"/>
    </row>
    <row r="22" spans="1:17" s="2" customFormat="1" ht="16.2" thickBot="1" x14ac:dyDescent="0.35">
      <c r="A22" s="108"/>
      <c r="B22" s="135"/>
      <c r="C22" s="116"/>
      <c r="D22" s="37"/>
      <c r="E22" s="37"/>
      <c r="F22" s="24">
        <v>2022</v>
      </c>
      <c r="G22" s="28">
        <f t="shared" ref="G22" si="12">G83</f>
        <v>5774.2</v>
      </c>
      <c r="H22" s="28">
        <f t="shared" ref="H22:P22" si="13">H83</f>
        <v>0</v>
      </c>
      <c r="I22" s="28">
        <f t="shared" si="13"/>
        <v>5774.2</v>
      </c>
      <c r="J22" s="28">
        <f t="shared" si="13"/>
        <v>0</v>
      </c>
      <c r="K22" s="28">
        <f t="shared" si="13"/>
        <v>0</v>
      </c>
      <c r="L22" s="28">
        <f t="shared" si="13"/>
        <v>0</v>
      </c>
      <c r="M22" s="28">
        <f t="shared" si="13"/>
        <v>0</v>
      </c>
      <c r="N22" s="28">
        <f t="shared" si="13"/>
        <v>0</v>
      </c>
      <c r="O22" s="28">
        <f t="shared" si="13"/>
        <v>0</v>
      </c>
      <c r="P22" s="28">
        <f t="shared" si="13"/>
        <v>0</v>
      </c>
      <c r="Q22" s="108"/>
    </row>
    <row r="23" spans="1:17" s="2" customFormat="1" ht="16.2" thickBot="1" x14ac:dyDescent="0.35">
      <c r="A23" s="108"/>
      <c r="B23" s="135"/>
      <c r="C23" s="116"/>
      <c r="D23" s="37"/>
      <c r="E23" s="37"/>
      <c r="F23" s="24">
        <v>2023</v>
      </c>
      <c r="G23" s="28">
        <f t="shared" ref="G23" si="14">G84</f>
        <v>5774.2</v>
      </c>
      <c r="H23" s="28">
        <f t="shared" ref="H23:P23" si="15">H84</f>
        <v>0</v>
      </c>
      <c r="I23" s="28">
        <f t="shared" si="15"/>
        <v>5774.2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8">
        <f t="shared" si="15"/>
        <v>0</v>
      </c>
      <c r="Q23" s="108"/>
    </row>
    <row r="24" spans="1:17" s="2" customFormat="1" ht="16.2" thickBot="1" x14ac:dyDescent="0.35">
      <c r="A24" s="108"/>
      <c r="B24" s="135"/>
      <c r="C24" s="116"/>
      <c r="D24" s="37"/>
      <c r="E24" s="37"/>
      <c r="F24" s="24">
        <v>2024</v>
      </c>
      <c r="G24" s="28">
        <f t="shared" ref="G24" si="16">G85</f>
        <v>4458.2</v>
      </c>
      <c r="H24" s="28">
        <f t="shared" ref="H24:P24" si="17">H85</f>
        <v>0</v>
      </c>
      <c r="I24" s="28">
        <f t="shared" si="17"/>
        <v>4458.2</v>
      </c>
      <c r="J24" s="28">
        <f t="shared" si="17"/>
        <v>0</v>
      </c>
      <c r="K24" s="28">
        <f t="shared" si="17"/>
        <v>0</v>
      </c>
      <c r="L24" s="28">
        <f t="shared" si="17"/>
        <v>0</v>
      </c>
      <c r="M24" s="28">
        <f t="shared" si="17"/>
        <v>0</v>
      </c>
      <c r="N24" s="28">
        <f t="shared" si="17"/>
        <v>0</v>
      </c>
      <c r="O24" s="28">
        <f t="shared" si="17"/>
        <v>0</v>
      </c>
      <c r="P24" s="28">
        <f t="shared" si="17"/>
        <v>0</v>
      </c>
      <c r="Q24" s="108"/>
    </row>
    <row r="25" spans="1:17" s="2" customFormat="1" ht="16.2" thickBot="1" x14ac:dyDescent="0.35">
      <c r="A25" s="109"/>
      <c r="B25" s="136"/>
      <c r="C25" s="117"/>
      <c r="D25" s="12"/>
      <c r="E25" s="12"/>
      <c r="F25" s="24">
        <v>2025</v>
      </c>
      <c r="G25" s="28">
        <f>G86</f>
        <v>6294.6</v>
      </c>
      <c r="H25" s="28">
        <f t="shared" ref="H25:P25" si="18">H86</f>
        <v>0</v>
      </c>
      <c r="I25" s="28">
        <f t="shared" si="18"/>
        <v>6294.6</v>
      </c>
      <c r="J25" s="28">
        <f t="shared" si="18"/>
        <v>0</v>
      </c>
      <c r="K25" s="28">
        <f t="shared" si="18"/>
        <v>0</v>
      </c>
      <c r="L25" s="28">
        <f t="shared" si="18"/>
        <v>0</v>
      </c>
      <c r="M25" s="28">
        <f t="shared" si="18"/>
        <v>0</v>
      </c>
      <c r="N25" s="28">
        <f t="shared" si="18"/>
        <v>0</v>
      </c>
      <c r="O25" s="28">
        <f t="shared" si="18"/>
        <v>0</v>
      </c>
      <c r="P25" s="28">
        <f t="shared" si="18"/>
        <v>0</v>
      </c>
      <c r="Q25" s="108"/>
    </row>
    <row r="26" spans="1:17" s="4" customFormat="1" ht="28.95" customHeight="1" thickBot="1" x14ac:dyDescent="0.35">
      <c r="A26" s="20"/>
      <c r="B26" s="122" t="s">
        <v>28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4"/>
    </row>
    <row r="27" spans="1:17" s="2" customFormat="1" ht="15" customHeight="1" thickBot="1" x14ac:dyDescent="0.35">
      <c r="A27" s="107">
        <v>1</v>
      </c>
      <c r="B27" s="110" t="s">
        <v>7</v>
      </c>
      <c r="C27" s="107" t="s">
        <v>21</v>
      </c>
      <c r="D27" s="107" t="s">
        <v>31</v>
      </c>
      <c r="E27" s="107" t="s">
        <v>32</v>
      </c>
      <c r="F27" s="21" t="s">
        <v>12</v>
      </c>
      <c r="G27" s="22">
        <f xml:space="preserve"> SUM(G28:G36)</f>
        <v>75232.3</v>
      </c>
      <c r="H27" s="22">
        <f t="shared" ref="H27:N27" si="19" xml:space="preserve"> SUM(H28:H36)</f>
        <v>0</v>
      </c>
      <c r="I27" s="22">
        <f t="shared" si="19"/>
        <v>47452.999999999993</v>
      </c>
      <c r="J27" s="22">
        <f t="shared" si="19"/>
        <v>0</v>
      </c>
      <c r="K27" s="22"/>
      <c r="L27" s="22"/>
      <c r="M27" s="22">
        <f t="shared" si="19"/>
        <v>27779.3</v>
      </c>
      <c r="N27" s="22">
        <f t="shared" si="19"/>
        <v>0</v>
      </c>
      <c r="O27" s="23"/>
      <c r="P27" s="23"/>
      <c r="Q27" s="107" t="s">
        <v>18</v>
      </c>
    </row>
    <row r="28" spans="1:17" s="2" customFormat="1" ht="16.2" thickBot="1" x14ac:dyDescent="0.35">
      <c r="A28" s="108"/>
      <c r="B28" s="111"/>
      <c r="C28" s="108"/>
      <c r="D28" s="108"/>
      <c r="E28" s="108"/>
      <c r="F28" s="24">
        <v>2017</v>
      </c>
      <c r="G28" s="25">
        <v>15892</v>
      </c>
      <c r="H28" s="26">
        <v>0</v>
      </c>
      <c r="I28" s="25">
        <v>15892</v>
      </c>
      <c r="J28" s="26">
        <v>0</v>
      </c>
      <c r="K28" s="27"/>
      <c r="L28" s="28"/>
      <c r="M28" s="28">
        <v>0</v>
      </c>
      <c r="N28" s="28">
        <v>0</v>
      </c>
      <c r="O28" s="29"/>
      <c r="P28" s="29"/>
      <c r="Q28" s="108"/>
    </row>
    <row r="29" spans="1:17" s="2" customFormat="1" ht="16.2" thickBot="1" x14ac:dyDescent="0.35">
      <c r="A29" s="108"/>
      <c r="B29" s="111"/>
      <c r="C29" s="108"/>
      <c r="D29" s="108"/>
      <c r="E29" s="108"/>
      <c r="F29" s="24">
        <v>2018</v>
      </c>
      <c r="G29" s="28">
        <f>SUM(I29+M29)</f>
        <v>15892</v>
      </c>
      <c r="H29" s="28">
        <v>0</v>
      </c>
      <c r="I29" s="25">
        <v>3973</v>
      </c>
      <c r="J29" s="25">
        <v>0</v>
      </c>
      <c r="K29" s="27"/>
      <c r="L29" s="28"/>
      <c r="M29" s="28">
        <v>11919</v>
      </c>
      <c r="N29" s="28">
        <v>0</v>
      </c>
      <c r="O29" s="29"/>
      <c r="P29" s="29"/>
      <c r="Q29" s="108"/>
    </row>
    <row r="30" spans="1:17" s="2" customFormat="1" ht="16.2" thickBot="1" x14ac:dyDescent="0.35">
      <c r="A30" s="108"/>
      <c r="B30" s="111"/>
      <c r="C30" s="108"/>
      <c r="D30" s="108"/>
      <c r="E30" s="108"/>
      <c r="F30" s="24">
        <v>2019</v>
      </c>
      <c r="G30" s="28">
        <f>SUM(I30+M30)</f>
        <v>21147.1</v>
      </c>
      <c r="H30" s="28">
        <v>0</v>
      </c>
      <c r="I30" s="25">
        <v>5286.8</v>
      </c>
      <c r="J30" s="25">
        <v>0</v>
      </c>
      <c r="K30" s="27"/>
      <c r="L30" s="28"/>
      <c r="M30" s="28">
        <v>15860.3</v>
      </c>
      <c r="N30" s="28">
        <v>0</v>
      </c>
      <c r="O30" s="29"/>
      <c r="P30" s="29"/>
      <c r="Q30" s="108"/>
    </row>
    <row r="31" spans="1:17" s="2" customFormat="1" ht="16.2" thickBot="1" x14ac:dyDescent="0.35">
      <c r="A31" s="108"/>
      <c r="B31" s="111"/>
      <c r="C31" s="108"/>
      <c r="D31" s="108"/>
      <c r="E31" s="108"/>
      <c r="F31" s="24">
        <v>2020</v>
      </c>
      <c r="G31" s="28">
        <v>0</v>
      </c>
      <c r="H31" s="28">
        <v>0</v>
      </c>
      <c r="I31" s="28">
        <v>0</v>
      </c>
      <c r="J31" s="25">
        <v>0</v>
      </c>
      <c r="K31" s="27"/>
      <c r="L31" s="28"/>
      <c r="M31" s="28">
        <v>0</v>
      </c>
      <c r="N31" s="28">
        <v>0</v>
      </c>
      <c r="O31" s="29"/>
      <c r="P31" s="29"/>
      <c r="Q31" s="108"/>
    </row>
    <row r="32" spans="1:17" s="2" customFormat="1" ht="16.2" thickBot="1" x14ac:dyDescent="0.35">
      <c r="A32" s="108"/>
      <c r="B32" s="111"/>
      <c r="C32" s="108"/>
      <c r="D32" s="108"/>
      <c r="E32" s="108"/>
      <c r="F32" s="24">
        <v>2021</v>
      </c>
      <c r="G32" s="28">
        <v>0</v>
      </c>
      <c r="H32" s="28">
        <v>0</v>
      </c>
      <c r="I32" s="28">
        <v>0</v>
      </c>
      <c r="J32" s="25">
        <v>0</v>
      </c>
      <c r="K32" s="27"/>
      <c r="L32" s="28"/>
      <c r="M32" s="28">
        <v>0</v>
      </c>
      <c r="N32" s="28">
        <v>0</v>
      </c>
      <c r="O32" s="29"/>
      <c r="P32" s="29"/>
      <c r="Q32" s="108"/>
    </row>
    <row r="33" spans="1:17" s="2" customFormat="1" ht="16.2" thickBot="1" x14ac:dyDescent="0.35">
      <c r="A33" s="108"/>
      <c r="B33" s="111"/>
      <c r="C33" s="108"/>
      <c r="D33" s="108"/>
      <c r="E33" s="108"/>
      <c r="F33" s="24">
        <v>2022</v>
      </c>
      <c r="G33" s="28">
        <v>5774.2</v>
      </c>
      <c r="H33" s="28">
        <v>0</v>
      </c>
      <c r="I33" s="28">
        <v>5774.2</v>
      </c>
      <c r="J33" s="25">
        <v>0</v>
      </c>
      <c r="K33" s="27"/>
      <c r="L33" s="28"/>
      <c r="M33" s="28">
        <v>0</v>
      </c>
      <c r="N33" s="28">
        <v>0</v>
      </c>
      <c r="O33" s="29"/>
      <c r="P33" s="29"/>
      <c r="Q33" s="108"/>
    </row>
    <row r="34" spans="1:17" s="2" customFormat="1" ht="16.2" thickBot="1" x14ac:dyDescent="0.35">
      <c r="A34" s="108"/>
      <c r="B34" s="111"/>
      <c r="C34" s="108"/>
      <c r="D34" s="108"/>
      <c r="E34" s="108"/>
      <c r="F34" s="24">
        <v>2023</v>
      </c>
      <c r="G34" s="74">
        <v>5774.2</v>
      </c>
      <c r="H34" s="74">
        <v>0</v>
      </c>
      <c r="I34" s="74">
        <v>5774.2</v>
      </c>
      <c r="J34" s="79">
        <v>0</v>
      </c>
      <c r="K34" s="27"/>
      <c r="L34" s="28"/>
      <c r="M34" s="28">
        <v>0</v>
      </c>
      <c r="N34" s="28">
        <v>0</v>
      </c>
      <c r="O34" s="29"/>
      <c r="P34" s="29"/>
      <c r="Q34" s="108"/>
    </row>
    <row r="35" spans="1:17" s="2" customFormat="1" ht="16.2" thickBot="1" x14ac:dyDescent="0.35">
      <c r="A35" s="108"/>
      <c r="B35" s="111"/>
      <c r="C35" s="108"/>
      <c r="D35" s="108"/>
      <c r="E35" s="108"/>
      <c r="F35" s="24">
        <v>2024</v>
      </c>
      <c r="G35" s="74">
        <v>4458.2</v>
      </c>
      <c r="H35" s="74">
        <v>0</v>
      </c>
      <c r="I35" s="74">
        <v>4458.2</v>
      </c>
      <c r="J35" s="79">
        <v>0</v>
      </c>
      <c r="K35" s="27"/>
      <c r="L35" s="28"/>
      <c r="M35" s="28">
        <v>0</v>
      </c>
      <c r="N35" s="28">
        <v>0</v>
      </c>
      <c r="O35" s="29"/>
      <c r="P35" s="29"/>
      <c r="Q35" s="108"/>
    </row>
    <row r="36" spans="1:17" s="2" customFormat="1" ht="16.2" thickBot="1" x14ac:dyDescent="0.35">
      <c r="A36" s="108"/>
      <c r="B36" s="111"/>
      <c r="C36" s="108"/>
      <c r="D36" s="109"/>
      <c r="E36" s="109"/>
      <c r="F36" s="24">
        <v>2025</v>
      </c>
      <c r="G36" s="74">
        <v>6294.6</v>
      </c>
      <c r="H36" s="74">
        <v>0</v>
      </c>
      <c r="I36" s="74">
        <v>6294.6</v>
      </c>
      <c r="J36" s="79">
        <v>0</v>
      </c>
      <c r="K36" s="27"/>
      <c r="L36" s="28"/>
      <c r="M36" s="28">
        <v>0</v>
      </c>
      <c r="N36" s="28">
        <v>0</v>
      </c>
      <c r="O36" s="29"/>
      <c r="P36" s="29"/>
      <c r="Q36" s="108"/>
    </row>
    <row r="37" spans="1:17" s="2" customFormat="1" ht="15.75" customHeight="1" thickBot="1" x14ac:dyDescent="0.35">
      <c r="A37" s="107">
        <v>2</v>
      </c>
      <c r="B37" s="110" t="s">
        <v>22</v>
      </c>
      <c r="C37" s="107" t="s">
        <v>21</v>
      </c>
      <c r="D37" s="107" t="s">
        <v>31</v>
      </c>
      <c r="E37" s="107" t="s">
        <v>32</v>
      </c>
      <c r="F37" s="21" t="s">
        <v>12</v>
      </c>
      <c r="G37" s="30">
        <f>SUM(G38:G46)</f>
        <v>196644.30000000002</v>
      </c>
      <c r="H37" s="30">
        <f>SUM(H38:H46)</f>
        <v>0</v>
      </c>
      <c r="I37" s="30">
        <f>SUM(I38:I46)</f>
        <v>73128.900000000009</v>
      </c>
      <c r="J37" s="30">
        <f>SUM(J38:J46)</f>
        <v>0</v>
      </c>
      <c r="K37" s="30"/>
      <c r="L37" s="30"/>
      <c r="M37" s="30">
        <f>SUM(M38:M46)</f>
        <v>123515.4</v>
      </c>
      <c r="N37" s="30">
        <f>SUM(N38:N46)</f>
        <v>0</v>
      </c>
      <c r="O37" s="29"/>
      <c r="P37" s="29"/>
      <c r="Q37" s="107" t="s">
        <v>18</v>
      </c>
    </row>
    <row r="38" spans="1:17" s="2" customFormat="1" ht="16.2" thickBot="1" x14ac:dyDescent="0.35">
      <c r="A38" s="108"/>
      <c r="B38" s="111"/>
      <c r="C38" s="108"/>
      <c r="D38" s="108"/>
      <c r="E38" s="108"/>
      <c r="F38" s="24">
        <v>2017</v>
      </c>
      <c r="G38" s="28">
        <v>31957</v>
      </c>
      <c r="H38" s="28">
        <v>0</v>
      </c>
      <c r="I38" s="28">
        <v>31957</v>
      </c>
      <c r="J38" s="25">
        <v>0</v>
      </c>
      <c r="K38" s="27"/>
      <c r="L38" s="28"/>
      <c r="M38" s="28">
        <v>0</v>
      </c>
      <c r="N38" s="28">
        <v>0</v>
      </c>
      <c r="O38" s="29"/>
      <c r="P38" s="29"/>
      <c r="Q38" s="108"/>
    </row>
    <row r="39" spans="1:17" s="2" customFormat="1" ht="16.2" thickBot="1" x14ac:dyDescent="0.35">
      <c r="A39" s="108"/>
      <c r="B39" s="111"/>
      <c r="C39" s="108"/>
      <c r="D39" s="108"/>
      <c r="E39" s="108"/>
      <c r="F39" s="24">
        <v>2018</v>
      </c>
      <c r="G39" s="28">
        <f>SUM(I39+M39)</f>
        <v>27939</v>
      </c>
      <c r="H39" s="28">
        <v>0</v>
      </c>
      <c r="I39" s="25">
        <v>6984.8</v>
      </c>
      <c r="J39" s="25">
        <v>0</v>
      </c>
      <c r="K39" s="27"/>
      <c r="L39" s="28"/>
      <c r="M39" s="28">
        <v>20954.2</v>
      </c>
      <c r="N39" s="28">
        <v>0</v>
      </c>
      <c r="O39" s="29"/>
      <c r="P39" s="29"/>
      <c r="Q39" s="108"/>
    </row>
    <row r="40" spans="1:17" s="2" customFormat="1" ht="16.2" thickBot="1" x14ac:dyDescent="0.35">
      <c r="A40" s="108"/>
      <c r="B40" s="111"/>
      <c r="C40" s="108"/>
      <c r="D40" s="108"/>
      <c r="E40" s="108"/>
      <c r="F40" s="24">
        <v>2019</v>
      </c>
      <c r="G40" s="28">
        <f t="shared" ref="G40:G42" si="20">SUM(I40+M40)</f>
        <v>36781.1</v>
      </c>
      <c r="H40" s="28">
        <v>0</v>
      </c>
      <c r="I40" s="25">
        <v>9195.2999999999993</v>
      </c>
      <c r="J40" s="25">
        <v>0</v>
      </c>
      <c r="K40" s="27"/>
      <c r="L40" s="28"/>
      <c r="M40" s="28">
        <v>27585.8</v>
      </c>
      <c r="N40" s="28">
        <v>0</v>
      </c>
      <c r="O40" s="29"/>
      <c r="P40" s="29"/>
      <c r="Q40" s="108"/>
    </row>
    <row r="41" spans="1:17" s="2" customFormat="1" ht="16.2" thickBot="1" x14ac:dyDescent="0.35">
      <c r="A41" s="108"/>
      <c r="B41" s="111"/>
      <c r="C41" s="108"/>
      <c r="D41" s="108"/>
      <c r="E41" s="108"/>
      <c r="F41" s="24">
        <v>2020</v>
      </c>
      <c r="G41" s="28">
        <f t="shared" si="20"/>
        <v>62559.100000000006</v>
      </c>
      <c r="H41" s="28">
        <v>0</v>
      </c>
      <c r="I41" s="25">
        <v>15639.8</v>
      </c>
      <c r="J41" s="25">
        <v>0</v>
      </c>
      <c r="K41" s="27"/>
      <c r="L41" s="28"/>
      <c r="M41" s="28">
        <v>46919.3</v>
      </c>
      <c r="N41" s="28">
        <v>0</v>
      </c>
      <c r="O41" s="29"/>
      <c r="P41" s="29"/>
      <c r="Q41" s="108"/>
    </row>
    <row r="42" spans="1:17" s="2" customFormat="1" ht="16.2" thickBot="1" x14ac:dyDescent="0.35">
      <c r="A42" s="108"/>
      <c r="B42" s="111"/>
      <c r="C42" s="108"/>
      <c r="D42" s="108"/>
      <c r="E42" s="108"/>
      <c r="F42" s="24">
        <v>2021</v>
      </c>
      <c r="G42" s="28">
        <f t="shared" si="20"/>
        <v>37408.1</v>
      </c>
      <c r="H42" s="28">
        <v>0</v>
      </c>
      <c r="I42" s="25">
        <v>9352</v>
      </c>
      <c r="J42" s="25">
        <v>0</v>
      </c>
      <c r="K42" s="27"/>
      <c r="L42" s="28"/>
      <c r="M42" s="28">
        <v>28056.1</v>
      </c>
      <c r="N42" s="28">
        <v>0</v>
      </c>
      <c r="O42" s="29"/>
      <c r="P42" s="29"/>
      <c r="Q42" s="108"/>
    </row>
    <row r="43" spans="1:17" s="2" customFormat="1" ht="16.2" thickBot="1" x14ac:dyDescent="0.35">
      <c r="A43" s="108"/>
      <c r="B43" s="111"/>
      <c r="C43" s="108"/>
      <c r="D43" s="108"/>
      <c r="E43" s="108"/>
      <c r="F43" s="24">
        <v>2022</v>
      </c>
      <c r="G43" s="28">
        <v>0</v>
      </c>
      <c r="H43" s="28">
        <v>0</v>
      </c>
      <c r="I43" s="28">
        <v>0</v>
      </c>
      <c r="J43" s="28">
        <v>0</v>
      </c>
      <c r="K43" s="27"/>
      <c r="L43" s="28"/>
      <c r="M43" s="28">
        <v>0</v>
      </c>
      <c r="N43" s="28">
        <v>0</v>
      </c>
      <c r="O43" s="29"/>
      <c r="P43" s="29"/>
      <c r="Q43" s="108"/>
    </row>
    <row r="44" spans="1:17" s="2" customFormat="1" ht="16.2" thickBot="1" x14ac:dyDescent="0.35">
      <c r="A44" s="108"/>
      <c r="B44" s="111"/>
      <c r="C44" s="108"/>
      <c r="D44" s="108"/>
      <c r="E44" s="108"/>
      <c r="F44" s="24">
        <v>2023</v>
      </c>
      <c r="G44" s="28"/>
      <c r="H44" s="28"/>
      <c r="I44" s="28"/>
      <c r="J44" s="28"/>
      <c r="K44" s="27"/>
      <c r="L44" s="28"/>
      <c r="M44" s="28">
        <v>0</v>
      </c>
      <c r="N44" s="28">
        <v>0</v>
      </c>
      <c r="O44" s="29"/>
      <c r="P44" s="29"/>
      <c r="Q44" s="108"/>
    </row>
    <row r="45" spans="1:17" s="2" customFormat="1" ht="16.2" thickBot="1" x14ac:dyDescent="0.35">
      <c r="A45" s="108"/>
      <c r="B45" s="111"/>
      <c r="C45" s="108"/>
      <c r="D45" s="108"/>
      <c r="E45" s="108"/>
      <c r="F45" s="24">
        <v>2024</v>
      </c>
      <c r="G45" s="28"/>
      <c r="H45" s="28"/>
      <c r="I45" s="28"/>
      <c r="J45" s="28"/>
      <c r="K45" s="27"/>
      <c r="L45" s="28"/>
      <c r="M45" s="28">
        <v>0</v>
      </c>
      <c r="N45" s="28">
        <v>0</v>
      </c>
      <c r="O45" s="29"/>
      <c r="P45" s="29"/>
      <c r="Q45" s="108"/>
    </row>
    <row r="46" spans="1:17" s="2" customFormat="1" ht="16.2" thickBot="1" x14ac:dyDescent="0.35">
      <c r="A46" s="108"/>
      <c r="B46" s="111"/>
      <c r="C46" s="108"/>
      <c r="D46" s="109"/>
      <c r="E46" s="109"/>
      <c r="F46" s="24">
        <v>2025</v>
      </c>
      <c r="G46" s="28"/>
      <c r="H46" s="28"/>
      <c r="I46" s="28"/>
      <c r="J46" s="28"/>
      <c r="K46" s="27"/>
      <c r="L46" s="28"/>
      <c r="M46" s="28">
        <v>0</v>
      </c>
      <c r="N46" s="28">
        <v>0</v>
      </c>
      <c r="O46" s="29"/>
      <c r="P46" s="29"/>
      <c r="Q46" s="108"/>
    </row>
    <row r="47" spans="1:17" s="2" customFormat="1" ht="15.75" customHeight="1" thickBot="1" x14ac:dyDescent="0.35">
      <c r="A47" s="107">
        <v>3</v>
      </c>
      <c r="B47" s="110" t="s">
        <v>23</v>
      </c>
      <c r="C47" s="107" t="s">
        <v>21</v>
      </c>
      <c r="D47" s="107" t="s">
        <v>31</v>
      </c>
      <c r="E47" s="107" t="s">
        <v>32</v>
      </c>
      <c r="F47" s="31" t="s">
        <v>12</v>
      </c>
      <c r="G47" s="32">
        <f>SUM(G48:G56)</f>
        <v>15312.1</v>
      </c>
      <c r="H47" s="32">
        <f t="shared" ref="H47:N47" si="21">SUM(H48:H56)</f>
        <v>0</v>
      </c>
      <c r="I47" s="32">
        <f t="shared" si="21"/>
        <v>4166.8999999999996</v>
      </c>
      <c r="J47" s="32">
        <f t="shared" si="21"/>
        <v>0</v>
      </c>
      <c r="K47" s="32"/>
      <c r="L47" s="32"/>
      <c r="M47" s="32">
        <f t="shared" si="21"/>
        <v>11145.199999999999</v>
      </c>
      <c r="N47" s="32">
        <f t="shared" si="21"/>
        <v>0</v>
      </c>
      <c r="O47" s="33"/>
      <c r="P47" s="33"/>
      <c r="Q47" s="107" t="s">
        <v>19</v>
      </c>
    </row>
    <row r="48" spans="1:17" s="2" customFormat="1" ht="16.2" thickBot="1" x14ac:dyDescent="0.35">
      <c r="A48" s="108"/>
      <c r="B48" s="111"/>
      <c r="C48" s="108"/>
      <c r="D48" s="108"/>
      <c r="E48" s="108"/>
      <c r="F48" s="24">
        <v>2017</v>
      </c>
      <c r="G48" s="28">
        <v>0</v>
      </c>
      <c r="H48" s="28">
        <v>0</v>
      </c>
      <c r="I48" s="25">
        <v>0</v>
      </c>
      <c r="J48" s="25">
        <v>0</v>
      </c>
      <c r="K48" s="27"/>
      <c r="L48" s="28"/>
      <c r="M48" s="28">
        <v>0</v>
      </c>
      <c r="N48" s="28">
        <v>0</v>
      </c>
      <c r="O48" s="29"/>
      <c r="P48" s="29"/>
      <c r="Q48" s="108"/>
    </row>
    <row r="49" spans="1:17" s="2" customFormat="1" ht="16.2" thickBot="1" x14ac:dyDescent="0.35">
      <c r="A49" s="108"/>
      <c r="B49" s="111"/>
      <c r="C49" s="108"/>
      <c r="D49" s="108"/>
      <c r="E49" s="108"/>
      <c r="F49" s="24">
        <v>2018</v>
      </c>
      <c r="G49" s="28">
        <f>SUM(I49+M49)</f>
        <v>4018</v>
      </c>
      <c r="H49" s="28">
        <v>0</v>
      </c>
      <c r="I49" s="25">
        <v>1004.5</v>
      </c>
      <c r="J49" s="25">
        <v>0</v>
      </c>
      <c r="K49" s="27"/>
      <c r="L49" s="28"/>
      <c r="M49" s="28">
        <v>3013.5</v>
      </c>
      <c r="N49" s="28">
        <v>0</v>
      </c>
      <c r="O49" s="29"/>
      <c r="P49" s="29"/>
      <c r="Q49" s="108"/>
    </row>
    <row r="50" spans="1:17" s="2" customFormat="1" ht="16.2" thickBot="1" x14ac:dyDescent="0.35">
      <c r="A50" s="108"/>
      <c r="B50" s="111"/>
      <c r="C50" s="108"/>
      <c r="D50" s="108"/>
      <c r="E50" s="108"/>
      <c r="F50" s="24">
        <v>2019</v>
      </c>
      <c r="G50" s="28">
        <f t="shared" ref="G50:G51" si="22">SUM(I50+M50)</f>
        <v>9487</v>
      </c>
      <c r="H50" s="28">
        <v>0</v>
      </c>
      <c r="I50" s="25">
        <v>2710.6</v>
      </c>
      <c r="J50" s="25">
        <v>0</v>
      </c>
      <c r="K50" s="27"/>
      <c r="L50" s="28"/>
      <c r="M50" s="28">
        <v>6776.4</v>
      </c>
      <c r="N50" s="28">
        <v>0</v>
      </c>
      <c r="O50" s="29"/>
      <c r="P50" s="29"/>
      <c r="Q50" s="108"/>
    </row>
    <row r="51" spans="1:17" s="2" customFormat="1" ht="16.2" thickBot="1" x14ac:dyDescent="0.35">
      <c r="A51" s="108"/>
      <c r="B51" s="111"/>
      <c r="C51" s="108"/>
      <c r="D51" s="108"/>
      <c r="E51" s="108"/>
      <c r="F51" s="24">
        <v>2020</v>
      </c>
      <c r="G51" s="28">
        <f t="shared" si="22"/>
        <v>1807.1</v>
      </c>
      <c r="H51" s="28">
        <v>0</v>
      </c>
      <c r="I51" s="25">
        <v>451.8</v>
      </c>
      <c r="J51" s="25">
        <v>0</v>
      </c>
      <c r="K51" s="27"/>
      <c r="L51" s="28"/>
      <c r="M51" s="28">
        <v>1355.3</v>
      </c>
      <c r="N51" s="28">
        <v>0</v>
      </c>
      <c r="O51" s="29"/>
      <c r="P51" s="29"/>
      <c r="Q51" s="108"/>
    </row>
    <row r="52" spans="1:17" s="2" customFormat="1" ht="16.2" thickBot="1" x14ac:dyDescent="0.35">
      <c r="A52" s="108"/>
      <c r="B52" s="111"/>
      <c r="C52" s="108"/>
      <c r="D52" s="108"/>
      <c r="E52" s="108"/>
      <c r="F52" s="24">
        <v>2021</v>
      </c>
      <c r="G52" s="28">
        <v>0</v>
      </c>
      <c r="H52" s="28">
        <v>0</v>
      </c>
      <c r="I52" s="28">
        <v>0</v>
      </c>
      <c r="J52" s="28">
        <v>0</v>
      </c>
      <c r="K52" s="27"/>
      <c r="L52" s="28"/>
      <c r="M52" s="28">
        <v>0</v>
      </c>
      <c r="N52" s="28">
        <v>0</v>
      </c>
      <c r="O52" s="29"/>
      <c r="P52" s="29"/>
      <c r="Q52" s="108"/>
    </row>
    <row r="53" spans="1:17" s="2" customFormat="1" ht="16.2" thickBot="1" x14ac:dyDescent="0.35">
      <c r="A53" s="108"/>
      <c r="B53" s="111"/>
      <c r="C53" s="108"/>
      <c r="D53" s="108"/>
      <c r="E53" s="108"/>
      <c r="F53" s="24">
        <v>2022</v>
      </c>
      <c r="G53" s="28">
        <v>0</v>
      </c>
      <c r="H53" s="28">
        <v>0</v>
      </c>
      <c r="I53" s="28">
        <v>0</v>
      </c>
      <c r="J53" s="28">
        <v>0</v>
      </c>
      <c r="K53" s="27"/>
      <c r="L53" s="28"/>
      <c r="M53" s="28">
        <v>0</v>
      </c>
      <c r="N53" s="28">
        <v>0</v>
      </c>
      <c r="O53" s="29"/>
      <c r="P53" s="29"/>
      <c r="Q53" s="108"/>
    </row>
    <row r="54" spans="1:17" s="2" customFormat="1" ht="16.2" thickBot="1" x14ac:dyDescent="0.35">
      <c r="A54" s="108"/>
      <c r="B54" s="111"/>
      <c r="C54" s="108"/>
      <c r="D54" s="108"/>
      <c r="E54" s="108"/>
      <c r="F54" s="24">
        <v>2023</v>
      </c>
      <c r="G54" s="28">
        <v>0</v>
      </c>
      <c r="H54" s="28">
        <v>0</v>
      </c>
      <c r="I54" s="28">
        <v>0</v>
      </c>
      <c r="J54" s="28">
        <v>0</v>
      </c>
      <c r="K54" s="27"/>
      <c r="L54" s="28"/>
      <c r="M54" s="28">
        <v>0</v>
      </c>
      <c r="N54" s="28">
        <v>0</v>
      </c>
      <c r="O54" s="29"/>
      <c r="P54" s="29"/>
      <c r="Q54" s="108"/>
    </row>
    <row r="55" spans="1:17" s="2" customFormat="1" ht="16.2" thickBot="1" x14ac:dyDescent="0.35">
      <c r="A55" s="108"/>
      <c r="B55" s="111"/>
      <c r="C55" s="108"/>
      <c r="D55" s="108"/>
      <c r="E55" s="108"/>
      <c r="F55" s="24">
        <v>2024</v>
      </c>
      <c r="G55" s="28">
        <v>0</v>
      </c>
      <c r="H55" s="28">
        <v>0</v>
      </c>
      <c r="I55" s="28">
        <v>0</v>
      </c>
      <c r="J55" s="28">
        <v>0</v>
      </c>
      <c r="K55" s="27"/>
      <c r="L55" s="28"/>
      <c r="M55" s="28">
        <v>0</v>
      </c>
      <c r="N55" s="28">
        <v>0</v>
      </c>
      <c r="O55" s="29"/>
      <c r="P55" s="29"/>
      <c r="Q55" s="108"/>
    </row>
    <row r="56" spans="1:17" s="2" customFormat="1" ht="16.2" thickBot="1" x14ac:dyDescent="0.35">
      <c r="A56" s="109"/>
      <c r="B56" s="111"/>
      <c r="C56" s="109"/>
      <c r="D56" s="109"/>
      <c r="E56" s="109"/>
      <c r="F56" s="24">
        <v>2025</v>
      </c>
      <c r="G56" s="28">
        <v>0</v>
      </c>
      <c r="H56" s="28">
        <v>0</v>
      </c>
      <c r="I56" s="28">
        <v>0</v>
      </c>
      <c r="J56" s="28">
        <v>0</v>
      </c>
      <c r="K56" s="27"/>
      <c r="L56" s="28"/>
      <c r="M56" s="28">
        <v>0</v>
      </c>
      <c r="N56" s="28">
        <v>0</v>
      </c>
      <c r="O56" s="29"/>
      <c r="P56" s="29"/>
      <c r="Q56" s="109"/>
    </row>
    <row r="57" spans="1:17" s="2" customFormat="1" ht="15.75" customHeight="1" thickBot="1" x14ac:dyDescent="0.35">
      <c r="A57" s="107">
        <v>4</v>
      </c>
      <c r="B57" s="110" t="s">
        <v>24</v>
      </c>
      <c r="C57" s="107" t="s">
        <v>21</v>
      </c>
      <c r="D57" s="107" t="s">
        <v>31</v>
      </c>
      <c r="E57" s="107" t="s">
        <v>32</v>
      </c>
      <c r="F57" s="21" t="s">
        <v>12</v>
      </c>
      <c r="G57" s="30">
        <f>SUM(G58:G66)</f>
        <v>5999.2</v>
      </c>
      <c r="H57" s="30">
        <f t="shared" ref="H57:N57" si="23">SUM(H58:H66)</f>
        <v>0</v>
      </c>
      <c r="I57" s="30">
        <f t="shared" si="23"/>
        <v>1499.8</v>
      </c>
      <c r="J57" s="30">
        <f t="shared" si="23"/>
        <v>0</v>
      </c>
      <c r="K57" s="30"/>
      <c r="L57" s="30"/>
      <c r="M57" s="30">
        <f t="shared" si="23"/>
        <v>4499.3999999999996</v>
      </c>
      <c r="N57" s="30">
        <f t="shared" si="23"/>
        <v>0</v>
      </c>
      <c r="O57" s="29"/>
      <c r="P57" s="29"/>
      <c r="Q57" s="107" t="s">
        <v>18</v>
      </c>
    </row>
    <row r="58" spans="1:17" s="2" customFormat="1" ht="16.2" thickBot="1" x14ac:dyDescent="0.35">
      <c r="A58" s="108"/>
      <c r="B58" s="111"/>
      <c r="C58" s="108"/>
      <c r="D58" s="108"/>
      <c r="E58" s="108"/>
      <c r="F58" s="24">
        <v>2017</v>
      </c>
      <c r="G58" s="28">
        <v>0</v>
      </c>
      <c r="H58" s="28">
        <v>0</v>
      </c>
      <c r="I58" s="28">
        <v>0</v>
      </c>
      <c r="J58" s="28">
        <v>0</v>
      </c>
      <c r="K58" s="28"/>
      <c r="L58" s="28"/>
      <c r="M58" s="28">
        <v>0</v>
      </c>
      <c r="N58" s="28">
        <v>0</v>
      </c>
      <c r="O58" s="29"/>
      <c r="P58" s="29"/>
      <c r="Q58" s="108"/>
    </row>
    <row r="59" spans="1:17" s="2" customFormat="1" ht="16.2" thickBot="1" x14ac:dyDescent="0.35">
      <c r="A59" s="108"/>
      <c r="B59" s="111"/>
      <c r="C59" s="108"/>
      <c r="D59" s="108"/>
      <c r="E59" s="108"/>
      <c r="F59" s="24">
        <v>2018</v>
      </c>
      <c r="G59" s="28">
        <v>0</v>
      </c>
      <c r="H59" s="28">
        <v>0</v>
      </c>
      <c r="I59" s="28">
        <v>0</v>
      </c>
      <c r="J59" s="28">
        <v>0</v>
      </c>
      <c r="K59" s="28"/>
      <c r="L59" s="28"/>
      <c r="M59" s="28">
        <v>0</v>
      </c>
      <c r="N59" s="28">
        <v>0</v>
      </c>
      <c r="O59" s="29"/>
      <c r="P59" s="29"/>
      <c r="Q59" s="108"/>
    </row>
    <row r="60" spans="1:17" s="2" customFormat="1" ht="16.2" thickBot="1" x14ac:dyDescent="0.35">
      <c r="A60" s="108"/>
      <c r="B60" s="111"/>
      <c r="C60" s="108"/>
      <c r="D60" s="108"/>
      <c r="E60" s="108"/>
      <c r="F60" s="24">
        <v>2019</v>
      </c>
      <c r="G60" s="28">
        <v>0</v>
      </c>
      <c r="H60" s="28">
        <v>0</v>
      </c>
      <c r="I60" s="28">
        <v>0</v>
      </c>
      <c r="J60" s="28">
        <v>0</v>
      </c>
      <c r="K60" s="28"/>
      <c r="L60" s="28"/>
      <c r="M60" s="28">
        <v>0</v>
      </c>
      <c r="N60" s="28">
        <v>0</v>
      </c>
      <c r="O60" s="29"/>
      <c r="P60" s="29"/>
      <c r="Q60" s="108"/>
    </row>
    <row r="61" spans="1:17" s="2" customFormat="1" ht="16.2" thickBot="1" x14ac:dyDescent="0.35">
      <c r="A61" s="108"/>
      <c r="B61" s="111"/>
      <c r="C61" s="108"/>
      <c r="D61" s="108"/>
      <c r="E61" s="108"/>
      <c r="F61" s="24">
        <v>2020</v>
      </c>
      <c r="G61" s="28">
        <v>0</v>
      </c>
      <c r="H61" s="28">
        <v>0</v>
      </c>
      <c r="I61" s="28">
        <v>0</v>
      </c>
      <c r="J61" s="28">
        <v>0</v>
      </c>
      <c r="K61" s="28"/>
      <c r="L61" s="28"/>
      <c r="M61" s="28">
        <v>0</v>
      </c>
      <c r="N61" s="28">
        <v>0</v>
      </c>
      <c r="O61" s="29"/>
      <c r="P61" s="29"/>
      <c r="Q61" s="108"/>
    </row>
    <row r="62" spans="1:17" s="2" customFormat="1" ht="16.2" thickBot="1" x14ac:dyDescent="0.35">
      <c r="A62" s="108"/>
      <c r="B62" s="111"/>
      <c r="C62" s="108"/>
      <c r="D62" s="108"/>
      <c r="E62" s="108"/>
      <c r="F62" s="24">
        <v>2021</v>
      </c>
      <c r="G62" s="28">
        <f>SUM(I62+M62)</f>
        <v>5999.2</v>
      </c>
      <c r="H62" s="28">
        <v>0</v>
      </c>
      <c r="I62" s="28">
        <v>1499.8</v>
      </c>
      <c r="J62" s="28">
        <v>0</v>
      </c>
      <c r="K62" s="28"/>
      <c r="L62" s="28"/>
      <c r="M62" s="28">
        <v>4499.3999999999996</v>
      </c>
      <c r="N62" s="28">
        <v>0</v>
      </c>
      <c r="O62" s="29"/>
      <c r="P62" s="29"/>
      <c r="Q62" s="108"/>
    </row>
    <row r="63" spans="1:17" s="2" customFormat="1" ht="16.2" thickBot="1" x14ac:dyDescent="0.35">
      <c r="A63" s="108"/>
      <c r="B63" s="111"/>
      <c r="C63" s="108"/>
      <c r="D63" s="108"/>
      <c r="E63" s="108"/>
      <c r="F63" s="24">
        <v>2022</v>
      </c>
      <c r="G63" s="28">
        <v>0</v>
      </c>
      <c r="H63" s="28">
        <v>0</v>
      </c>
      <c r="I63" s="28">
        <v>0</v>
      </c>
      <c r="J63" s="28">
        <v>0</v>
      </c>
      <c r="K63" s="28"/>
      <c r="L63" s="28"/>
      <c r="M63" s="28">
        <v>0</v>
      </c>
      <c r="N63" s="28">
        <v>0</v>
      </c>
      <c r="O63" s="29"/>
      <c r="P63" s="29"/>
      <c r="Q63" s="108"/>
    </row>
    <row r="64" spans="1:17" s="2" customFormat="1" ht="16.2" thickBot="1" x14ac:dyDescent="0.35">
      <c r="A64" s="108"/>
      <c r="B64" s="111"/>
      <c r="C64" s="108"/>
      <c r="D64" s="108"/>
      <c r="E64" s="108"/>
      <c r="F64" s="24">
        <v>2023</v>
      </c>
      <c r="G64" s="28">
        <v>0</v>
      </c>
      <c r="H64" s="28">
        <v>0</v>
      </c>
      <c r="I64" s="28">
        <v>0</v>
      </c>
      <c r="J64" s="28">
        <v>0</v>
      </c>
      <c r="K64" s="28"/>
      <c r="L64" s="28"/>
      <c r="M64" s="28">
        <v>0</v>
      </c>
      <c r="N64" s="28">
        <v>0</v>
      </c>
      <c r="O64" s="29"/>
      <c r="P64" s="29"/>
      <c r="Q64" s="108"/>
    </row>
    <row r="65" spans="1:17" s="2" customFormat="1" ht="16.2" thickBot="1" x14ac:dyDescent="0.35">
      <c r="A65" s="108"/>
      <c r="B65" s="111"/>
      <c r="C65" s="108"/>
      <c r="D65" s="108"/>
      <c r="E65" s="108"/>
      <c r="F65" s="24">
        <v>2024</v>
      </c>
      <c r="G65" s="28">
        <v>0</v>
      </c>
      <c r="H65" s="28">
        <v>0</v>
      </c>
      <c r="I65" s="28">
        <v>0</v>
      </c>
      <c r="J65" s="28">
        <v>0</v>
      </c>
      <c r="K65" s="28"/>
      <c r="L65" s="28"/>
      <c r="M65" s="28">
        <v>0</v>
      </c>
      <c r="N65" s="28">
        <v>0</v>
      </c>
      <c r="O65" s="29"/>
      <c r="P65" s="29"/>
      <c r="Q65" s="108"/>
    </row>
    <row r="66" spans="1:17" s="2" customFormat="1" ht="16.2" thickBot="1" x14ac:dyDescent="0.35">
      <c r="A66" s="108"/>
      <c r="B66" s="111"/>
      <c r="C66" s="108"/>
      <c r="D66" s="109"/>
      <c r="E66" s="109"/>
      <c r="F66" s="24">
        <v>2025</v>
      </c>
      <c r="G66" s="28">
        <v>0</v>
      </c>
      <c r="H66" s="28">
        <v>0</v>
      </c>
      <c r="I66" s="28">
        <v>0</v>
      </c>
      <c r="J66" s="28">
        <v>0</v>
      </c>
      <c r="K66" s="28"/>
      <c r="L66" s="28"/>
      <c r="M66" s="28">
        <v>0</v>
      </c>
      <c r="N66" s="28">
        <v>0</v>
      </c>
      <c r="O66" s="29"/>
      <c r="P66" s="29"/>
      <c r="Q66" s="108"/>
    </row>
    <row r="67" spans="1:17" s="2" customFormat="1" ht="15" customHeight="1" thickBot="1" x14ac:dyDescent="0.35">
      <c r="A67" s="107"/>
      <c r="B67" s="112" t="s">
        <v>29</v>
      </c>
      <c r="C67" s="115"/>
      <c r="D67" s="115"/>
      <c r="E67" s="8"/>
      <c r="F67" s="21" t="s">
        <v>12</v>
      </c>
      <c r="G67" s="30">
        <f>SUM(G68:G76)</f>
        <v>293187.90000000002</v>
      </c>
      <c r="H67" s="30">
        <f>SUM(H68:H76)</f>
        <v>0</v>
      </c>
      <c r="I67" s="30">
        <f>SUM(I68:I76)</f>
        <v>126248.6</v>
      </c>
      <c r="J67" s="30">
        <f>SUM(J68:J76)</f>
        <v>0</v>
      </c>
      <c r="K67" s="30"/>
      <c r="L67" s="30"/>
      <c r="M67" s="30">
        <f>SUM(M68:M76)</f>
        <v>166939.29999999999</v>
      </c>
      <c r="N67" s="30">
        <f>SUM(N68:N76)</f>
        <v>0</v>
      </c>
      <c r="O67" s="29"/>
      <c r="P67" s="29"/>
      <c r="Q67" s="107"/>
    </row>
    <row r="68" spans="1:17" s="2" customFormat="1" ht="16.2" thickBot="1" x14ac:dyDescent="0.35">
      <c r="A68" s="108"/>
      <c r="B68" s="113"/>
      <c r="C68" s="116"/>
      <c r="D68" s="116"/>
      <c r="E68" s="9"/>
      <c r="F68" s="24">
        <v>2017</v>
      </c>
      <c r="G68" s="28">
        <f>G28+G38+G48+G58</f>
        <v>47849</v>
      </c>
      <c r="H68" s="28">
        <f>H28+H38+H48+H58</f>
        <v>0</v>
      </c>
      <c r="I68" s="28">
        <f>I28+I38+I48+I58</f>
        <v>47849</v>
      </c>
      <c r="J68" s="28">
        <f>J28+J38+J48+J58</f>
        <v>0</v>
      </c>
      <c r="K68" s="27"/>
      <c r="L68" s="28"/>
      <c r="M68" s="28">
        <f>M28+M38+M48+M58</f>
        <v>0</v>
      </c>
      <c r="N68" s="28">
        <v>0</v>
      </c>
      <c r="O68" s="29"/>
      <c r="P68" s="29"/>
      <c r="Q68" s="108"/>
    </row>
    <row r="69" spans="1:17" s="2" customFormat="1" ht="16.2" thickBot="1" x14ac:dyDescent="0.35">
      <c r="A69" s="108"/>
      <c r="B69" s="113"/>
      <c r="C69" s="116"/>
      <c r="D69" s="116"/>
      <c r="E69" s="9"/>
      <c r="F69" s="24">
        <v>2018</v>
      </c>
      <c r="G69" s="28">
        <f>SUM(G29+G39+G49)</f>
        <v>47849</v>
      </c>
      <c r="H69" s="28">
        <f>H15+H35+H49+H59</f>
        <v>0</v>
      </c>
      <c r="I69" s="28">
        <f>SUM(I29+I39+I49)</f>
        <v>11962.3</v>
      </c>
      <c r="J69" s="28">
        <f>J15+J35+J49+J59</f>
        <v>0</v>
      </c>
      <c r="K69" s="27"/>
      <c r="L69" s="28"/>
      <c r="M69" s="28">
        <f>SUM(M29+M39+M49)</f>
        <v>35886.699999999997</v>
      </c>
      <c r="N69" s="28">
        <v>0</v>
      </c>
      <c r="O69" s="29"/>
      <c r="P69" s="29"/>
      <c r="Q69" s="108"/>
    </row>
    <row r="70" spans="1:17" s="2" customFormat="1" ht="16.2" thickBot="1" x14ac:dyDescent="0.35">
      <c r="A70" s="108"/>
      <c r="B70" s="113"/>
      <c r="C70" s="116"/>
      <c r="D70" s="116"/>
      <c r="E70" s="9"/>
      <c r="F70" s="24">
        <v>2019</v>
      </c>
      <c r="G70" s="28">
        <f>SUM(G30+G40+G50)</f>
        <v>67415.199999999997</v>
      </c>
      <c r="H70" s="28">
        <f>H26+H40+H50+H60</f>
        <v>0</v>
      </c>
      <c r="I70" s="28">
        <f>I30+I40+I50</f>
        <v>17192.699999999997</v>
      </c>
      <c r="J70" s="28">
        <f>J26+J40+J50+J60</f>
        <v>0</v>
      </c>
      <c r="K70" s="27"/>
      <c r="L70" s="28"/>
      <c r="M70" s="28">
        <f>SUM(M30+M40+M50)</f>
        <v>50222.5</v>
      </c>
      <c r="N70" s="28">
        <v>0</v>
      </c>
      <c r="O70" s="29"/>
      <c r="P70" s="29"/>
      <c r="Q70" s="108"/>
    </row>
    <row r="71" spans="1:17" s="2" customFormat="1" ht="16.2" thickBot="1" x14ac:dyDescent="0.35">
      <c r="A71" s="108"/>
      <c r="B71" s="113"/>
      <c r="C71" s="116"/>
      <c r="D71" s="116"/>
      <c r="E71" s="9"/>
      <c r="F71" s="24">
        <v>2020</v>
      </c>
      <c r="G71" s="28">
        <f t="shared" ref="G71:G73" si="24">SUM(G31+G41+G51)</f>
        <v>64366.200000000004</v>
      </c>
      <c r="H71" s="28">
        <f t="shared" ref="H71:J72" si="25">H31+H41+H51+H61</f>
        <v>0</v>
      </c>
      <c r="I71" s="28">
        <f t="shared" si="25"/>
        <v>16091.599999999999</v>
      </c>
      <c r="J71" s="28">
        <f t="shared" si="25"/>
        <v>0</v>
      </c>
      <c r="K71" s="27"/>
      <c r="L71" s="28"/>
      <c r="M71" s="28">
        <f>M31+M41+M51+M61</f>
        <v>48274.600000000006</v>
      </c>
      <c r="N71" s="28">
        <v>0</v>
      </c>
      <c r="O71" s="29"/>
      <c r="P71" s="29"/>
      <c r="Q71" s="108"/>
    </row>
    <row r="72" spans="1:17" s="2" customFormat="1" ht="16.2" thickBot="1" x14ac:dyDescent="0.35">
      <c r="A72" s="108"/>
      <c r="B72" s="113"/>
      <c r="C72" s="116"/>
      <c r="D72" s="116"/>
      <c r="E72" s="9"/>
      <c r="F72" s="24">
        <v>2021</v>
      </c>
      <c r="G72" s="28">
        <f>SUM(G32+G42+G52+G62)</f>
        <v>43407.299999999996</v>
      </c>
      <c r="H72" s="28">
        <f t="shared" si="25"/>
        <v>0</v>
      </c>
      <c r="I72" s="28">
        <f t="shared" si="25"/>
        <v>10851.8</v>
      </c>
      <c r="J72" s="28">
        <f t="shared" si="25"/>
        <v>0</v>
      </c>
      <c r="K72" s="27"/>
      <c r="L72" s="28"/>
      <c r="M72" s="28">
        <f>M32+M42+M52+M62</f>
        <v>32555.5</v>
      </c>
      <c r="N72" s="28">
        <v>0</v>
      </c>
      <c r="O72" s="29"/>
      <c r="P72" s="29"/>
      <c r="Q72" s="108"/>
    </row>
    <row r="73" spans="1:17" s="2" customFormat="1" ht="16.2" thickBot="1" x14ac:dyDescent="0.35">
      <c r="A73" s="108"/>
      <c r="B73" s="113"/>
      <c r="C73" s="116"/>
      <c r="D73" s="116"/>
      <c r="E73" s="9"/>
      <c r="F73" s="24">
        <v>2022</v>
      </c>
      <c r="G73" s="28">
        <f t="shared" si="24"/>
        <v>5774.2</v>
      </c>
      <c r="H73" s="28">
        <f t="shared" ref="G73:J76" si="26">H33+H43+H53+H63</f>
        <v>0</v>
      </c>
      <c r="I73" s="28">
        <f t="shared" si="26"/>
        <v>5774.2</v>
      </c>
      <c r="J73" s="28">
        <f t="shared" si="26"/>
        <v>0</v>
      </c>
      <c r="K73" s="27"/>
      <c r="L73" s="28"/>
      <c r="M73" s="28">
        <f t="shared" ref="M73:M76" si="27">M33+M43+M53+M63</f>
        <v>0</v>
      </c>
      <c r="N73" s="28">
        <v>0</v>
      </c>
      <c r="O73" s="29"/>
      <c r="P73" s="29"/>
      <c r="Q73" s="108"/>
    </row>
    <row r="74" spans="1:17" s="2" customFormat="1" ht="16.2" thickBot="1" x14ac:dyDescent="0.35">
      <c r="A74" s="108"/>
      <c r="B74" s="113"/>
      <c r="C74" s="116"/>
      <c r="D74" s="116"/>
      <c r="E74" s="9"/>
      <c r="F74" s="24">
        <v>2023</v>
      </c>
      <c r="G74" s="28">
        <f t="shared" si="26"/>
        <v>5774.2</v>
      </c>
      <c r="H74" s="28">
        <f t="shared" si="26"/>
        <v>0</v>
      </c>
      <c r="I74" s="28">
        <f t="shared" si="26"/>
        <v>5774.2</v>
      </c>
      <c r="J74" s="28">
        <f t="shared" si="26"/>
        <v>0</v>
      </c>
      <c r="K74" s="27"/>
      <c r="L74" s="28"/>
      <c r="M74" s="28">
        <f t="shared" si="27"/>
        <v>0</v>
      </c>
      <c r="N74" s="28">
        <v>0</v>
      </c>
      <c r="O74" s="29"/>
      <c r="P74" s="29"/>
      <c r="Q74" s="108"/>
    </row>
    <row r="75" spans="1:17" s="2" customFormat="1" ht="16.2" thickBot="1" x14ac:dyDescent="0.35">
      <c r="A75" s="108"/>
      <c r="B75" s="113"/>
      <c r="C75" s="116"/>
      <c r="D75" s="116"/>
      <c r="E75" s="9"/>
      <c r="F75" s="24">
        <v>2024</v>
      </c>
      <c r="G75" s="28">
        <f t="shared" si="26"/>
        <v>4458.2</v>
      </c>
      <c r="H75" s="28">
        <f t="shared" si="26"/>
        <v>0</v>
      </c>
      <c r="I75" s="28">
        <f t="shared" si="26"/>
        <v>4458.2</v>
      </c>
      <c r="J75" s="28">
        <f t="shared" si="26"/>
        <v>0</v>
      </c>
      <c r="K75" s="27"/>
      <c r="L75" s="28"/>
      <c r="M75" s="28">
        <f t="shared" si="27"/>
        <v>0</v>
      </c>
      <c r="N75" s="28">
        <v>0</v>
      </c>
      <c r="O75" s="29"/>
      <c r="P75" s="29"/>
      <c r="Q75" s="108"/>
    </row>
    <row r="76" spans="1:17" s="2" customFormat="1" ht="16.2" thickBot="1" x14ac:dyDescent="0.35">
      <c r="A76" s="108"/>
      <c r="B76" s="113"/>
      <c r="C76" s="116"/>
      <c r="D76" s="117"/>
      <c r="E76" s="10"/>
      <c r="F76" s="24">
        <v>2025</v>
      </c>
      <c r="G76" s="28">
        <f t="shared" si="26"/>
        <v>6294.6</v>
      </c>
      <c r="H76" s="28">
        <f t="shared" si="26"/>
        <v>0</v>
      </c>
      <c r="I76" s="28">
        <f t="shared" si="26"/>
        <v>6294.6</v>
      </c>
      <c r="J76" s="28">
        <f t="shared" si="26"/>
        <v>0</v>
      </c>
      <c r="K76" s="27"/>
      <c r="L76" s="28"/>
      <c r="M76" s="28">
        <f t="shared" si="27"/>
        <v>0</v>
      </c>
      <c r="N76" s="28">
        <v>0</v>
      </c>
      <c r="O76" s="29"/>
      <c r="P76" s="29"/>
      <c r="Q76" s="108"/>
    </row>
    <row r="77" spans="1:17" s="2" customFormat="1" ht="15" customHeight="1" thickBot="1" x14ac:dyDescent="0.35">
      <c r="A77" s="107"/>
      <c r="B77" s="112" t="s">
        <v>30</v>
      </c>
      <c r="C77" s="115"/>
      <c r="D77" s="11"/>
      <c r="E77" s="11"/>
      <c r="F77" s="31" t="s">
        <v>12</v>
      </c>
      <c r="G77" s="32">
        <f t="shared" ref="G77:N77" si="28">SUM(G78:G86)</f>
        <v>293187.90000000002</v>
      </c>
      <c r="H77" s="32">
        <f t="shared" si="28"/>
        <v>0</v>
      </c>
      <c r="I77" s="34">
        <f t="shared" si="28"/>
        <v>126248.6</v>
      </c>
      <c r="J77" s="34">
        <f t="shared" si="28"/>
        <v>0</v>
      </c>
      <c r="K77" s="35"/>
      <c r="L77" s="32"/>
      <c r="M77" s="32">
        <f t="shared" si="28"/>
        <v>166939.29999999999</v>
      </c>
      <c r="N77" s="32">
        <f t="shared" si="28"/>
        <v>0</v>
      </c>
      <c r="O77" s="36"/>
      <c r="P77" s="36"/>
      <c r="Q77" s="107" t="s">
        <v>18</v>
      </c>
    </row>
    <row r="78" spans="1:17" s="2" customFormat="1" ht="16.2" thickBot="1" x14ac:dyDescent="0.35">
      <c r="A78" s="108"/>
      <c r="B78" s="113"/>
      <c r="C78" s="116"/>
      <c r="D78" s="37"/>
      <c r="E78" s="37"/>
      <c r="F78" s="24">
        <v>2017</v>
      </c>
      <c r="G78" s="28">
        <f>G68</f>
        <v>47849</v>
      </c>
      <c r="H78" s="28">
        <f t="shared" ref="H78:M78" si="29">H68</f>
        <v>0</v>
      </c>
      <c r="I78" s="28">
        <f t="shared" si="29"/>
        <v>47849</v>
      </c>
      <c r="J78" s="28">
        <f t="shared" si="29"/>
        <v>0</v>
      </c>
      <c r="K78" s="28"/>
      <c r="L78" s="28"/>
      <c r="M78" s="28">
        <f t="shared" si="29"/>
        <v>0</v>
      </c>
      <c r="N78" s="28">
        <v>0</v>
      </c>
      <c r="O78" s="29"/>
      <c r="P78" s="29"/>
      <c r="Q78" s="108"/>
    </row>
    <row r="79" spans="1:17" s="2" customFormat="1" ht="16.2" thickBot="1" x14ac:dyDescent="0.35">
      <c r="A79" s="108"/>
      <c r="B79" s="113"/>
      <c r="C79" s="116"/>
      <c r="D79" s="37"/>
      <c r="E79" s="37"/>
      <c r="F79" s="24">
        <v>2018</v>
      </c>
      <c r="G79" s="28">
        <f t="shared" ref="G79:J79" si="30">G69</f>
        <v>47849</v>
      </c>
      <c r="H79" s="28">
        <f t="shared" si="30"/>
        <v>0</v>
      </c>
      <c r="I79" s="28">
        <f t="shared" si="30"/>
        <v>11962.3</v>
      </c>
      <c r="J79" s="28">
        <f t="shared" si="30"/>
        <v>0</v>
      </c>
      <c r="K79" s="28"/>
      <c r="L79" s="28"/>
      <c r="M79" s="28">
        <f>SUM(M29+M39+M49)</f>
        <v>35886.699999999997</v>
      </c>
      <c r="N79" s="28">
        <v>0</v>
      </c>
      <c r="O79" s="29"/>
      <c r="P79" s="29"/>
      <c r="Q79" s="108"/>
    </row>
    <row r="80" spans="1:17" s="2" customFormat="1" ht="16.2" thickBot="1" x14ac:dyDescent="0.35">
      <c r="A80" s="108"/>
      <c r="B80" s="113"/>
      <c r="C80" s="116"/>
      <c r="D80" s="37"/>
      <c r="E80" s="37"/>
      <c r="F80" s="24">
        <v>2019</v>
      </c>
      <c r="G80" s="28">
        <f t="shared" ref="G80:J80" si="31">G70</f>
        <v>67415.199999999997</v>
      </c>
      <c r="H80" s="28">
        <f t="shared" si="31"/>
        <v>0</v>
      </c>
      <c r="I80" s="28">
        <f t="shared" si="31"/>
        <v>17192.699999999997</v>
      </c>
      <c r="J80" s="28">
        <f t="shared" si="31"/>
        <v>0</v>
      </c>
      <c r="K80" s="28"/>
      <c r="L80" s="28"/>
      <c r="M80" s="28">
        <f>SUM(M30+M40+M50)</f>
        <v>50222.5</v>
      </c>
      <c r="N80" s="28">
        <v>0</v>
      </c>
      <c r="O80" s="29"/>
      <c r="P80" s="29"/>
      <c r="Q80" s="108"/>
    </row>
    <row r="81" spans="1:17" s="2" customFormat="1" ht="16.2" thickBot="1" x14ac:dyDescent="0.35">
      <c r="A81" s="108"/>
      <c r="B81" s="113"/>
      <c r="C81" s="116"/>
      <c r="D81" s="37"/>
      <c r="E81" s="37"/>
      <c r="F81" s="24">
        <v>2020</v>
      </c>
      <c r="G81" s="28">
        <f t="shared" ref="G81:J81" si="32">G71</f>
        <v>64366.200000000004</v>
      </c>
      <c r="H81" s="28">
        <f t="shared" si="32"/>
        <v>0</v>
      </c>
      <c r="I81" s="28">
        <f t="shared" si="32"/>
        <v>16091.599999999999</v>
      </c>
      <c r="J81" s="28">
        <f t="shared" si="32"/>
        <v>0</v>
      </c>
      <c r="K81" s="28"/>
      <c r="L81" s="28"/>
      <c r="M81" s="28">
        <f t="shared" ref="M81" si="33">M71</f>
        <v>48274.600000000006</v>
      </c>
      <c r="N81" s="28">
        <v>0</v>
      </c>
      <c r="O81" s="29"/>
      <c r="P81" s="29"/>
      <c r="Q81" s="108"/>
    </row>
    <row r="82" spans="1:17" s="2" customFormat="1" ht="16.2" thickBot="1" x14ac:dyDescent="0.35">
      <c r="A82" s="108"/>
      <c r="B82" s="113"/>
      <c r="C82" s="116"/>
      <c r="D82" s="9"/>
      <c r="E82" s="9"/>
      <c r="F82" s="38">
        <v>2021</v>
      </c>
      <c r="G82" s="28">
        <f t="shared" ref="G82:J82" si="34">G72</f>
        <v>43407.299999999996</v>
      </c>
      <c r="H82" s="28">
        <f t="shared" si="34"/>
        <v>0</v>
      </c>
      <c r="I82" s="28">
        <f t="shared" si="34"/>
        <v>10851.8</v>
      </c>
      <c r="J82" s="28">
        <f t="shared" si="34"/>
        <v>0</v>
      </c>
      <c r="K82" s="28"/>
      <c r="L82" s="28"/>
      <c r="M82" s="28">
        <f t="shared" ref="M82" si="35">M72</f>
        <v>32555.5</v>
      </c>
      <c r="N82" s="28">
        <v>0</v>
      </c>
      <c r="O82" s="29"/>
      <c r="P82" s="29"/>
      <c r="Q82" s="108"/>
    </row>
    <row r="83" spans="1:17" s="2" customFormat="1" ht="16.2" thickBot="1" x14ac:dyDescent="0.35">
      <c r="A83" s="108"/>
      <c r="B83" s="113"/>
      <c r="C83" s="116"/>
      <c r="D83" s="37"/>
      <c r="E83" s="37"/>
      <c r="F83" s="24">
        <v>2022</v>
      </c>
      <c r="G83" s="28">
        <f t="shared" ref="G83:J83" si="36">G73</f>
        <v>5774.2</v>
      </c>
      <c r="H83" s="28">
        <f t="shared" si="36"/>
        <v>0</v>
      </c>
      <c r="I83" s="28">
        <f t="shared" si="36"/>
        <v>5774.2</v>
      </c>
      <c r="J83" s="28">
        <f t="shared" si="36"/>
        <v>0</v>
      </c>
      <c r="K83" s="28"/>
      <c r="L83" s="28"/>
      <c r="M83" s="28">
        <f t="shared" ref="M83" si="37">M73</f>
        <v>0</v>
      </c>
      <c r="N83" s="28">
        <v>0</v>
      </c>
      <c r="O83" s="29"/>
      <c r="P83" s="29"/>
      <c r="Q83" s="108"/>
    </row>
    <row r="84" spans="1:17" s="2" customFormat="1" ht="16.2" thickBot="1" x14ac:dyDescent="0.35">
      <c r="A84" s="108"/>
      <c r="B84" s="113"/>
      <c r="C84" s="116"/>
      <c r="D84" s="37"/>
      <c r="E84" s="37"/>
      <c r="F84" s="24">
        <v>2023</v>
      </c>
      <c r="G84" s="28">
        <f t="shared" ref="G84:J84" si="38">G74</f>
        <v>5774.2</v>
      </c>
      <c r="H84" s="28">
        <f t="shared" si="38"/>
        <v>0</v>
      </c>
      <c r="I84" s="28">
        <f t="shared" si="38"/>
        <v>5774.2</v>
      </c>
      <c r="J84" s="28">
        <f t="shared" si="38"/>
        <v>0</v>
      </c>
      <c r="K84" s="28"/>
      <c r="L84" s="28"/>
      <c r="M84" s="28">
        <f t="shared" ref="M84" si="39">M74</f>
        <v>0</v>
      </c>
      <c r="N84" s="28">
        <v>0</v>
      </c>
      <c r="O84" s="29"/>
      <c r="P84" s="29"/>
      <c r="Q84" s="108"/>
    </row>
    <row r="85" spans="1:17" s="2" customFormat="1" ht="16.2" thickBot="1" x14ac:dyDescent="0.35">
      <c r="A85" s="108"/>
      <c r="B85" s="113"/>
      <c r="C85" s="116"/>
      <c r="D85" s="37"/>
      <c r="E85" s="37"/>
      <c r="F85" s="24">
        <v>2024</v>
      </c>
      <c r="G85" s="28">
        <f t="shared" ref="G85:J85" si="40">G75</f>
        <v>4458.2</v>
      </c>
      <c r="H85" s="28">
        <f t="shared" si="40"/>
        <v>0</v>
      </c>
      <c r="I85" s="28">
        <f t="shared" si="40"/>
        <v>4458.2</v>
      </c>
      <c r="J85" s="28">
        <f t="shared" si="40"/>
        <v>0</v>
      </c>
      <c r="K85" s="28"/>
      <c r="L85" s="28"/>
      <c r="M85" s="28">
        <f t="shared" ref="M85" si="41">M75</f>
        <v>0</v>
      </c>
      <c r="N85" s="28">
        <v>0</v>
      </c>
      <c r="O85" s="29"/>
      <c r="P85" s="29"/>
      <c r="Q85" s="108"/>
    </row>
    <row r="86" spans="1:17" s="2" customFormat="1" ht="16.2" thickBot="1" x14ac:dyDescent="0.35">
      <c r="A86" s="109"/>
      <c r="B86" s="114"/>
      <c r="C86" s="117"/>
      <c r="D86" s="12"/>
      <c r="E86" s="12"/>
      <c r="F86" s="24">
        <v>2025</v>
      </c>
      <c r="G86" s="28">
        <f t="shared" ref="G86:J86" si="42">G76</f>
        <v>6294.6</v>
      </c>
      <c r="H86" s="28">
        <f t="shared" si="42"/>
        <v>0</v>
      </c>
      <c r="I86" s="28">
        <f t="shared" si="42"/>
        <v>6294.6</v>
      </c>
      <c r="J86" s="28">
        <f t="shared" si="42"/>
        <v>0</v>
      </c>
      <c r="K86" s="28"/>
      <c r="L86" s="28"/>
      <c r="M86" s="28">
        <f t="shared" ref="M86" si="43">M76</f>
        <v>0</v>
      </c>
      <c r="N86" s="28">
        <v>0</v>
      </c>
      <c r="O86" s="29"/>
      <c r="P86" s="29"/>
      <c r="Q86" s="108"/>
    </row>
    <row r="87" spans="1:17" s="2" customFormat="1" ht="15.6" x14ac:dyDescent="0.3">
      <c r="A87" s="5"/>
      <c r="B87" s="6"/>
      <c r="C87" s="6"/>
      <c r="D87" s="6"/>
      <c r="E87" s="6"/>
      <c r="F87" s="5"/>
      <c r="G87" s="7"/>
      <c r="H87" s="7"/>
      <c r="I87" s="7"/>
      <c r="J87" s="7"/>
      <c r="K87" s="7"/>
      <c r="L87" s="7"/>
      <c r="M87" s="7"/>
      <c r="N87" s="7"/>
      <c r="O87" s="7"/>
      <c r="P87" s="7"/>
      <c r="Q87" s="5"/>
    </row>
    <row r="88" spans="1:1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</sheetData>
  <mergeCells count="60">
    <mergeCell ref="Q47:Q56"/>
    <mergeCell ref="N2:Q2"/>
    <mergeCell ref="N3:Q3"/>
    <mergeCell ref="N4:Q4"/>
    <mergeCell ref="B16:B25"/>
    <mergeCell ref="C16:C25"/>
    <mergeCell ref="Q16:Q25"/>
    <mergeCell ref="D9:D12"/>
    <mergeCell ref="E9:E12"/>
    <mergeCell ref="D47:D56"/>
    <mergeCell ref="A5:Q5"/>
    <mergeCell ref="A6:Q6"/>
    <mergeCell ref="A7:Q7"/>
    <mergeCell ref="A8:Q8"/>
    <mergeCell ref="I10:J11"/>
    <mergeCell ref="O10:P11"/>
    <mergeCell ref="C9:C12"/>
    <mergeCell ref="K10:L11"/>
    <mergeCell ref="G9:H11"/>
    <mergeCell ref="F9:F12"/>
    <mergeCell ref="A9:A12"/>
    <mergeCell ref="E57:E66"/>
    <mergeCell ref="M10:N11"/>
    <mergeCell ref="A16:A25"/>
    <mergeCell ref="E47:E56"/>
    <mergeCell ref="C47:C56"/>
    <mergeCell ref="C27:C36"/>
    <mergeCell ref="C37:C46"/>
    <mergeCell ref="B14:Q14"/>
    <mergeCell ref="Q9:Q12"/>
    <mergeCell ref="B15:Q15"/>
    <mergeCell ref="B26:Q26"/>
    <mergeCell ref="Q27:Q36"/>
    <mergeCell ref="B9:B12"/>
    <mergeCell ref="I9:P9"/>
    <mergeCell ref="Q37:Q46"/>
    <mergeCell ref="D27:D36"/>
    <mergeCell ref="A47:A56"/>
    <mergeCell ref="B47:B56"/>
    <mergeCell ref="Q67:Q76"/>
    <mergeCell ref="A77:A86"/>
    <mergeCell ref="B77:B86"/>
    <mergeCell ref="A57:A66"/>
    <mergeCell ref="A67:A76"/>
    <mergeCell ref="C67:C76"/>
    <mergeCell ref="C77:C86"/>
    <mergeCell ref="C57:C66"/>
    <mergeCell ref="B57:B66"/>
    <mergeCell ref="Q77:Q86"/>
    <mergeCell ref="B67:B76"/>
    <mergeCell ref="D67:D76"/>
    <mergeCell ref="Q57:Q66"/>
    <mergeCell ref="D57:D66"/>
    <mergeCell ref="D37:D46"/>
    <mergeCell ref="E37:E46"/>
    <mergeCell ref="A27:A36"/>
    <mergeCell ref="B27:B36"/>
    <mergeCell ref="A37:A46"/>
    <mergeCell ref="B37:B46"/>
    <mergeCell ref="E27:E36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workbookViewId="0">
      <selection activeCell="Q8" sqref="Q8"/>
    </sheetView>
  </sheetViews>
  <sheetFormatPr defaultRowHeight="14.4" x14ac:dyDescent="0.3"/>
  <cols>
    <col min="1" max="1" width="3.88671875" customWidth="1"/>
    <col min="2" max="2" width="24" customWidth="1"/>
    <col min="3" max="3" width="6.88671875" customWidth="1"/>
    <col min="4" max="4" width="6.6640625" customWidth="1"/>
    <col min="5" max="5" width="6.44140625" customWidth="1"/>
    <col min="6" max="6" width="6.33203125" customWidth="1"/>
    <col min="7" max="7" width="5.5546875" customWidth="1"/>
    <col min="8" max="8" width="5.44140625" customWidth="1"/>
    <col min="9" max="9" width="5.109375" customWidth="1"/>
    <col min="10" max="10" width="5.5546875" customWidth="1"/>
    <col min="11" max="13" width="5.33203125" customWidth="1"/>
    <col min="14" max="14" width="6.33203125" customWidth="1"/>
    <col min="15" max="15" width="6.44140625" customWidth="1"/>
    <col min="16" max="16" width="5.44140625" customWidth="1"/>
    <col min="17" max="17" width="6.6640625" customWidth="1"/>
    <col min="18" max="21" width="5.5546875" customWidth="1"/>
    <col min="22" max="22" width="7.33203125" customWidth="1"/>
    <col min="23" max="23" width="8.5546875" customWidth="1"/>
    <col min="24" max="24" width="8.44140625" customWidth="1"/>
    <col min="25" max="25" width="8.6640625" customWidth="1"/>
    <col min="26" max="26" width="7.33203125" customWidth="1"/>
    <col min="27" max="28" width="6.33203125" customWidth="1"/>
    <col min="29" max="29" width="7.44140625" customWidth="1"/>
    <col min="30" max="30" width="6.88671875" customWidth="1"/>
  </cols>
  <sheetData>
    <row r="1" spans="1:30" ht="15.6" x14ac:dyDescent="0.3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0" ht="15.6" x14ac:dyDescent="0.3">
      <c r="A2" s="81" t="s">
        <v>107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5" thickBot="1" x14ac:dyDescent="0.35">
      <c r="A3" s="138" t="s">
        <v>104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0" x14ac:dyDescent="0.3">
      <c r="A4" s="115" t="s">
        <v>5</v>
      </c>
      <c r="B4" s="115" t="s">
        <v>103</v>
      </c>
      <c r="C4" s="115" t="s">
        <v>102</v>
      </c>
      <c r="D4" s="139" t="s">
        <v>101</v>
      </c>
      <c r="E4" s="139"/>
      <c r="F4" s="139"/>
      <c r="G4" s="139"/>
      <c r="H4" s="139"/>
      <c r="I4" s="139"/>
      <c r="J4" s="139"/>
      <c r="K4" s="139"/>
      <c r="L4" s="140"/>
      <c r="M4" s="139" t="s">
        <v>100</v>
      </c>
      <c r="N4" s="139"/>
      <c r="O4" s="139"/>
      <c r="P4" s="139"/>
      <c r="Q4" s="139"/>
      <c r="R4" s="139"/>
      <c r="S4" s="139"/>
      <c r="T4" s="139"/>
      <c r="U4" s="140"/>
      <c r="V4" s="139" t="s">
        <v>99</v>
      </c>
      <c r="W4" s="139"/>
      <c r="X4" s="139"/>
      <c r="Y4" s="139"/>
      <c r="Z4" s="139"/>
      <c r="AA4" s="139"/>
      <c r="AB4" s="139"/>
      <c r="AC4" s="139"/>
      <c r="AD4" s="140"/>
    </row>
    <row r="5" spans="1:30" ht="15" thickBot="1" x14ac:dyDescent="0.35">
      <c r="A5" s="116"/>
      <c r="B5" s="116"/>
      <c r="C5" s="116"/>
      <c r="D5" s="141"/>
      <c r="E5" s="141"/>
      <c r="F5" s="141"/>
      <c r="G5" s="141"/>
      <c r="H5" s="141"/>
      <c r="I5" s="141"/>
      <c r="J5" s="141"/>
      <c r="K5" s="141"/>
      <c r="L5" s="142"/>
      <c r="M5" s="141"/>
      <c r="N5" s="141"/>
      <c r="O5" s="141"/>
      <c r="P5" s="141"/>
      <c r="Q5" s="141"/>
      <c r="R5" s="141"/>
      <c r="S5" s="141"/>
      <c r="T5" s="141"/>
      <c r="U5" s="142"/>
      <c r="V5" s="141"/>
      <c r="W5" s="141"/>
      <c r="X5" s="141"/>
      <c r="Y5" s="141"/>
      <c r="Z5" s="141"/>
      <c r="AA5" s="141"/>
      <c r="AB5" s="141"/>
      <c r="AC5" s="141"/>
      <c r="AD5" s="142"/>
    </row>
    <row r="6" spans="1:30" ht="15" thickBot="1" x14ac:dyDescent="0.35">
      <c r="A6" s="117"/>
      <c r="B6" s="117"/>
      <c r="C6" s="117"/>
      <c r="D6" s="12">
        <v>2017</v>
      </c>
      <c r="E6" s="12">
        <v>2018</v>
      </c>
      <c r="F6" s="12">
        <v>2019</v>
      </c>
      <c r="G6" s="12">
        <v>2020</v>
      </c>
      <c r="H6" s="12">
        <v>2021</v>
      </c>
      <c r="I6" s="12">
        <v>2022</v>
      </c>
      <c r="J6" s="12">
        <v>2023</v>
      </c>
      <c r="K6" s="12">
        <v>2024</v>
      </c>
      <c r="L6" s="12">
        <v>2025</v>
      </c>
      <c r="M6" s="12">
        <v>2017</v>
      </c>
      <c r="N6" s="12">
        <v>2018</v>
      </c>
      <c r="O6" s="12">
        <v>2019</v>
      </c>
      <c r="P6" s="12">
        <v>2020</v>
      </c>
      <c r="Q6" s="12">
        <v>2021</v>
      </c>
      <c r="R6" s="12">
        <v>2022</v>
      </c>
      <c r="S6" s="12">
        <v>2023</v>
      </c>
      <c r="T6" s="12">
        <v>2024</v>
      </c>
      <c r="U6" s="12">
        <v>2025</v>
      </c>
      <c r="V6" s="12">
        <v>2017</v>
      </c>
      <c r="W6" s="12">
        <v>2018</v>
      </c>
      <c r="X6" s="12">
        <v>2019</v>
      </c>
      <c r="Y6" s="12">
        <v>2020</v>
      </c>
      <c r="Z6" s="12">
        <v>2021</v>
      </c>
      <c r="AA6" s="12">
        <v>2022</v>
      </c>
      <c r="AB6" s="12">
        <v>2023</v>
      </c>
      <c r="AC6" s="12">
        <v>2024</v>
      </c>
      <c r="AD6" s="12">
        <v>2025</v>
      </c>
    </row>
    <row r="7" spans="1:30" ht="30" customHeight="1" thickBot="1" x14ac:dyDescent="0.35">
      <c r="A7" s="40">
        <v>1</v>
      </c>
      <c r="B7" s="71" t="s">
        <v>98</v>
      </c>
      <c r="C7" s="12" t="s">
        <v>94</v>
      </c>
      <c r="D7" s="12">
        <v>4</v>
      </c>
      <c r="E7" s="12">
        <v>2</v>
      </c>
      <c r="F7" s="12">
        <v>4</v>
      </c>
      <c r="G7" s="12"/>
      <c r="H7" s="12"/>
      <c r="I7" s="12">
        <v>4</v>
      </c>
      <c r="J7" s="12">
        <v>4</v>
      </c>
      <c r="K7" s="12">
        <v>4</v>
      </c>
      <c r="L7" s="73">
        <v>4</v>
      </c>
      <c r="M7" s="12">
        <v>3973</v>
      </c>
      <c r="N7" s="12">
        <v>7946</v>
      </c>
      <c r="O7" s="12">
        <v>5286.77</v>
      </c>
      <c r="P7" s="12"/>
      <c r="Q7" s="12"/>
      <c r="R7" s="12">
        <f>AA7/I7</f>
        <v>1443.55</v>
      </c>
      <c r="S7" s="73">
        <f t="shared" ref="S7:U7" si="0">AB7/J7</f>
        <v>1443.55</v>
      </c>
      <c r="T7" s="73">
        <f t="shared" si="0"/>
        <v>1114.55</v>
      </c>
      <c r="U7" s="73">
        <f t="shared" si="0"/>
        <v>1573.65</v>
      </c>
      <c r="V7" s="72">
        <v>15892</v>
      </c>
      <c r="W7" s="72">
        <v>15892</v>
      </c>
      <c r="X7" s="72">
        <v>21147.09</v>
      </c>
      <c r="Y7" s="72"/>
      <c r="Z7" s="72"/>
      <c r="AA7" s="28">
        <v>5774.2</v>
      </c>
      <c r="AB7" s="74">
        <v>5774.2</v>
      </c>
      <c r="AC7" s="74">
        <v>4458.2</v>
      </c>
      <c r="AD7" s="74">
        <v>6294.6</v>
      </c>
    </row>
    <row r="8" spans="1:30" ht="77.400000000000006" customHeight="1" thickBot="1" x14ac:dyDescent="0.35">
      <c r="A8" s="40">
        <v>2</v>
      </c>
      <c r="B8" s="71" t="s">
        <v>97</v>
      </c>
      <c r="C8" s="12" t="s">
        <v>94</v>
      </c>
      <c r="D8" s="12">
        <v>38</v>
      </c>
      <c r="E8" s="70">
        <v>38</v>
      </c>
      <c r="F8" s="70">
        <v>38</v>
      </c>
      <c r="G8" s="70">
        <v>59</v>
      </c>
      <c r="H8" s="70">
        <v>39</v>
      </c>
      <c r="I8" s="70"/>
      <c r="J8" s="70"/>
      <c r="K8" s="70"/>
      <c r="L8" s="70"/>
      <c r="M8" s="70">
        <v>840.97</v>
      </c>
      <c r="N8" s="80">
        <v>735.23699999999997</v>
      </c>
      <c r="O8" s="70">
        <v>967.92</v>
      </c>
      <c r="P8" s="70">
        <v>1060.32</v>
      </c>
      <c r="Q8" s="80">
        <v>959.18</v>
      </c>
      <c r="R8" s="70"/>
      <c r="S8" s="70"/>
      <c r="T8" s="70"/>
      <c r="U8" s="70"/>
      <c r="V8" s="69">
        <v>31957</v>
      </c>
      <c r="W8" s="69">
        <v>27939</v>
      </c>
      <c r="X8" s="69">
        <v>36781.120000000003</v>
      </c>
      <c r="Y8" s="69">
        <v>62559.06</v>
      </c>
      <c r="Z8" s="69">
        <v>37408.120000000003</v>
      </c>
      <c r="AA8" s="69"/>
      <c r="AB8" s="69"/>
      <c r="AC8" s="69"/>
      <c r="AD8" s="69"/>
    </row>
    <row r="9" spans="1:30" ht="40.200000000000003" thickBot="1" x14ac:dyDescent="0.35">
      <c r="A9" s="40">
        <v>3</v>
      </c>
      <c r="B9" s="71" t="s">
        <v>96</v>
      </c>
      <c r="C9" s="12" t="s">
        <v>94</v>
      </c>
      <c r="D9" s="12"/>
      <c r="E9" s="70">
        <v>10</v>
      </c>
      <c r="F9" s="70">
        <v>10</v>
      </c>
      <c r="G9" s="70">
        <v>2</v>
      </c>
      <c r="H9" s="70"/>
      <c r="I9" s="70"/>
      <c r="J9" s="70"/>
      <c r="K9" s="70"/>
      <c r="L9" s="70"/>
      <c r="M9" s="70"/>
      <c r="N9" s="70">
        <v>401.8</v>
      </c>
      <c r="O9" s="70">
        <v>903.52</v>
      </c>
      <c r="P9" s="70">
        <v>903.56</v>
      </c>
      <c r="Q9" s="70"/>
      <c r="R9" s="70"/>
      <c r="S9" s="70"/>
      <c r="T9" s="70"/>
      <c r="U9" s="70"/>
      <c r="V9" s="69"/>
      <c r="W9" s="69">
        <v>4018</v>
      </c>
      <c r="X9" s="69">
        <v>9487</v>
      </c>
      <c r="Y9" s="69">
        <v>1807.11</v>
      </c>
      <c r="Z9" s="69"/>
      <c r="AA9" s="69"/>
      <c r="AB9" s="69"/>
      <c r="AC9" s="69"/>
      <c r="AD9" s="69"/>
    </row>
    <row r="10" spans="1:30" ht="53.4" thickBot="1" x14ac:dyDescent="0.35">
      <c r="A10" s="40">
        <v>4</v>
      </c>
      <c r="B10" s="71" t="s">
        <v>95</v>
      </c>
      <c r="C10" s="12" t="s">
        <v>94</v>
      </c>
      <c r="D10" s="12"/>
      <c r="E10" s="70"/>
      <c r="F10" s="70"/>
      <c r="G10" s="70"/>
      <c r="H10" s="70">
        <v>3</v>
      </c>
      <c r="I10" s="70"/>
      <c r="J10" s="70"/>
      <c r="K10" s="70"/>
      <c r="L10" s="70"/>
      <c r="M10" s="70"/>
      <c r="N10" s="70"/>
      <c r="O10" s="70"/>
      <c r="P10" s="70"/>
      <c r="Q10" s="70">
        <v>1999.71</v>
      </c>
      <c r="R10" s="70"/>
      <c r="S10" s="70"/>
      <c r="T10" s="70"/>
      <c r="U10" s="70"/>
      <c r="V10" s="69"/>
      <c r="W10" s="69"/>
      <c r="X10" s="69"/>
      <c r="Y10" s="69"/>
      <c r="Z10" s="69">
        <v>5999.2</v>
      </c>
      <c r="AA10" s="69"/>
      <c r="AB10" s="69"/>
      <c r="AC10" s="69"/>
      <c r="AD10" s="69"/>
    </row>
    <row r="11" spans="1:30" x14ac:dyDescent="0.3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7">
        <f t="shared" ref="V11:AD11" si="1">SUM(V7:V10)</f>
        <v>47849</v>
      </c>
      <c r="W11" s="67">
        <f t="shared" si="1"/>
        <v>47849</v>
      </c>
      <c r="X11" s="67">
        <f t="shared" si="1"/>
        <v>67415.210000000006</v>
      </c>
      <c r="Y11" s="67">
        <f t="shared" si="1"/>
        <v>64366.17</v>
      </c>
      <c r="Z11" s="67">
        <f t="shared" si="1"/>
        <v>43407.32</v>
      </c>
      <c r="AA11" s="67">
        <f t="shared" si="1"/>
        <v>5774.2</v>
      </c>
      <c r="AB11" s="67">
        <f t="shared" si="1"/>
        <v>5774.2</v>
      </c>
      <c r="AC11" s="67">
        <f t="shared" si="1"/>
        <v>4458.2</v>
      </c>
      <c r="AD11" s="67">
        <f t="shared" si="1"/>
        <v>6294.6</v>
      </c>
    </row>
  </sheetData>
  <mergeCells count="9">
    <mergeCell ref="A1:AD1"/>
    <mergeCell ref="A2:AD2"/>
    <mergeCell ref="A3:AD3"/>
    <mergeCell ref="A4:A6"/>
    <mergeCell ref="B4:B6"/>
    <mergeCell ref="C4:C6"/>
    <mergeCell ref="D4:L5"/>
    <mergeCell ref="M4:U5"/>
    <mergeCell ref="V4:AD5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Паспорт подпрограммы</vt:lpstr>
      <vt:lpstr>Показатели, цели, задачи</vt:lpstr>
      <vt:lpstr>Перечень мероприятий</vt:lpstr>
      <vt:lpstr>Экономический расчет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2022-09-07T05:14:43Z</dcterms:modified>
</cp:coreProperties>
</file>