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Лист1" sheetId="1" state="visible" r:id="rId2"/>
  </sheets>
  <externalReferences>
    <externalReference r:id="rId1"/>
  </externalReferences>
  <definedNames>
    <definedName name="Print_Titles" localSheetId="0">'Лист1'!$A$14:$XFD$16</definedName>
  </definedNames>
  <calcPr/>
</workbook>
</file>

<file path=xl/sharedStrings.xml><?xml version="1.0" encoding="utf-8"?>
<sst xmlns="http://schemas.openxmlformats.org/spreadsheetml/2006/main" count="66" uniqueCount="66">
  <si>
    <t xml:space="preserve">Приложение 8
к постановлению
администрации Города Томска от    №
</t>
  </si>
  <si>
    <t xml:space="preserve">к постановлению администрации</t>
  </si>
  <si>
    <t xml:space="preserve">Города Томска от 01.03.2023  № 164</t>
  </si>
  <si>
    <t xml:space="preserve">Приложение 2 к Подпрограмме 2 «Развитие туризма»</t>
  </si>
  <si>
    <r>
      <t xml:space="preserve"> </t>
    </r>
    <r>
      <rPr>
        <sz val="10"/>
        <color indexed="64"/>
        <rFont val="Times New Roman"/>
      </rPr>
      <t xml:space="preserve"> муниципальной программы </t>
    </r>
  </si>
  <si>
    <t xml:space="preserve">«Развитие культуры и туризма»  муниципального образования «Город Томск</t>
  </si>
  <si>
    <t xml:space="preserve">на 2015-2025 годы</t>
  </si>
  <si>
    <t xml:space="preserve">ПЕРЕЧЕНЬ МЕРОПРИЯТИЙ И РЕСУРСНОЕ ОБЕСПЕЧЕНИЕ ПОДПРОГРАММЫ 2 «РАЗВИТИЕ ТУРИЗМА»</t>
  </si>
  <si>
    <t>№</t>
  </si>
  <si>
    <t xml:space="preserve">Наименования целей, задач,  ведомственных целевых программ,мероприятий подпрограммы</t>
  </si>
  <si>
    <t xml:space="preserve">Код бюджетной классификации (КЦСР, КВР)</t>
  </si>
  <si>
    <t xml:space="preserve">Уровень приоритетности мероприятий</t>
  </si>
  <si>
    <t xml:space="preserve">Критерий уровня приоритетности мероприятий</t>
  </si>
  <si>
    <t xml:space="preserve">Срок исполнения</t>
  </si>
  <si>
    <t xml:space="preserve">Объем финансирования (тыс. руб.)</t>
  </si>
  <si>
    <t xml:space="preserve">В том числе, за счет средств</t>
  </si>
  <si>
    <t xml:space="preserve">Ответственный исполнитель, соисполнители, участники</t>
  </si>
  <si>
    <t xml:space="preserve">местного бюджета </t>
  </si>
  <si>
    <t xml:space="preserve">федерального бюджета</t>
  </si>
  <si>
    <t xml:space="preserve">областного бюджета</t>
  </si>
  <si>
    <t xml:space="preserve">внебюджетных источников</t>
  </si>
  <si>
    <t>потребность</t>
  </si>
  <si>
    <t>утверждено</t>
  </si>
  <si>
    <t>план</t>
  </si>
  <si>
    <r>
      <t>Цель:</t>
    </r>
    <r>
      <rPr>
        <sz val="10"/>
        <color indexed="64"/>
        <rFont val="Times New Roman"/>
      </rPr>
      <t xml:space="preserve"> 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</si>
  <si>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 xml:space="preserve">Укрупненное (основное)  мероприятие «Формирование единого туристско-информационного пространства и продвижение туристского продукта на мировом и внутреннем туристских рынках»(решается в рамках задачи 1.1)</t>
  </si>
  <si>
    <t xml:space="preserve">КЦСР 0320100000,                       КВР  000</t>
  </si>
  <si>
    <t>всего</t>
  </si>
  <si>
    <t xml:space="preserve">Управление культуры администрации Города Томска</t>
  </si>
  <si>
    <t xml:space="preserve">2015 год</t>
  </si>
  <si>
    <t xml:space="preserve">2016 год</t>
  </si>
  <si>
    <t xml:space="preserve">2017 год</t>
  </si>
  <si>
    <t xml:space="preserve">2018 год</t>
  </si>
  <si>
    <t xml:space="preserve">2019 год</t>
  </si>
  <si>
    <t xml:space="preserve">2020 год</t>
  </si>
  <si>
    <t xml:space="preserve">2021 год</t>
  </si>
  <si>
    <t xml:space="preserve">2022 год</t>
  </si>
  <si>
    <t xml:space="preserve">2023 год</t>
  </si>
  <si>
    <t xml:space="preserve">2024 год</t>
  </si>
  <si>
    <t xml:space="preserve">2025 год</t>
  </si>
  <si>
    <t xml:space="preserve">Укрупненное (основное)  мероприятие «Создание туристско-рекреационного кластера города Томска» (решается в рамках задачи 2.2)</t>
  </si>
  <si>
    <t xml:space="preserve">Задача 1.1. Формирование единого туристско-информационного пространства и продвижение туристского продукта на мировом и внутреннем туристских рынках</t>
  </si>
  <si>
    <t xml:space="preserve">1.1.1. Проведение информационно-пропагандистской кампании и распространение социальной рекламы о туризме.</t>
  </si>
  <si>
    <t xml:space="preserve">1.1.1.1 Разработка концепции туристского бренда Города Томска , включая создание бренд-бука</t>
  </si>
  <si>
    <t>I</t>
  </si>
  <si>
    <t>А</t>
  </si>
  <si>
    <t xml:space="preserve">1.1.1.2  Разработка маркетингового плана продвижения туристского бренда Города Томска</t>
  </si>
  <si>
    <t xml:space="preserve">1.1.1.3.Создание выставочного стенда о туристских возможностях и приобретение мобильного выставочного оборудования</t>
  </si>
  <si>
    <t xml:space="preserve">1.1.1.4 Разработка и изготовление рекламно-информационных материалов о туристских возможностях </t>
  </si>
  <si>
    <t xml:space="preserve">1.1.1.5 Размещение рекламно-информационных материалов о туристских возможностях в специализированных межрегиональных, всероссийских и зарубежных печатных изданиях и специализированных ресурсах в информационно-телекоммуникационной сети «Интернет», печатных и электронных средствах массовой информации</t>
  </si>
  <si>
    <t xml:space="preserve">1.1.1.6 Производство и размещение на всероссийских и зарубежных общедоступных и кабельных телеканалах, радиовещательных станциях, в информационно-телекоммуникационной сети «Интернет» видеофильмов, телевизионных программ и передач, радиопрограмм и передач о туристских возможностях </t>
  </si>
  <si>
    <t xml:space="preserve">1.1.1.7 Размещение социальной рекламы о туризме на внутренних и наружных стационарных рекламных конструкциях</t>
  </si>
  <si>
    <t xml:space="preserve">1.1.1.8 Организация и проведение пресс-туров с посещением основных объектов туристской индустрии, экскурсионных объектов, для представителей средств массовой информации, туроператоров, исполнительных органов государственной власти субъектов Российской Федерации в сфере туризма</t>
  </si>
  <si>
    <t xml:space="preserve">1.1.1.9 Внедрение единой системы туристской навигации и ориентирующей информации для туристов, включая установку дорожных знаков и иных носителей информации к объектам культурного наследия, объектам туристской индустрии и объектам показа</t>
  </si>
  <si>
    <t xml:space="preserve">1.1.1.10. Создание и обеспечение деятельности городского туристского информационного центра и сети туристских информационных пунктов</t>
  </si>
  <si>
    <t xml:space="preserve">КЦСР 0320100590, КЦСР 0320141180,                       КВР  621,622</t>
  </si>
  <si>
    <t xml:space="preserve">1.1. 2. Создание и обеспечение функционирования автоматизированной информационной системы комплексной поддержки развития внутреннего и въездного туризма, включая создание туристского реестра, создание в информационно-телекоммуникационной сети «Интернет» специализированного ресурса о туристских возможностях </t>
  </si>
  <si>
    <t xml:space="preserve">1.1.3. Организация, проведение и поддержка туристских мероприятий (выставок-ярмарок, рабочих встреч презентаций форумов, конференций, конкурсов, фестивалей, чемпионатов, событийных  мероприятий) и обеспечение участия муниципального образования «Город Томск» в аналогичных межрегиональных, всероссийских и международных специализированных мероприятиях</t>
  </si>
  <si>
    <t xml:space="preserve">КЦСР 0320100590,   0320140690,                    КВР  621</t>
  </si>
  <si>
    <t xml:space="preserve">Задача  2.2. Создание туристско-рекреационного кластера города Томска
</t>
  </si>
  <si>
    <t xml:space="preserve"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</si>
  <si>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t xml:space="preserve">2.2.2. Подготовка Сводного плана развития туристско-рекреационного кластера, включая подготовку архитектурно-планировочного решения</t>
  </si>
  <si>
    <t xml:space="preserve">2.2.3. Создание туристско-рекреационного кластера города Томска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</si>
  <si>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</t>
  </si>
  <si>
    <t xml:space="preserve"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</si>
  <si>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 xml:space="preserve">Итого по Подпрограмме  2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</si>
</sst>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6">
    <numFmt numFmtId="160" formatCode="_-* #,##0.00&quot;р.&quot;_-;\-* #,##0.00&quot;р.&quot;_-;_-* &quot;-&quot;??&quot;р.&quot;_-;_-@_-"/>
    <numFmt numFmtId="161" formatCode="_-* #,##0&quot;р.&quot;_-;\-* #,##0&quot;р.&quot;_-;_-* &quot;-&quot;&quot;р.&quot;_-;_-@_-"/>
    <numFmt numFmtId="162" formatCode="_-* #,##0.00_р_._-;\-* #,##0.00_р_._-;_-* &quot;-&quot;??_р_._-;_-@_-"/>
    <numFmt numFmtId="163" formatCode="_-* #,##0_р_._-;\-* #,##0_р_._-;_-* &quot;-&quot;_р_._-;_-@_-"/>
    <numFmt numFmtId="164" formatCode="_-* #,##0.0_р_._-;\-* #,##0.0_р_._-;_-* &quot;-&quot;?_р_._-;_-@_-"/>
    <numFmt numFmtId="165" formatCode="_-* #,##0.0\ _₽_-;\-* #,##0.0\ _₽_-;_-* &quot;-&quot;?\ _₽_-;_-@_-"/>
  </numFmts>
  <fonts count="25">
    <font>
      <name val="Times New Roman"/>
      <color theme="1" tint="0"/>
      <sz val="12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Times New Roman"/>
      <color theme="10" tint="0"/>
      <sz val="12.000000"/>
      <u/>
    </font>
    <font>
      <name val="Times New Roman"/>
      <color indexed="64"/>
      <sz val="12.000000"/>
    </font>
    <font>
      <name val="Calibri"/>
      <b/>
      <color indexed="62"/>
      <sz val="15.000000"/>
    </font>
    <font>
      <name val="Calibri"/>
      <b/>
      <color indexed="62"/>
      <sz val="13.000000"/>
      <scheme val="minor"/>
    </font>
    <font>
      <name val="Calibri"/>
      <b/>
      <color indexed="62"/>
      <sz val="11.000000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mbria"/>
      <b/>
      <color indexed="62"/>
      <sz val="18.000000"/>
    </font>
    <font>
      <name val="Calibri"/>
      <color rgb="FF9C6500"/>
      <sz val="11.000000"/>
      <scheme val="minor"/>
    </font>
    <font>
      <name val="Times New Roman"/>
      <color theme="11" tint="0"/>
      <sz val="12.000000"/>
      <u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Times New Roman"/>
      <b/>
      <color indexed="64"/>
      <sz val="12.000000"/>
    </font>
    <font>
      <name val="Times New Roman"/>
      <color indexed="64"/>
      <sz val="10.000000"/>
    </font>
    <font>
      <name val="Times New Roman"/>
      <b/>
      <color indexed="64"/>
      <sz val="10.000000"/>
    </font>
    <font>
      <name val="Times New Roman"/>
      <i/>
      <color indexed="64"/>
      <sz val="10.000000"/>
    </font>
  </fonts>
  <fills count="24">
    <fill>
      <patternFill patternType="none"/>
    </fill>
    <fill>
      <patternFill patternType="gray125"/>
    </fill>
    <fill>
      <patternFill patternType="solid">
        <fgColor indexed="65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indexed="54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indexed="65"/>
        <bgColor indexed="65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9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2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7" borderId="0" numFmtId="0" applyNumberFormat="1" applyFont="1" applyFill="1" applyBorder="1"/>
    <xf fontId="1" fillId="10" borderId="0" numFmtId="0" applyNumberFormat="1" applyFont="1" applyFill="1" applyBorder="1"/>
    <xf fontId="1" fillId="3" borderId="0" numFmtId="0" applyNumberFormat="1" applyFont="1" applyFill="1" applyBorder="1"/>
    <xf fontId="2" fillId="11" borderId="0" numFmtId="0" applyNumberFormat="1" applyFont="1" applyFill="1" applyBorder="1"/>
    <xf fontId="2" fillId="12" borderId="0" numFmtId="0" applyNumberFormat="1" applyFont="1" applyFill="1" applyBorder="1"/>
    <xf fontId="2" fillId="9" borderId="0" numFmtId="0" applyNumberFormat="1" applyFont="1" applyFill="1" applyBorder="1"/>
    <xf fontId="2" fillId="7" borderId="0" numFmtId="0" applyNumberFormat="1" applyFont="1" applyFill="1" applyBorder="1"/>
    <xf fontId="2" fillId="13" borderId="0" numFmtId="0" applyNumberFormat="1" applyFont="1" applyFill="1" applyBorder="1"/>
    <xf fontId="2" fillId="3" borderId="0" numFmtId="0" applyNumberFormat="1" applyFont="1" applyFill="1" applyBorder="1"/>
    <xf fontId="2" fillId="11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3" fillId="3" borderId="1" numFmtId="0" applyNumberFormat="1" applyFont="1" applyFill="1" applyBorder="1"/>
    <xf fontId="4" fillId="2" borderId="2" numFmtId="0" applyNumberFormat="1" applyFont="1" applyFill="1" applyBorder="1"/>
    <xf fontId="5" fillId="2" borderId="1" numFmtId="0" applyNumberFormat="1" applyFont="1" applyFill="1" applyBorder="1"/>
    <xf fontId="6" fillId="0" borderId="0" numFmtId="0" applyNumberFormat="1" applyFont="1" applyFill="1" applyBorder="1">
      <alignment vertical="top"/>
    </xf>
    <xf fontId="7" fillId="0" borderId="0" numFmtId="160" applyNumberFormat="1" applyFont="1" applyFill="1" applyBorder="1"/>
    <xf fontId="7" fillId="0" borderId="0" numFmtId="161" applyNumberFormat="1" applyFont="1" applyFill="1" applyBorder="1"/>
    <xf fontId="8" fillId="0" borderId="3" numFmtId="0" applyNumberFormat="1" applyFont="1" applyFill="1" applyBorder="1"/>
    <xf fontId="9" fillId="0" borderId="4" numFmtId="0" applyNumberFormat="1" applyFont="1" applyFill="1" applyBorder="1"/>
    <xf fontId="10" fillId="0" borderId="5" numFmtId="0" applyNumberFormat="1" applyFont="1" applyFill="1" applyBorder="1"/>
    <xf fontId="10" fillId="0" borderId="0" numFmtId="0" applyNumberFormat="1" applyFont="1" applyFill="1" applyBorder="1"/>
    <xf fontId="11" fillId="0" borderId="6" numFmtId="0" applyNumberFormat="1" applyFont="1" applyFill="1" applyBorder="1"/>
    <xf fontId="12" fillId="19" borderId="7" numFmtId="0" applyNumberFormat="1" applyFont="1" applyFill="1" applyBorder="1"/>
    <xf fontId="13" fillId="0" borderId="0" numFmtId="0" applyNumberFormat="1" applyFont="1" applyFill="1" applyBorder="1"/>
    <xf fontId="14" fillId="20" borderId="0" numFmtId="0" applyNumberFormat="1" applyFont="1" applyFill="1" applyBorder="1"/>
    <xf fontId="15" fillId="0" borderId="0" numFmtId="0" applyNumberFormat="1" applyFont="1" applyFill="1" applyBorder="1">
      <alignment vertical="top"/>
    </xf>
    <xf fontId="16" fillId="21" borderId="0" numFmtId="0" applyNumberFormat="1" applyFont="1" applyFill="1" applyBorder="1"/>
    <xf fontId="17" fillId="0" borderId="0" numFmtId="0" applyNumberFormat="1" applyFont="1" applyFill="1" applyBorder="1"/>
    <xf fontId="7" fillId="4" borderId="8" numFmtId="0" applyNumberFormat="1" applyFont="1" applyFill="1" applyBorder="1"/>
    <xf fontId="7" fillId="0" borderId="0" numFmtId="9" applyNumberFormat="1" applyFont="1" applyFill="1" applyBorder="1"/>
    <xf fontId="18" fillId="0" borderId="9" numFmtId="0" applyNumberFormat="1" applyFont="1" applyFill="1" applyBorder="1"/>
    <xf fontId="19" fillId="0" borderId="0" numFmtId="0" applyNumberFormat="1" applyFont="1" applyFill="1" applyBorder="1"/>
    <xf fontId="7" fillId="0" borderId="0" numFmtId="162" applyNumberFormat="1" applyFont="1" applyFill="1" applyBorder="1"/>
    <xf fontId="7" fillId="0" borderId="0" numFmtId="163" applyNumberFormat="1" applyFont="1" applyFill="1" applyBorder="1"/>
    <xf fontId="20" fillId="22" borderId="0" numFmtId="0" applyNumberFormat="1" applyFont="1" applyFill="1" applyBorder="1"/>
  </cellStyleXfs>
  <cellXfs count="77">
    <xf fontId="0" fillId="0" borderId="0" numFmtId="0" xfId="0"/>
    <xf fontId="0" fillId="0" borderId="0" numFmtId="0" xfId="0"/>
    <xf fontId="0" fillId="0" borderId="0" numFmtId="0" xfId="0" applyAlignment="1">
      <alignment horizontal="left"/>
    </xf>
    <xf fontId="0" fillId="0" borderId="0" numFmtId="0" xfId="0" applyAlignment="1">
      <alignment horizontal="center" vertical="center"/>
    </xf>
    <xf fontId="21" fillId="0" borderId="0" numFmtId="0" xfId="0" applyFont="1" applyAlignment="1">
      <alignment horizontal="center" vertical="center"/>
    </xf>
    <xf fontId="7" fillId="0" borderId="0" numFmtId="0" xfId="0" applyFont="1" applyAlignment="1">
      <alignment horizontal="center" vertical="center"/>
    </xf>
    <xf fontId="0" fillId="23" borderId="0" numFmtId="0" xfId="0" applyFill="1"/>
    <xf fontId="7" fillId="23" borderId="0" numFmtId="0" xfId="0" applyFont="1" applyFill="1" applyAlignment="1">
      <alignment horizontal="right" wrapText="1"/>
    </xf>
    <xf fontId="7" fillId="23" borderId="0" numFmtId="0" xfId="0" applyFont="1" applyFill="1" applyAlignment="1">
      <alignment horizontal="right"/>
    </xf>
    <xf fontId="7" fillId="0" borderId="0" numFmtId="0" xfId="0" applyFont="1" applyAlignment="1">
      <alignment horizontal="right"/>
    </xf>
    <xf fontId="22" fillId="0" borderId="0" numFmtId="0" xfId="0" applyFont="1" applyAlignment="1">
      <alignment horizontal="right"/>
    </xf>
    <xf fontId="22" fillId="0" borderId="0" numFmtId="0" xfId="0" applyFont="1" applyAlignment="1">
      <alignment horizontal="center"/>
    </xf>
    <xf fontId="22" fillId="0" borderId="10" numFmtId="0" xfId="0" applyFont="1" applyBorder="1" applyAlignment="1">
      <alignment horizontal="center" vertical="center" wrapText="1"/>
    </xf>
    <xf fontId="22" fillId="0" borderId="11" numFmtId="0" xfId="0" applyFont="1" applyBorder="1" applyAlignment="1">
      <alignment horizontal="center" vertical="center" wrapText="1"/>
    </xf>
    <xf fontId="22" fillId="23" borderId="11" numFmtId="0" xfId="0" applyFont="1" applyFill="1" applyBorder="1" applyAlignment="1">
      <alignment horizontal="center" vertical="center" wrapText="1"/>
    </xf>
    <xf fontId="23" fillId="0" borderId="10" numFmtId="0" xfId="0" applyFont="1" applyBorder="1" applyAlignment="1">
      <alignment horizontal="center" vertical="center" wrapText="1"/>
    </xf>
    <xf fontId="0" fillId="0" borderId="10" numFmtId="0" xfId="0" applyBorder="1"/>
    <xf fontId="22" fillId="0" borderId="12" numFmtId="0" xfId="0" applyFont="1" applyBorder="1" applyAlignment="1">
      <alignment horizontal="center" vertical="center" wrapText="1"/>
    </xf>
    <xf fontId="22" fillId="23" borderId="12" numFmtId="0" xfId="0" applyFont="1" applyFill="1" applyBorder="1" applyAlignment="1">
      <alignment horizontal="center" vertical="center" wrapText="1"/>
    </xf>
    <xf fontId="7" fillId="0" borderId="0" numFmtId="0" xfId="0" applyFont="1"/>
    <xf fontId="22" fillId="0" borderId="13" numFmtId="0" xfId="0" applyFont="1" applyBorder="1" applyAlignment="1">
      <alignment horizontal="center" vertical="center" wrapText="1"/>
    </xf>
    <xf fontId="22" fillId="23" borderId="13" numFmtId="0" xfId="0" applyFont="1" applyFill="1" applyBorder="1" applyAlignment="1">
      <alignment horizontal="center" vertical="center" wrapText="1"/>
    </xf>
    <xf fontId="7" fillId="0" borderId="10" numFmtId="0" xfId="0" applyFont="1" applyBorder="1"/>
    <xf fontId="0" fillId="0" borderId="10" numFmtId="0" xfId="0" applyBorder="1" applyAlignment="1">
      <alignment horizontal="center" vertical="center"/>
    </xf>
    <xf fontId="24" fillId="0" borderId="10" numFmtId="0" xfId="0" applyFont="1" applyBorder="1" applyAlignment="1">
      <alignment horizontal="left" vertical="top" wrapText="1"/>
    </xf>
    <xf fontId="24" fillId="0" borderId="14" numFmtId="0" xfId="0" applyFont="1" applyBorder="1" applyAlignment="1">
      <alignment horizontal="left" vertical="center" wrapText="1"/>
    </xf>
    <xf fontId="24" fillId="0" borderId="15" numFmtId="0" xfId="0" applyFont="1" applyBorder="1" applyAlignment="1">
      <alignment horizontal="left" vertical="center" wrapText="1"/>
    </xf>
    <xf fontId="24" fillId="0" borderId="16" numFmtId="0" xfId="0" applyFont="1" applyBorder="1" applyAlignment="1">
      <alignment horizontal="left" vertical="center" wrapText="1"/>
    </xf>
    <xf fontId="23" fillId="0" borderId="17" numFmtId="0" xfId="0" applyFont="1" applyBorder="1" applyAlignment="1">
      <alignment vertical="center" wrapText="1"/>
    </xf>
    <xf fontId="21" fillId="0" borderId="0" numFmtId="0" xfId="0" applyFont="1"/>
    <xf fontId="24" fillId="23" borderId="11" numFmtId="0" xfId="0" applyFont="1" applyFill="1" applyBorder="1" applyAlignment="1">
      <alignment horizontal="center" vertical="center" wrapText="1"/>
    </xf>
    <xf fontId="23" fillId="23" borderId="10" numFmtId="0" xfId="0" applyFont="1" applyFill="1" applyBorder="1" applyAlignment="1">
      <alignment horizontal="left" vertical="center" wrapText="1"/>
    </xf>
    <xf fontId="23" fillId="23" borderId="11" numFmtId="0" xfId="0" applyFont="1" applyFill="1" applyBorder="1" applyAlignment="1">
      <alignment horizontal="center" vertical="center" wrapText="1"/>
    </xf>
    <xf fontId="23" fillId="23" borderId="10" numFmtId="0" xfId="0" applyFont="1" applyFill="1" applyBorder="1" applyAlignment="1">
      <alignment horizontal="center" vertical="center" wrapText="1"/>
    </xf>
    <xf fontId="23" fillId="23" borderId="10" numFmtId="164" xfId="0" applyNumberFormat="1" applyFont="1" applyFill="1" applyBorder="1" applyAlignment="1">
      <alignment horizontal="center" vertical="center" wrapText="1"/>
    </xf>
    <xf fontId="22" fillId="23" borderId="11" numFmtId="0" xfId="0" applyFont="1" applyFill="1" applyBorder="1" applyAlignment="1">
      <alignment horizontal="center" textRotation="90" vertical="center" wrapText="1"/>
    </xf>
    <xf fontId="21" fillId="0" borderId="0" numFmtId="165" xfId="0" applyNumberFormat="1" applyFont="1"/>
    <xf fontId="24" fillId="23" borderId="12" numFmtId="0" xfId="0" applyFont="1" applyFill="1" applyBorder="1" applyAlignment="1">
      <alignment horizontal="center" vertical="center" wrapText="1"/>
    </xf>
    <xf fontId="23" fillId="23" borderId="12" numFmtId="0" xfId="0" applyFont="1" applyFill="1" applyBorder="1" applyAlignment="1">
      <alignment horizontal="center" vertical="center" wrapText="1"/>
    </xf>
    <xf fontId="22" fillId="23" borderId="12" numFmtId="0" xfId="0" applyFont="1" applyFill="1" applyBorder="1" applyAlignment="1">
      <alignment horizontal="center" textRotation="90" vertical="center" wrapText="1"/>
    </xf>
    <xf fontId="24" fillId="23" borderId="13" numFmtId="0" xfId="0" applyFont="1" applyFill="1" applyBorder="1" applyAlignment="1">
      <alignment horizontal="center" vertical="center" wrapText="1"/>
    </xf>
    <xf fontId="23" fillId="23" borderId="13" numFmtId="0" xfId="0" applyFont="1" applyFill="1" applyBorder="1" applyAlignment="1">
      <alignment horizontal="center" vertical="center" wrapText="1"/>
    </xf>
    <xf fontId="22" fillId="23" borderId="13" numFmtId="0" xfId="0" applyFont="1" applyFill="1" applyBorder="1" applyAlignment="1">
      <alignment horizontal="center" textRotation="90" vertical="center" wrapText="1"/>
    </xf>
    <xf fontId="23" fillId="23" borderId="18" numFmtId="0" xfId="0" applyFont="1" applyFill="1" applyBorder="1" applyAlignment="1">
      <alignment vertical="center" wrapText="1"/>
    </xf>
    <xf fontId="23" fillId="23" borderId="17" numFmtId="0" xfId="0" applyFont="1" applyFill="1" applyBorder="1" applyAlignment="1">
      <alignment vertical="center" wrapText="1"/>
    </xf>
    <xf fontId="23" fillId="23" borderId="19" numFmtId="0" xfId="0" applyFont="1" applyFill="1" applyBorder="1" applyAlignment="1">
      <alignment vertical="center" wrapText="1"/>
    </xf>
    <xf fontId="7" fillId="23" borderId="11" numFmtId="0" xfId="0" applyFont="1" applyFill="1" applyBorder="1" applyAlignment="1">
      <alignment horizontal="center" vertical="center"/>
    </xf>
    <xf fontId="23" fillId="0" borderId="10" numFmtId="0" xfId="0" applyFont="1" applyBorder="1" applyAlignment="1">
      <alignment horizontal="left" vertical="center" wrapText="1"/>
    </xf>
    <xf fontId="7" fillId="23" borderId="12" numFmtId="0" xfId="0" applyFont="1" applyFill="1" applyBorder="1" applyAlignment="1">
      <alignment horizontal="center" vertical="center"/>
    </xf>
    <xf fontId="22" fillId="23" borderId="10" numFmtId="0" xfId="0" applyFont="1" applyFill="1" applyBorder="1" applyAlignment="1">
      <alignment horizontal="left" vertical="center" wrapText="1"/>
    </xf>
    <xf fontId="22" fillId="23" borderId="10" numFmtId="0" xfId="0" applyFont="1" applyFill="1" applyBorder="1" applyAlignment="1">
      <alignment horizontal="center" vertical="center" wrapText="1"/>
    </xf>
    <xf fontId="23" fillId="23" borderId="14" numFmtId="164" xfId="0" applyNumberFormat="1" applyFont="1" applyFill="1" applyBorder="1" applyAlignment="1">
      <alignment horizontal="center" vertical="center" wrapText="1"/>
    </xf>
    <xf fontId="22" fillId="23" borderId="10" numFmtId="164" xfId="0" applyNumberFormat="1" applyFont="1" applyFill="1" applyBorder="1" applyAlignment="1">
      <alignment horizontal="center" wrapText="1"/>
    </xf>
    <xf fontId="22" fillId="23" borderId="16" numFmtId="164" xfId="0" applyNumberFormat="1" applyFont="1" applyFill="1" applyBorder="1" applyAlignment="1">
      <alignment horizontal="center" vertical="center" wrapText="1"/>
    </xf>
    <xf fontId="22" fillId="23" borderId="10" numFmtId="164" xfId="0" applyNumberFormat="1" applyFont="1" applyFill="1" applyBorder="1" applyAlignment="1">
      <alignment horizontal="center" vertical="center" wrapText="1"/>
    </xf>
    <xf fontId="0" fillId="23" borderId="10" numFmtId="0" xfId="0" applyFill="1" applyBorder="1"/>
    <xf fontId="23" fillId="23" borderId="16" numFmtId="164" xfId="0" applyNumberFormat="1" applyFont="1" applyFill="1" applyBorder="1" applyAlignment="1">
      <alignment horizontal="center" vertical="center" wrapText="1"/>
    </xf>
    <xf fontId="22" fillId="0" borderId="17" numFmtId="0" xfId="0" applyFont="1" applyBorder="1" applyAlignment="1">
      <alignment vertical="center" wrapText="1"/>
    </xf>
    <xf fontId="23" fillId="0" borderId="10" numFmtId="164" xfId="0" applyNumberFormat="1" applyFont="1" applyBorder="1" applyAlignment="1">
      <alignment horizontal="center" vertical="center" wrapText="1"/>
    </xf>
    <xf fontId="23" fillId="0" borderId="14" numFmtId="164" xfId="0" applyNumberFormat="1" applyFont="1" applyBorder="1" applyAlignment="1">
      <alignment horizontal="center" vertical="center" wrapText="1"/>
    </xf>
    <xf fontId="22" fillId="0" borderId="10" numFmtId="164" xfId="0" applyNumberFormat="1" applyFont="1" applyBorder="1" applyAlignment="1">
      <alignment horizontal="center" vertical="center" wrapText="1"/>
    </xf>
    <xf fontId="22" fillId="0" borderId="16" numFmtId="164" xfId="0" applyNumberFormat="1" applyFont="1" applyBorder="1" applyAlignment="1">
      <alignment horizontal="center" vertical="center" wrapText="1"/>
    </xf>
    <xf fontId="23" fillId="23" borderId="10" numFmtId="164" xfId="0" applyNumberFormat="1" applyFont="1" applyFill="1" applyBorder="1" applyAlignment="1">
      <alignment horizontal="center" wrapText="1"/>
    </xf>
    <xf fontId="21" fillId="23" borderId="10" numFmtId="0" xfId="0" applyFont="1" applyFill="1" applyBorder="1"/>
    <xf fontId="7" fillId="23" borderId="13" numFmtId="0" xfId="0" applyFont="1" applyFill="1" applyBorder="1" applyAlignment="1">
      <alignment horizontal="center" vertical="center"/>
    </xf>
    <xf fontId="0" fillId="0" borderId="0" numFmtId="0" xfId="0" applyAlignment="1">
      <alignment vertical="center"/>
    </xf>
    <xf fontId="0" fillId="23" borderId="10" numFmtId="0" xfId="0" applyFill="1" applyBorder="1" applyAlignment="1">
      <alignment vertical="center"/>
    </xf>
    <xf fontId="23" fillId="23" borderId="20" numFmtId="0" xfId="0" applyFont="1" applyFill="1" applyBorder="1" applyAlignment="1">
      <alignment horizontal="center" vertical="center" wrapText="1"/>
    </xf>
    <xf fontId="23" fillId="23" borderId="18" numFmtId="0" xfId="0" applyFont="1" applyFill="1" applyBorder="1" applyAlignment="1">
      <alignment horizontal="center" vertical="center" wrapText="1"/>
    </xf>
    <xf fontId="23" fillId="23" borderId="21" numFmtId="0" xfId="0" applyFont="1" applyFill="1" applyBorder="1" applyAlignment="1">
      <alignment horizontal="center" vertical="center" wrapText="1"/>
    </xf>
    <xf fontId="23" fillId="23" borderId="17" numFmtId="0" xfId="0" applyFont="1" applyFill="1" applyBorder="1" applyAlignment="1">
      <alignment horizontal="center" vertical="center" wrapText="1"/>
    </xf>
    <xf fontId="23" fillId="23" borderId="22" numFmtId="0" xfId="0" applyFont="1" applyFill="1" applyBorder="1" applyAlignment="1">
      <alignment horizontal="center" vertical="center" wrapText="1"/>
    </xf>
    <xf fontId="23" fillId="23" borderId="19" numFmtId="0" xfId="0" applyFont="1" applyFill="1" applyBorder="1" applyAlignment="1">
      <alignment horizontal="center" vertical="center" wrapText="1"/>
    </xf>
    <xf fontId="0" fillId="0" borderId="0" numFmtId="164" xfId="0" applyNumberFormat="1" applyAlignment="1">
      <alignment horizontal="center" vertical="center"/>
    </xf>
    <xf fontId="21" fillId="0" borderId="10" numFmtId="0" xfId="0" applyFont="1" applyBorder="1" applyAlignment="1">
      <alignment horizontal="center" vertical="center"/>
    </xf>
    <xf fontId="0" fillId="0" borderId="10" numFmtId="164" xfId="0" applyNumberFormat="1" applyBorder="1" applyAlignment="1">
      <alignment horizontal="center" vertical="center"/>
    </xf>
    <xf fontId="0" fillId="0" borderId="0" numFmtId="162" xfId="0" applyNumberFormat="1" applyAlignment="1">
      <alignment horizontal="center" vertical="center"/>
    </xf>
  </cellXfs>
  <cellStyles count="49">
    <cellStyle name="20% - Акцент1" xfId="1" builtinId="30"/>
    <cellStyle name="20% - Акцент2" xfId="2" builtinId="34"/>
    <cellStyle name="20% - Акцент3" xfId="3" builtinId="38"/>
    <cellStyle name="20% - Акцент4" xfId="4" builtinId="42"/>
    <cellStyle name="20% - Акцент5" xfId="5" builtinId="46"/>
    <cellStyle name="20% - Акцент6" xfId="6" builtinId="50"/>
    <cellStyle name="40% - Акцент1" xfId="7" builtinId="31"/>
    <cellStyle name="40% - Акцент2" xfId="8" builtinId="35"/>
    <cellStyle name="40% - Акцент3" xfId="9" builtinId="39"/>
    <cellStyle name="40% - Акцент4" xfId="10" builtinId="43"/>
    <cellStyle name="40% - Акцент5" xfId="11" builtinId="47"/>
    <cellStyle name="40% - Акцент6" xfId="12" builtinId="51"/>
    <cellStyle name="60% - Акцент1" xfId="13" builtinId="32"/>
    <cellStyle name="60% - Акцент2" xfId="14" builtinId="36"/>
    <cellStyle name="60% - Акцент3" xfId="15" builtinId="40"/>
    <cellStyle name="60% - Акцент4" xfId="16" builtinId="44"/>
    <cellStyle name="60% - Акцент5" xfId="17" builtinId="48"/>
    <cellStyle name="60% -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Гиперссылка" xfId="28" builtinId="8"/>
    <cellStyle name="Денежный" xfId="29" builtinId="4"/>
    <cellStyle name="Денежный [0]" xfId="30" builtinId="7"/>
    <cellStyle name="Заголовок 1" xfId="31" builtinId="16"/>
    <cellStyle name="Заголовок 2" xfId="32" builtinId="17"/>
    <cellStyle name="Заголовок 3" xfId="33" builtinId="18"/>
    <cellStyle name="Заголовок 4" xfId="34" builtinId="19"/>
    <cellStyle name="Итог" xfId="35" builtinId="25"/>
    <cellStyle name="Контрольная ячейка" xfId="36" builtinId="23"/>
    <cellStyle name="Название" xfId="37" builtinId="15"/>
    <cellStyle name="Нейтральный" xfId="38" builtinId="28"/>
    <cellStyle name="Обычный" xfId="0" builtinId="0"/>
    <cellStyle name="Открывавшаяся гиперссылка" xfId="39" builtinId="9"/>
    <cellStyle name="Плохой" xfId="40" builtinId="27"/>
    <cellStyle name="Пояснение" xfId="41" builtinId="53"/>
    <cellStyle name="Примечание" xfId="42" builtinId="10"/>
    <cellStyle name="Процентный" xfId="43" builtinId="5"/>
    <cellStyle name="Связанная ячейка" xfId="44" builtinId="24"/>
    <cellStyle name="Текст предупреждения" xfId="45" builtinId="11"/>
    <cellStyle name="Финансовый" xfId="46" builtinId="3"/>
    <cellStyle name="Финансовый [0]" xfId="47" builtinId="6"/>
    <cellStyle name="Хороший" xfId="48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Documents%20and%20Settings/volodina.CUL.000/&#1052;&#1086;&#1080;%20&#1076;&#1086;&#1082;&#1091;&#1084;&#1077;&#1085;&#1090;&#1099;/&#1044;&#1086;&#1082;&#1091;&#1084;&#1077;&#1085;&#1090;&#1099;%20&#1058;&#1072;&#1090;&#1100;&#1103;&#1085;&#1072;/&#1041;&#1102;&#1076;&#1078;&#1077;&#1090;/&#1073;&#1102;&#1076;&#1078;&#1077;&#1090;%202016/&#1076;&#1086;&#1087;%20&#1087;&#1086;&#1090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 первоначальная"/>
      <sheetName val="2016 "/>
      <sheetName val="2016  (2)"/>
      <sheetName val="на презентацию"/>
      <sheetName val="2016 Аэлита поменялся расчет"/>
      <sheetName val="после тогго что выделили"/>
    </sheetNames>
    <sheetDataSet>
      <sheetData sheetId="5">
        <row r="65">
          <cell r="B65" t="n">
            <v>4550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A2" zoomScale="100" workbookViewId="0">
      <selection activeCell="A2" activeCellId="0" sqref="A2:Q2"/>
    </sheetView>
  </sheetViews>
  <sheetFormatPr baseColWidth="8" defaultColWidth="9" defaultRowHeight="15.6" customHeight="1"/>
  <cols>
    <col customWidth="1" min="1" max="1" style="1" width="3.8984399999999999"/>
    <col customWidth="1" min="2" max="2" style="2" width="24.5"/>
    <col customWidth="1" min="3" max="3" style="2" width="13"/>
    <col customWidth="1" min="4" max="4" style="2" width="9.5976599999999994"/>
    <col customWidth="1" min="5" max="5" style="2" width="9.6992200000000004"/>
    <col customWidth="1" min="6" max="6" style="3" width="10.898400000000001"/>
    <col customWidth="1" min="7" max="7" style="4" width="12.398400000000001"/>
    <col customWidth="1" min="8" max="8" style="4" width="11.5"/>
    <col customWidth="1" min="9" max="9" style="3" width="10"/>
    <col customWidth="1" min="10" max="10" style="3" width="9.8984400000000008"/>
    <col customWidth="1" min="11" max="11" style="3" width="10.0977"/>
    <col customWidth="1" min="12" max="12" style="3" width="4.6992200000000004"/>
    <col customWidth="1" min="13" max="13" style="3" width="10"/>
    <col customWidth="1" min="14" max="14" style="3" width="9.0976599999999994"/>
    <col customWidth="1" min="15" max="16" style="3" width="7.0976600000000003"/>
    <col customWidth="1" min="17" max="17" style="5" width="9.6992200000000004"/>
    <col customWidth="1" hidden="1" min="18" max="18" style="1" width="5.8984399999999999"/>
    <col bestFit="1" customWidth="1" min="19" max="19" style="1" width="11.898400000000001"/>
    <col bestFit="1" customWidth="1" min="20" max="20" style="1" width="11.5977"/>
    <col customWidth="1" min="21" max="257" style="1" width="9"/>
  </cols>
  <sheetData>
    <row r="1" s="6" customForma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6" customForma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6" customForma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>
      <c r="A5" s="9"/>
      <c r="B5" s="10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ht="19.5" customHeight="1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>
      <c r="A7" s="10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>
      <c r="A8" s="10" t="s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ht="15.6">
      <c r="A9" s="11"/>
    </row>
    <row r="10" ht="15.6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ht="15.6">
      <c r="A11" s="11"/>
    </row>
    <row r="12" ht="15.6" hidden="1">
      <c r="A12" s="11"/>
    </row>
    <row r="13" ht="15.6">
      <c r="A13" s="11"/>
    </row>
    <row r="14" ht="25.5" customHeight="1">
      <c r="A14" s="12" t="s">
        <v>8</v>
      </c>
      <c r="B14" s="13" t="s">
        <v>9</v>
      </c>
      <c r="C14" s="14" t="s">
        <v>10</v>
      </c>
      <c r="D14" s="14" t="s">
        <v>11</v>
      </c>
      <c r="E14" s="14" t="s">
        <v>12</v>
      </c>
      <c r="F14" s="12" t="s">
        <v>13</v>
      </c>
      <c r="G14" s="15" t="s">
        <v>14</v>
      </c>
      <c r="H14" s="15"/>
      <c r="I14" s="12" t="s">
        <v>15</v>
      </c>
      <c r="J14" s="12"/>
      <c r="K14" s="12"/>
      <c r="L14" s="12"/>
      <c r="M14" s="12"/>
      <c r="N14" s="12"/>
      <c r="O14" s="12"/>
      <c r="P14" s="12"/>
      <c r="Q14" s="12" t="s">
        <v>16</v>
      </c>
      <c r="R14" s="16"/>
    </row>
    <row r="15" ht="94.950000000000003" customHeight="1">
      <c r="A15" s="12"/>
      <c r="B15" s="17"/>
      <c r="C15" s="18"/>
      <c r="D15" s="18"/>
      <c r="E15" s="18"/>
      <c r="F15" s="12"/>
      <c r="G15" s="15"/>
      <c r="H15" s="15"/>
      <c r="I15" s="12" t="s">
        <v>17</v>
      </c>
      <c r="J15" s="12"/>
      <c r="K15" s="12" t="s">
        <v>18</v>
      </c>
      <c r="L15" s="12"/>
      <c r="M15" s="12" t="s">
        <v>19</v>
      </c>
      <c r="N15" s="12"/>
      <c r="O15" s="12" t="s">
        <v>20</v>
      </c>
      <c r="P15" s="12"/>
      <c r="Q15" s="12"/>
      <c r="R15" s="16"/>
    </row>
    <row r="16" s="19" customFormat="1" ht="36">
      <c r="A16" s="12"/>
      <c r="B16" s="20"/>
      <c r="C16" s="21"/>
      <c r="D16" s="21"/>
      <c r="E16" s="21"/>
      <c r="F16" s="12"/>
      <c r="G16" s="12" t="s">
        <v>21</v>
      </c>
      <c r="H16" s="12" t="s">
        <v>22</v>
      </c>
      <c r="I16" s="12" t="s">
        <v>21</v>
      </c>
      <c r="J16" s="12" t="s">
        <v>22</v>
      </c>
      <c r="K16" s="12" t="s">
        <v>21</v>
      </c>
      <c r="L16" s="12" t="s">
        <v>22</v>
      </c>
      <c r="M16" s="12" t="s">
        <v>21</v>
      </c>
      <c r="N16" s="12" t="s">
        <v>22</v>
      </c>
      <c r="O16" s="12" t="s">
        <v>21</v>
      </c>
      <c r="P16" s="12" t="s">
        <v>23</v>
      </c>
      <c r="Q16" s="12"/>
      <c r="R16" s="22"/>
    </row>
    <row r="17" s="3" customFormat="1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5">
        <v>7</v>
      </c>
      <c r="H17" s="15">
        <v>8</v>
      </c>
      <c r="I17" s="12">
        <v>9</v>
      </c>
      <c r="J17" s="12">
        <v>10</v>
      </c>
      <c r="K17" s="12">
        <v>11</v>
      </c>
      <c r="L17" s="12">
        <v>12</v>
      </c>
      <c r="M17" s="12">
        <v>13</v>
      </c>
      <c r="N17" s="12">
        <v>14</v>
      </c>
      <c r="O17" s="12">
        <v>15</v>
      </c>
      <c r="P17" s="12">
        <v>16</v>
      </c>
      <c r="Q17" s="12">
        <v>17</v>
      </c>
      <c r="R17" s="23"/>
    </row>
    <row r="18" ht="29.25" customHeight="1">
      <c r="A18" s="24" t="s">
        <v>24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16"/>
    </row>
    <row r="19" ht="15.6" hidden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  <c r="R19" s="28"/>
    </row>
    <row r="20" s="29" customFormat="1" ht="217.5" customHeight="1">
      <c r="A20" s="30"/>
      <c r="B20" s="31" t="s">
        <v>25</v>
      </c>
      <c r="C20" s="32" t="s">
        <v>26</v>
      </c>
      <c r="D20" s="32"/>
      <c r="E20" s="32"/>
      <c r="F20" s="33" t="s">
        <v>27</v>
      </c>
      <c r="G20" s="34">
        <f>SUM(G21:G31)</f>
        <v>30340.75</v>
      </c>
      <c r="H20" s="34">
        <f>SUM(H21:H31)</f>
        <v>3982.9500000000003</v>
      </c>
      <c r="I20" s="34">
        <f>SUM(I21:I31)</f>
        <v>26857.799999999999</v>
      </c>
      <c r="J20" s="34">
        <f t="shared" ref="J20:P20" si="0">SUM(J21:J31)</f>
        <v>3500</v>
      </c>
      <c r="K20" s="34">
        <f t="shared" si="0"/>
        <v>0</v>
      </c>
      <c r="L20" s="34">
        <f t="shared" si="0"/>
        <v>0</v>
      </c>
      <c r="M20" s="34">
        <f t="shared" si="0"/>
        <v>3482.9500000000003</v>
      </c>
      <c r="N20" s="34">
        <f t="shared" si="0"/>
        <v>482.94999999999999</v>
      </c>
      <c r="O20" s="34">
        <f t="shared" si="0"/>
        <v>0</v>
      </c>
      <c r="P20" s="34">
        <f t="shared" si="0"/>
        <v>0</v>
      </c>
      <c r="Q20" s="35" t="s">
        <v>28</v>
      </c>
      <c r="R20" s="28"/>
      <c r="S20" s="36"/>
      <c r="T20" s="36"/>
    </row>
    <row r="21" s="29" customFormat="1" ht="18.600000000000001" customHeight="1">
      <c r="A21" s="37"/>
      <c r="B21" s="31"/>
      <c r="C21" s="38"/>
      <c r="D21" s="38"/>
      <c r="E21" s="38"/>
      <c r="F21" s="33" t="s">
        <v>29</v>
      </c>
      <c r="G21" s="34">
        <f t="shared" ref="G21:H31" si="1">I21+K21+M21+O21</f>
        <v>6040</v>
      </c>
      <c r="H21" s="34">
        <f t="shared" si="1"/>
        <v>250</v>
      </c>
      <c r="I21" s="34">
        <f t="shared" ref="I21:P31" si="2">I45</f>
        <v>4540</v>
      </c>
      <c r="J21" s="34">
        <f t="shared" ref="J21:P21" si="3">J45</f>
        <v>250</v>
      </c>
      <c r="K21" s="34">
        <f t="shared" si="3"/>
        <v>0</v>
      </c>
      <c r="L21" s="34">
        <f t="shared" si="3"/>
        <v>0</v>
      </c>
      <c r="M21" s="34">
        <f t="shared" si="3"/>
        <v>1500</v>
      </c>
      <c r="N21" s="34">
        <f t="shared" si="3"/>
        <v>0</v>
      </c>
      <c r="O21" s="34">
        <f t="shared" si="3"/>
        <v>0</v>
      </c>
      <c r="P21" s="34">
        <f t="shared" si="3"/>
        <v>0</v>
      </c>
      <c r="Q21" s="39"/>
      <c r="R21" s="28"/>
    </row>
    <row r="22" s="29" customFormat="1" ht="18.600000000000001" customHeight="1">
      <c r="A22" s="37"/>
      <c r="B22" s="31"/>
      <c r="C22" s="38"/>
      <c r="D22" s="38"/>
      <c r="E22" s="38"/>
      <c r="F22" s="33" t="s">
        <v>30</v>
      </c>
      <c r="G22" s="34">
        <f t="shared" si="1"/>
        <v>4800</v>
      </c>
      <c r="H22" s="34">
        <f t="shared" si="1"/>
        <v>250</v>
      </c>
      <c r="I22" s="34">
        <f t="shared" si="2"/>
        <v>3300</v>
      </c>
      <c r="J22" s="34">
        <f t="shared" si="2"/>
        <v>250</v>
      </c>
      <c r="K22" s="34">
        <f t="shared" si="2"/>
        <v>0</v>
      </c>
      <c r="L22" s="34">
        <f t="shared" si="2"/>
        <v>0</v>
      </c>
      <c r="M22" s="34">
        <f t="shared" si="2"/>
        <v>1500</v>
      </c>
      <c r="N22" s="34">
        <f t="shared" si="2"/>
        <v>0</v>
      </c>
      <c r="O22" s="34">
        <f t="shared" si="2"/>
        <v>0</v>
      </c>
      <c r="P22" s="34">
        <f t="shared" si="2"/>
        <v>0</v>
      </c>
      <c r="Q22" s="39"/>
      <c r="R22" s="28"/>
    </row>
    <row r="23" s="29" customFormat="1" ht="18.600000000000001" customHeight="1">
      <c r="A23" s="37"/>
      <c r="B23" s="31"/>
      <c r="C23" s="38"/>
      <c r="D23" s="38"/>
      <c r="E23" s="38"/>
      <c r="F23" s="33" t="s">
        <v>31</v>
      </c>
      <c r="G23" s="34">
        <f t="shared" si="1"/>
        <v>250</v>
      </c>
      <c r="H23" s="34">
        <f t="shared" si="1"/>
        <v>250</v>
      </c>
      <c r="I23" s="34">
        <f t="shared" si="2"/>
        <v>250</v>
      </c>
      <c r="J23" s="34">
        <f t="shared" si="2"/>
        <v>250</v>
      </c>
      <c r="K23" s="34">
        <f t="shared" si="2"/>
        <v>0</v>
      </c>
      <c r="L23" s="34">
        <f t="shared" si="2"/>
        <v>0</v>
      </c>
      <c r="M23" s="34">
        <f t="shared" si="2"/>
        <v>0</v>
      </c>
      <c r="N23" s="34">
        <f t="shared" si="2"/>
        <v>0</v>
      </c>
      <c r="O23" s="34">
        <f t="shared" si="2"/>
        <v>0</v>
      </c>
      <c r="P23" s="34">
        <f t="shared" si="2"/>
        <v>0</v>
      </c>
      <c r="Q23" s="39"/>
      <c r="R23" s="28"/>
    </row>
    <row r="24" s="29" customFormat="1" ht="18.600000000000001" customHeight="1">
      <c r="A24" s="37"/>
      <c r="B24" s="31"/>
      <c r="C24" s="38"/>
      <c r="D24" s="38"/>
      <c r="E24" s="38"/>
      <c r="F24" s="33" t="s">
        <v>32</v>
      </c>
      <c r="G24" s="34">
        <f t="shared" si="1"/>
        <v>250</v>
      </c>
      <c r="H24" s="34">
        <f t="shared" si="1"/>
        <v>250</v>
      </c>
      <c r="I24" s="34">
        <f t="shared" si="2"/>
        <v>250</v>
      </c>
      <c r="J24" s="34">
        <f t="shared" si="2"/>
        <v>250</v>
      </c>
      <c r="K24" s="34">
        <f t="shared" si="2"/>
        <v>0</v>
      </c>
      <c r="L24" s="34">
        <f t="shared" si="2"/>
        <v>0</v>
      </c>
      <c r="M24" s="34">
        <f t="shared" si="2"/>
        <v>0</v>
      </c>
      <c r="N24" s="34">
        <f t="shared" si="2"/>
        <v>0</v>
      </c>
      <c r="O24" s="34">
        <f t="shared" si="2"/>
        <v>0</v>
      </c>
      <c r="P24" s="34">
        <f t="shared" si="2"/>
        <v>0</v>
      </c>
      <c r="Q24" s="39"/>
      <c r="R24" s="28"/>
    </row>
    <row r="25" s="29" customFormat="1" ht="18.600000000000001" customHeight="1">
      <c r="A25" s="37"/>
      <c r="B25" s="31"/>
      <c r="C25" s="38"/>
      <c r="D25" s="38"/>
      <c r="E25" s="38"/>
      <c r="F25" s="33" t="s">
        <v>33</v>
      </c>
      <c r="G25" s="34">
        <f t="shared" si="1"/>
        <v>450.80000000000001</v>
      </c>
      <c r="H25" s="34">
        <f t="shared" si="1"/>
        <v>450.80000000000001</v>
      </c>
      <c r="I25" s="34">
        <f t="shared" si="2"/>
        <v>250</v>
      </c>
      <c r="J25" s="34">
        <f t="shared" si="2"/>
        <v>250</v>
      </c>
      <c r="K25" s="34">
        <f t="shared" si="2"/>
        <v>0</v>
      </c>
      <c r="L25" s="34">
        <f t="shared" si="2"/>
        <v>0</v>
      </c>
      <c r="M25" s="34">
        <f t="shared" si="2"/>
        <v>200.80000000000001</v>
      </c>
      <c r="N25" s="34">
        <f t="shared" si="2"/>
        <v>200.80000000000001</v>
      </c>
      <c r="O25" s="34">
        <f t="shared" si="2"/>
        <v>0</v>
      </c>
      <c r="P25" s="34">
        <f t="shared" si="2"/>
        <v>0</v>
      </c>
      <c r="Q25" s="39"/>
      <c r="R25" s="28"/>
    </row>
    <row r="26" s="29" customFormat="1" ht="18.600000000000001" customHeight="1">
      <c r="A26" s="37"/>
      <c r="B26" s="31"/>
      <c r="C26" s="38"/>
      <c r="D26" s="38"/>
      <c r="E26" s="38"/>
      <c r="F26" s="33" t="s">
        <v>34</v>
      </c>
      <c r="G26" s="34">
        <f t="shared" si="1"/>
        <v>3800</v>
      </c>
      <c r="H26" s="34">
        <f t="shared" si="1"/>
        <v>1000</v>
      </c>
      <c r="I26" s="34">
        <f t="shared" si="2"/>
        <v>3800</v>
      </c>
      <c r="J26" s="34">
        <f t="shared" ref="J26:P29" si="4">J50</f>
        <v>1000</v>
      </c>
      <c r="K26" s="34">
        <f t="shared" si="4"/>
        <v>0</v>
      </c>
      <c r="L26" s="34">
        <f t="shared" si="4"/>
        <v>0</v>
      </c>
      <c r="M26" s="34">
        <f t="shared" si="4"/>
        <v>0</v>
      </c>
      <c r="N26" s="34">
        <f t="shared" si="4"/>
        <v>0</v>
      </c>
      <c r="O26" s="34">
        <f t="shared" si="4"/>
        <v>0</v>
      </c>
      <c r="P26" s="34">
        <f t="shared" si="4"/>
        <v>0</v>
      </c>
      <c r="Q26" s="39"/>
      <c r="R26" s="28"/>
    </row>
    <row r="27" s="29" customFormat="1" ht="18.600000000000001" customHeight="1">
      <c r="A27" s="37"/>
      <c r="B27" s="31"/>
      <c r="C27" s="38"/>
      <c r="D27" s="38"/>
      <c r="E27" s="38"/>
      <c r="F27" s="33" t="s">
        <v>35</v>
      </c>
      <c r="G27" s="34">
        <f t="shared" si="1"/>
        <v>1750</v>
      </c>
      <c r="H27" s="34">
        <f t="shared" si="1"/>
        <v>250</v>
      </c>
      <c r="I27" s="34">
        <f t="shared" si="2"/>
        <v>1750</v>
      </c>
      <c r="J27" s="34">
        <f t="shared" si="4"/>
        <v>250</v>
      </c>
      <c r="K27" s="34">
        <f t="shared" ref="K27:P28" si="5">K51</f>
        <v>0</v>
      </c>
      <c r="L27" s="34">
        <f t="shared" si="5"/>
        <v>0</v>
      </c>
      <c r="M27" s="34">
        <f t="shared" si="5"/>
        <v>0</v>
      </c>
      <c r="N27" s="34">
        <f t="shared" si="5"/>
        <v>0</v>
      </c>
      <c r="O27" s="34">
        <f t="shared" si="5"/>
        <v>0</v>
      </c>
      <c r="P27" s="34">
        <f t="shared" si="5"/>
        <v>0</v>
      </c>
      <c r="Q27" s="39"/>
      <c r="R27" s="28"/>
    </row>
    <row r="28" s="29" customFormat="1" ht="18.600000000000001" customHeight="1">
      <c r="A28" s="37"/>
      <c r="B28" s="31"/>
      <c r="C28" s="38"/>
      <c r="D28" s="38"/>
      <c r="E28" s="38"/>
      <c r="F28" s="33" t="s">
        <v>36</v>
      </c>
      <c r="G28" s="34">
        <f t="shared" si="1"/>
        <v>3249.9500000000003</v>
      </c>
      <c r="H28" s="34">
        <f t="shared" si="1"/>
        <v>532.14999999999998</v>
      </c>
      <c r="I28" s="34">
        <f t="shared" si="2"/>
        <v>2967.8000000000002</v>
      </c>
      <c r="J28" s="34">
        <f t="shared" si="4"/>
        <v>250</v>
      </c>
      <c r="K28" s="34">
        <f t="shared" si="5"/>
        <v>0</v>
      </c>
      <c r="L28" s="34">
        <f t="shared" si="5"/>
        <v>0</v>
      </c>
      <c r="M28" s="34">
        <f t="shared" si="5"/>
        <v>282.14999999999998</v>
      </c>
      <c r="N28" s="34">
        <f t="shared" si="5"/>
        <v>282.14999999999998</v>
      </c>
      <c r="O28" s="34">
        <f t="shared" si="5"/>
        <v>0</v>
      </c>
      <c r="P28" s="34">
        <f t="shared" si="5"/>
        <v>0</v>
      </c>
      <c r="Q28" s="39"/>
      <c r="R28" s="28"/>
    </row>
    <row r="29" s="29" customFormat="1" ht="18.600000000000001" customHeight="1">
      <c r="A29" s="37"/>
      <c r="B29" s="31"/>
      <c r="C29" s="38"/>
      <c r="D29" s="38"/>
      <c r="E29" s="38"/>
      <c r="F29" s="33" t="s">
        <v>37</v>
      </c>
      <c r="G29" s="34">
        <f t="shared" si="1"/>
        <v>3250</v>
      </c>
      <c r="H29" s="34">
        <f t="shared" si="1"/>
        <v>250</v>
      </c>
      <c r="I29" s="34">
        <f t="shared" si="2"/>
        <v>3250</v>
      </c>
      <c r="J29" s="34">
        <f t="shared" si="4"/>
        <v>250</v>
      </c>
      <c r="K29" s="34">
        <f t="shared" si="4"/>
        <v>0</v>
      </c>
      <c r="L29" s="34">
        <f t="shared" si="4"/>
        <v>0</v>
      </c>
      <c r="M29" s="34">
        <f t="shared" si="4"/>
        <v>0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9"/>
      <c r="R29" s="28"/>
    </row>
    <row r="30" s="29" customFormat="1" ht="18.600000000000001" customHeight="1">
      <c r="A30" s="37"/>
      <c r="B30" s="31"/>
      <c r="C30" s="38"/>
      <c r="D30" s="38"/>
      <c r="E30" s="38"/>
      <c r="F30" s="33" t="s">
        <v>38</v>
      </c>
      <c r="G30" s="34">
        <f t="shared" si="1"/>
        <v>3250</v>
      </c>
      <c r="H30" s="34">
        <f t="shared" si="1"/>
        <v>250</v>
      </c>
      <c r="I30" s="34">
        <f t="shared" si="2"/>
        <v>3250</v>
      </c>
      <c r="J30" s="34">
        <f t="shared" si="2"/>
        <v>250</v>
      </c>
      <c r="K30" s="34">
        <f t="shared" si="2"/>
        <v>0</v>
      </c>
      <c r="L30" s="34">
        <f t="shared" si="2"/>
        <v>0</v>
      </c>
      <c r="M30" s="34">
        <f t="shared" si="2"/>
        <v>0</v>
      </c>
      <c r="N30" s="34">
        <f t="shared" si="2"/>
        <v>0</v>
      </c>
      <c r="O30" s="34">
        <f t="shared" si="2"/>
        <v>0</v>
      </c>
      <c r="P30" s="34">
        <f t="shared" si="2"/>
        <v>0</v>
      </c>
      <c r="Q30" s="39"/>
      <c r="R30" s="28"/>
    </row>
    <row r="31" s="29" customFormat="1" ht="18.600000000000001" customHeight="1">
      <c r="A31" s="40"/>
      <c r="B31" s="31"/>
      <c r="C31" s="41"/>
      <c r="D31" s="38"/>
      <c r="E31" s="38"/>
      <c r="F31" s="33" t="s">
        <v>39</v>
      </c>
      <c r="G31" s="34">
        <f t="shared" si="1"/>
        <v>3250</v>
      </c>
      <c r="H31" s="34">
        <f t="shared" si="1"/>
        <v>250</v>
      </c>
      <c r="I31" s="34">
        <f t="shared" si="2"/>
        <v>3250</v>
      </c>
      <c r="J31" s="34">
        <f t="shared" si="2"/>
        <v>250</v>
      </c>
      <c r="K31" s="34">
        <f t="shared" si="2"/>
        <v>0</v>
      </c>
      <c r="L31" s="34">
        <f t="shared" si="2"/>
        <v>0</v>
      </c>
      <c r="M31" s="34">
        <f t="shared" si="2"/>
        <v>0</v>
      </c>
      <c r="N31" s="34">
        <f t="shared" si="2"/>
        <v>0</v>
      </c>
      <c r="O31" s="34">
        <f t="shared" si="2"/>
        <v>0</v>
      </c>
      <c r="P31" s="34">
        <f t="shared" si="2"/>
        <v>0</v>
      </c>
      <c r="Q31" s="42"/>
      <c r="R31" s="28"/>
    </row>
    <row r="32" s="29" customFormat="1" ht="18.600000000000001" customHeight="1">
      <c r="A32" s="30"/>
      <c r="B32" s="31" t="s">
        <v>40</v>
      </c>
      <c r="C32" s="32"/>
      <c r="D32" s="32"/>
      <c r="E32" s="43"/>
      <c r="F32" s="33" t="s">
        <v>27</v>
      </c>
      <c r="G32" s="34">
        <f>SUM(G33:G43)</f>
        <v>81750</v>
      </c>
      <c r="H32" s="34">
        <f>SUM(H33:H43)</f>
        <v>0</v>
      </c>
      <c r="I32" s="34">
        <f>SUM(I33:I43)</f>
        <v>21250</v>
      </c>
      <c r="J32" s="34">
        <f t="shared" ref="J32:P32" si="6">SUM(J33:J43)</f>
        <v>0</v>
      </c>
      <c r="K32" s="34">
        <f t="shared" si="6"/>
        <v>50000</v>
      </c>
      <c r="L32" s="34">
        <f t="shared" si="6"/>
        <v>0</v>
      </c>
      <c r="M32" s="34">
        <f t="shared" si="6"/>
        <v>10500</v>
      </c>
      <c r="N32" s="34">
        <f t="shared" si="6"/>
        <v>0</v>
      </c>
      <c r="O32" s="34">
        <f t="shared" si="6"/>
        <v>0</v>
      </c>
      <c r="P32" s="34">
        <f t="shared" si="6"/>
        <v>0</v>
      </c>
      <c r="Q32" s="35" t="s">
        <v>28</v>
      </c>
      <c r="R32" s="28"/>
    </row>
    <row r="33" s="29" customFormat="1" ht="18.600000000000001" customHeight="1">
      <c r="A33" s="37"/>
      <c r="B33" s="31"/>
      <c r="C33" s="38"/>
      <c r="D33" s="38"/>
      <c r="E33" s="44"/>
      <c r="F33" s="33" t="s">
        <v>29</v>
      </c>
      <c r="G33" s="34">
        <f>I33+K33+M33+O33</f>
        <v>2000</v>
      </c>
      <c r="H33" s="34">
        <f t="shared" ref="G33:H37" si="7">J33+L33+N33+P33</f>
        <v>0</v>
      </c>
      <c r="I33" s="34">
        <f t="shared" ref="I33:P43" si="8">I213</f>
        <v>2000</v>
      </c>
      <c r="J33" s="34">
        <f t="shared" ref="J33:P33" si="9">J213</f>
        <v>0</v>
      </c>
      <c r="K33" s="34">
        <f t="shared" si="9"/>
        <v>0</v>
      </c>
      <c r="L33" s="34">
        <f t="shared" si="9"/>
        <v>0</v>
      </c>
      <c r="M33" s="34">
        <f t="shared" si="9"/>
        <v>0</v>
      </c>
      <c r="N33" s="34">
        <f t="shared" si="9"/>
        <v>0</v>
      </c>
      <c r="O33" s="34">
        <f t="shared" si="9"/>
        <v>0</v>
      </c>
      <c r="P33" s="34">
        <f t="shared" si="9"/>
        <v>0</v>
      </c>
      <c r="Q33" s="39"/>
      <c r="R33" s="28"/>
    </row>
    <row r="34" s="29" customFormat="1" ht="18.600000000000001" customHeight="1">
      <c r="A34" s="37"/>
      <c r="B34" s="31"/>
      <c r="C34" s="38"/>
      <c r="D34" s="38"/>
      <c r="E34" s="44"/>
      <c r="F34" s="33" t="s">
        <v>30</v>
      </c>
      <c r="G34" s="34">
        <f t="shared" si="7"/>
        <v>1500</v>
      </c>
      <c r="H34" s="34">
        <f t="shared" si="7"/>
        <v>0</v>
      </c>
      <c r="I34" s="34">
        <f t="shared" si="8"/>
        <v>1500</v>
      </c>
      <c r="J34" s="34">
        <f t="shared" si="8"/>
        <v>0</v>
      </c>
      <c r="K34" s="34">
        <f t="shared" si="8"/>
        <v>0</v>
      </c>
      <c r="L34" s="34">
        <f t="shared" si="8"/>
        <v>0</v>
      </c>
      <c r="M34" s="34">
        <f t="shared" si="8"/>
        <v>0</v>
      </c>
      <c r="N34" s="34">
        <f t="shared" si="8"/>
        <v>0</v>
      </c>
      <c r="O34" s="34">
        <f t="shared" si="8"/>
        <v>0</v>
      </c>
      <c r="P34" s="34">
        <f t="shared" si="8"/>
        <v>0</v>
      </c>
      <c r="Q34" s="39"/>
      <c r="R34" s="28"/>
    </row>
    <row r="35" s="29" customFormat="1" ht="18.600000000000001" customHeight="1">
      <c r="A35" s="37"/>
      <c r="B35" s="31"/>
      <c r="C35" s="38"/>
      <c r="D35" s="38"/>
      <c r="E35" s="44"/>
      <c r="F35" s="33" t="s">
        <v>31</v>
      </c>
      <c r="G35" s="34">
        <f t="shared" si="7"/>
        <v>0</v>
      </c>
      <c r="H35" s="34">
        <f t="shared" si="7"/>
        <v>0</v>
      </c>
      <c r="I35" s="34">
        <f t="shared" si="8"/>
        <v>0</v>
      </c>
      <c r="J35" s="34">
        <f t="shared" si="8"/>
        <v>0</v>
      </c>
      <c r="K35" s="34">
        <f t="shared" si="8"/>
        <v>0</v>
      </c>
      <c r="L35" s="34">
        <f t="shared" si="8"/>
        <v>0</v>
      </c>
      <c r="M35" s="34">
        <f t="shared" si="8"/>
        <v>0</v>
      </c>
      <c r="N35" s="34">
        <f t="shared" si="8"/>
        <v>0</v>
      </c>
      <c r="O35" s="34">
        <f t="shared" si="8"/>
        <v>0</v>
      </c>
      <c r="P35" s="34">
        <f t="shared" si="8"/>
        <v>0</v>
      </c>
      <c r="Q35" s="39"/>
      <c r="R35" s="28"/>
    </row>
    <row r="36" s="29" customFormat="1" ht="18.600000000000001" customHeight="1">
      <c r="A36" s="37"/>
      <c r="B36" s="31"/>
      <c r="C36" s="38"/>
      <c r="D36" s="38"/>
      <c r="E36" s="44"/>
      <c r="F36" s="33" t="s">
        <v>32</v>
      </c>
      <c r="G36" s="34">
        <f t="shared" si="7"/>
        <v>0</v>
      </c>
      <c r="H36" s="34">
        <f t="shared" si="7"/>
        <v>0</v>
      </c>
      <c r="I36" s="34">
        <f t="shared" si="8"/>
        <v>0</v>
      </c>
      <c r="J36" s="34">
        <f t="shared" si="8"/>
        <v>0</v>
      </c>
      <c r="K36" s="34">
        <f t="shared" si="8"/>
        <v>0</v>
      </c>
      <c r="L36" s="34">
        <f t="shared" si="8"/>
        <v>0</v>
      </c>
      <c r="M36" s="34">
        <f t="shared" si="8"/>
        <v>0</v>
      </c>
      <c r="N36" s="34">
        <f t="shared" si="8"/>
        <v>0</v>
      </c>
      <c r="O36" s="34">
        <f t="shared" si="8"/>
        <v>0</v>
      </c>
      <c r="P36" s="34">
        <f t="shared" si="8"/>
        <v>0</v>
      </c>
      <c r="Q36" s="39"/>
      <c r="R36" s="28"/>
    </row>
    <row r="37" s="29" customFormat="1" ht="18.600000000000001" customHeight="1">
      <c r="A37" s="37"/>
      <c r="B37" s="31"/>
      <c r="C37" s="38"/>
      <c r="D37" s="38"/>
      <c r="E37" s="44"/>
      <c r="F37" s="33" t="s">
        <v>33</v>
      </c>
      <c r="G37" s="34">
        <f t="shared" si="7"/>
        <v>0</v>
      </c>
      <c r="H37" s="34">
        <f t="shared" si="7"/>
        <v>0</v>
      </c>
      <c r="I37" s="34">
        <f t="shared" si="8"/>
        <v>0</v>
      </c>
      <c r="J37" s="34">
        <f t="shared" ref="J37:P43" si="10">J217</f>
        <v>0</v>
      </c>
      <c r="K37" s="34">
        <f t="shared" si="10"/>
        <v>0</v>
      </c>
      <c r="L37" s="34">
        <f t="shared" si="10"/>
        <v>0</v>
      </c>
      <c r="M37" s="34">
        <f t="shared" si="10"/>
        <v>0</v>
      </c>
      <c r="N37" s="34">
        <f t="shared" si="10"/>
        <v>0</v>
      </c>
      <c r="O37" s="34">
        <f t="shared" si="10"/>
        <v>0</v>
      </c>
      <c r="P37" s="34">
        <f t="shared" si="10"/>
        <v>0</v>
      </c>
      <c r="Q37" s="39"/>
      <c r="R37" s="28"/>
    </row>
    <row r="38" s="29" customFormat="1" ht="18.600000000000001" customHeight="1">
      <c r="A38" s="37"/>
      <c r="B38" s="31"/>
      <c r="C38" s="38"/>
      <c r="D38" s="38"/>
      <c r="E38" s="44"/>
      <c r="F38" s="33" t="s">
        <v>34</v>
      </c>
      <c r="G38" s="34">
        <f t="shared" ref="G38:H43" si="11">I38+K38+M38+O38</f>
        <v>27750</v>
      </c>
      <c r="H38" s="34">
        <f t="shared" si="11"/>
        <v>0</v>
      </c>
      <c r="I38" s="34">
        <f t="shared" si="8"/>
        <v>2250</v>
      </c>
      <c r="J38" s="34">
        <f t="shared" si="10"/>
        <v>0</v>
      </c>
      <c r="K38" s="34">
        <f t="shared" si="10"/>
        <v>15000</v>
      </c>
      <c r="L38" s="34">
        <f t="shared" si="10"/>
        <v>0</v>
      </c>
      <c r="M38" s="34">
        <f t="shared" si="10"/>
        <v>10500</v>
      </c>
      <c r="N38" s="34">
        <f t="shared" ref="N38:P43" si="12">N223</f>
        <v>0</v>
      </c>
      <c r="O38" s="34">
        <f t="shared" si="12"/>
        <v>0</v>
      </c>
      <c r="P38" s="34">
        <f t="shared" si="12"/>
        <v>0</v>
      </c>
      <c r="Q38" s="39"/>
      <c r="R38" s="28"/>
    </row>
    <row r="39" s="29" customFormat="1" ht="18.600000000000001" customHeight="1">
      <c r="A39" s="37"/>
      <c r="B39" s="31"/>
      <c r="C39" s="38"/>
      <c r="D39" s="38"/>
      <c r="E39" s="44"/>
      <c r="F39" s="33" t="s">
        <v>35</v>
      </c>
      <c r="G39" s="34">
        <f t="shared" si="11"/>
        <v>50500</v>
      </c>
      <c r="H39" s="34">
        <f t="shared" si="11"/>
        <v>0</v>
      </c>
      <c r="I39" s="34">
        <f t="shared" si="8"/>
        <v>15500</v>
      </c>
      <c r="J39" s="34">
        <f t="shared" si="10"/>
        <v>0</v>
      </c>
      <c r="K39" s="34">
        <f t="shared" si="10"/>
        <v>35000</v>
      </c>
      <c r="L39" s="34">
        <f t="shared" si="10"/>
        <v>0</v>
      </c>
      <c r="M39" s="34">
        <f t="shared" si="10"/>
        <v>0</v>
      </c>
      <c r="N39" s="34">
        <f t="shared" si="12"/>
        <v>0</v>
      </c>
      <c r="O39" s="34">
        <f t="shared" si="12"/>
        <v>0</v>
      </c>
      <c r="P39" s="34">
        <f t="shared" si="12"/>
        <v>0</v>
      </c>
      <c r="Q39" s="39"/>
      <c r="R39" s="28"/>
    </row>
    <row r="40" s="29" customFormat="1" ht="18.600000000000001" customHeight="1">
      <c r="A40" s="37"/>
      <c r="B40" s="31"/>
      <c r="C40" s="38"/>
      <c r="D40" s="38"/>
      <c r="E40" s="44"/>
      <c r="F40" s="33" t="s">
        <v>36</v>
      </c>
      <c r="G40" s="34">
        <f t="shared" si="11"/>
        <v>0</v>
      </c>
      <c r="H40" s="34">
        <f t="shared" si="11"/>
        <v>0</v>
      </c>
      <c r="I40" s="34">
        <f t="shared" si="8"/>
        <v>0</v>
      </c>
      <c r="J40" s="34">
        <f t="shared" si="10"/>
        <v>0</v>
      </c>
      <c r="K40" s="34">
        <f t="shared" si="10"/>
        <v>0</v>
      </c>
      <c r="L40" s="34">
        <f t="shared" si="10"/>
        <v>0</v>
      </c>
      <c r="M40" s="34">
        <f t="shared" si="10"/>
        <v>0</v>
      </c>
      <c r="N40" s="34">
        <f t="shared" si="12"/>
        <v>0</v>
      </c>
      <c r="O40" s="34">
        <f t="shared" si="12"/>
        <v>0</v>
      </c>
      <c r="P40" s="34">
        <f t="shared" si="12"/>
        <v>0</v>
      </c>
      <c r="Q40" s="39"/>
      <c r="R40" s="28"/>
    </row>
    <row r="41" s="29" customFormat="1" ht="18.600000000000001" customHeight="1">
      <c r="A41" s="37"/>
      <c r="B41" s="31"/>
      <c r="C41" s="38"/>
      <c r="D41" s="38"/>
      <c r="E41" s="44"/>
      <c r="F41" s="33" t="s">
        <v>37</v>
      </c>
      <c r="G41" s="34">
        <f t="shared" si="11"/>
        <v>0</v>
      </c>
      <c r="H41" s="34">
        <f>J41+L41+N41+P41</f>
        <v>0</v>
      </c>
      <c r="I41" s="34">
        <f t="shared" si="8"/>
        <v>0</v>
      </c>
      <c r="J41" s="34">
        <f t="shared" si="10"/>
        <v>0</v>
      </c>
      <c r="K41" s="34">
        <f t="shared" si="10"/>
        <v>0</v>
      </c>
      <c r="L41" s="34">
        <f t="shared" si="10"/>
        <v>0</v>
      </c>
      <c r="M41" s="34">
        <f t="shared" si="10"/>
        <v>0</v>
      </c>
      <c r="N41" s="34">
        <f t="shared" si="12"/>
        <v>0</v>
      </c>
      <c r="O41" s="34">
        <f t="shared" si="12"/>
        <v>0</v>
      </c>
      <c r="P41" s="34">
        <f t="shared" si="12"/>
        <v>0</v>
      </c>
      <c r="Q41" s="39"/>
      <c r="R41" s="28"/>
    </row>
    <row r="42" s="29" customFormat="1" ht="18.600000000000001" customHeight="1">
      <c r="A42" s="37"/>
      <c r="B42" s="31"/>
      <c r="C42" s="38"/>
      <c r="D42" s="38"/>
      <c r="E42" s="44"/>
      <c r="F42" s="33" t="s">
        <v>38</v>
      </c>
      <c r="G42" s="34">
        <f t="shared" si="11"/>
        <v>0</v>
      </c>
      <c r="H42" s="34">
        <f t="shared" si="11"/>
        <v>0</v>
      </c>
      <c r="I42" s="34">
        <f t="shared" si="8"/>
        <v>0</v>
      </c>
      <c r="J42" s="34">
        <f t="shared" si="10"/>
        <v>0</v>
      </c>
      <c r="K42" s="34">
        <f t="shared" si="10"/>
        <v>0</v>
      </c>
      <c r="L42" s="34">
        <f t="shared" si="10"/>
        <v>0</v>
      </c>
      <c r="M42" s="34">
        <f t="shared" si="10"/>
        <v>0</v>
      </c>
      <c r="N42" s="34">
        <f t="shared" si="12"/>
        <v>0</v>
      </c>
      <c r="O42" s="34">
        <f t="shared" si="12"/>
        <v>0</v>
      </c>
      <c r="P42" s="34">
        <f t="shared" si="12"/>
        <v>0</v>
      </c>
      <c r="Q42" s="39"/>
      <c r="R42" s="28"/>
    </row>
    <row r="43" s="29" customFormat="1" ht="18.600000000000001" customHeight="1">
      <c r="A43" s="40"/>
      <c r="B43" s="31"/>
      <c r="C43" s="41"/>
      <c r="D43" s="41"/>
      <c r="E43" s="45"/>
      <c r="F43" s="33" t="s">
        <v>39</v>
      </c>
      <c r="G43" s="34">
        <f t="shared" si="11"/>
        <v>0</v>
      </c>
      <c r="H43" s="34">
        <f t="shared" si="11"/>
        <v>0</v>
      </c>
      <c r="I43" s="34">
        <f t="shared" si="8"/>
        <v>0</v>
      </c>
      <c r="J43" s="34">
        <f t="shared" si="10"/>
        <v>0</v>
      </c>
      <c r="K43" s="34">
        <f t="shared" si="10"/>
        <v>0</v>
      </c>
      <c r="L43" s="34">
        <f t="shared" si="10"/>
        <v>0</v>
      </c>
      <c r="M43" s="34">
        <f t="shared" si="10"/>
        <v>0</v>
      </c>
      <c r="N43" s="34">
        <f t="shared" si="12"/>
        <v>0</v>
      </c>
      <c r="O43" s="34">
        <f t="shared" si="12"/>
        <v>0</v>
      </c>
      <c r="P43" s="34">
        <f t="shared" si="12"/>
        <v>0</v>
      </c>
      <c r="Q43" s="39"/>
      <c r="R43" s="28"/>
    </row>
    <row r="44" s="29" customFormat="1" ht="15.6" customHeight="1">
      <c r="A44" s="46"/>
      <c r="B44" s="47" t="s">
        <v>41</v>
      </c>
      <c r="C44" s="32" t="s">
        <v>26</v>
      </c>
      <c r="D44" s="32"/>
      <c r="E44" s="43"/>
      <c r="F44" s="33" t="s">
        <v>27</v>
      </c>
      <c r="G44" s="34">
        <f>SUM(G45:G55)</f>
        <v>30340.75</v>
      </c>
      <c r="H44" s="34">
        <f t="shared" ref="H44:P44" si="13">SUM(H45:H55)</f>
        <v>3982.9500000000003</v>
      </c>
      <c r="I44" s="34">
        <f>SUM(I45:I55)</f>
        <v>26857.799999999999</v>
      </c>
      <c r="J44" s="34">
        <f t="shared" si="13"/>
        <v>3500</v>
      </c>
      <c r="K44" s="34">
        <f t="shared" si="13"/>
        <v>0</v>
      </c>
      <c r="L44" s="34">
        <f t="shared" si="13"/>
        <v>0</v>
      </c>
      <c r="M44" s="34">
        <f>SUM(M45:M55)</f>
        <v>3482.9500000000003</v>
      </c>
      <c r="N44" s="34">
        <f t="shared" si="13"/>
        <v>482.94999999999999</v>
      </c>
      <c r="O44" s="34">
        <f t="shared" si="13"/>
        <v>0</v>
      </c>
      <c r="P44" s="34">
        <f t="shared" si="13"/>
        <v>0</v>
      </c>
      <c r="Q44" s="39"/>
      <c r="R44" s="28"/>
    </row>
    <row r="45" s="29" customFormat="1">
      <c r="A45" s="48"/>
      <c r="B45" s="47"/>
      <c r="C45" s="38"/>
      <c r="D45" s="38"/>
      <c r="E45" s="44"/>
      <c r="F45" s="33" t="s">
        <v>29</v>
      </c>
      <c r="G45" s="34">
        <f t="shared" ref="G45:H55" si="14">I45+K45+M45+O45</f>
        <v>6040</v>
      </c>
      <c r="H45" s="34">
        <f t="shared" ref="H45:H51" si="15">J45+L45+N45+P45</f>
        <v>250</v>
      </c>
      <c r="I45" s="34">
        <f t="shared" ref="I45:P55" si="16">I57+I189+I201</f>
        <v>4540</v>
      </c>
      <c r="J45" s="34">
        <f t="shared" si="16"/>
        <v>250</v>
      </c>
      <c r="K45" s="34">
        <f t="shared" si="16"/>
        <v>0</v>
      </c>
      <c r="L45" s="34">
        <f t="shared" si="16"/>
        <v>0</v>
      </c>
      <c r="M45" s="34">
        <f t="shared" si="16"/>
        <v>1500</v>
      </c>
      <c r="N45" s="34">
        <f t="shared" si="16"/>
        <v>0</v>
      </c>
      <c r="O45" s="34">
        <f t="shared" si="16"/>
        <v>0</v>
      </c>
      <c r="P45" s="34">
        <f t="shared" si="16"/>
        <v>0</v>
      </c>
      <c r="Q45" s="39"/>
      <c r="R45" s="28"/>
    </row>
    <row r="46" s="29" customFormat="1">
      <c r="A46" s="48"/>
      <c r="B46" s="47"/>
      <c r="C46" s="38"/>
      <c r="D46" s="38"/>
      <c r="E46" s="44"/>
      <c r="F46" s="33" t="s">
        <v>30</v>
      </c>
      <c r="G46" s="34">
        <f t="shared" si="14"/>
        <v>4800</v>
      </c>
      <c r="H46" s="34">
        <f t="shared" si="15"/>
        <v>250</v>
      </c>
      <c r="I46" s="34">
        <f t="shared" si="16"/>
        <v>3300</v>
      </c>
      <c r="J46" s="34">
        <f t="shared" si="16"/>
        <v>250</v>
      </c>
      <c r="K46" s="34">
        <f t="shared" si="16"/>
        <v>0</v>
      </c>
      <c r="L46" s="34">
        <f t="shared" si="16"/>
        <v>0</v>
      </c>
      <c r="M46" s="34">
        <f t="shared" si="16"/>
        <v>1500</v>
      </c>
      <c r="N46" s="34">
        <f t="shared" si="16"/>
        <v>0</v>
      </c>
      <c r="O46" s="34">
        <f t="shared" si="16"/>
        <v>0</v>
      </c>
      <c r="P46" s="34">
        <f t="shared" si="16"/>
        <v>0</v>
      </c>
      <c r="Q46" s="39"/>
      <c r="R46" s="28"/>
    </row>
    <row r="47" s="29" customFormat="1">
      <c r="A47" s="48"/>
      <c r="B47" s="47"/>
      <c r="C47" s="38"/>
      <c r="D47" s="38"/>
      <c r="E47" s="44"/>
      <c r="F47" s="33" t="s">
        <v>31</v>
      </c>
      <c r="G47" s="34">
        <f t="shared" si="14"/>
        <v>250</v>
      </c>
      <c r="H47" s="34">
        <f t="shared" si="15"/>
        <v>250</v>
      </c>
      <c r="I47" s="34">
        <f t="shared" si="16"/>
        <v>250</v>
      </c>
      <c r="J47" s="34">
        <f t="shared" si="16"/>
        <v>250</v>
      </c>
      <c r="K47" s="34">
        <f t="shared" si="16"/>
        <v>0</v>
      </c>
      <c r="L47" s="34">
        <f t="shared" si="16"/>
        <v>0</v>
      </c>
      <c r="M47" s="34">
        <f t="shared" si="16"/>
        <v>0</v>
      </c>
      <c r="N47" s="34">
        <f t="shared" si="16"/>
        <v>0</v>
      </c>
      <c r="O47" s="34">
        <f t="shared" ref="O47:P49" si="17">O59+O191+O203</f>
        <v>0</v>
      </c>
      <c r="P47" s="34">
        <f t="shared" si="17"/>
        <v>0</v>
      </c>
      <c r="Q47" s="39"/>
      <c r="R47" s="28"/>
    </row>
    <row r="48" s="29" customFormat="1">
      <c r="A48" s="48"/>
      <c r="B48" s="47"/>
      <c r="C48" s="38"/>
      <c r="D48" s="38"/>
      <c r="E48" s="44"/>
      <c r="F48" s="33" t="s">
        <v>32</v>
      </c>
      <c r="G48" s="34">
        <f t="shared" si="14"/>
        <v>250</v>
      </c>
      <c r="H48" s="34">
        <f t="shared" si="15"/>
        <v>250</v>
      </c>
      <c r="I48" s="34">
        <f t="shared" si="16"/>
        <v>250</v>
      </c>
      <c r="J48" s="34">
        <f t="shared" si="16"/>
        <v>250</v>
      </c>
      <c r="K48" s="34">
        <f t="shared" si="16"/>
        <v>0</v>
      </c>
      <c r="L48" s="34">
        <f t="shared" si="16"/>
        <v>0</v>
      </c>
      <c r="M48" s="34">
        <f t="shared" si="16"/>
        <v>0</v>
      </c>
      <c r="N48" s="34">
        <f t="shared" si="16"/>
        <v>0</v>
      </c>
      <c r="O48" s="34">
        <f t="shared" si="17"/>
        <v>0</v>
      </c>
      <c r="P48" s="34">
        <f t="shared" si="17"/>
        <v>0</v>
      </c>
      <c r="Q48" s="39"/>
      <c r="R48" s="28"/>
    </row>
    <row r="49" s="29" customFormat="1">
      <c r="A49" s="48"/>
      <c r="B49" s="47"/>
      <c r="C49" s="38"/>
      <c r="D49" s="38"/>
      <c r="E49" s="44"/>
      <c r="F49" s="33" t="s">
        <v>33</v>
      </c>
      <c r="G49" s="34">
        <f t="shared" si="14"/>
        <v>450.80000000000001</v>
      </c>
      <c r="H49" s="34">
        <f t="shared" si="15"/>
        <v>450.80000000000001</v>
      </c>
      <c r="I49" s="34">
        <f t="shared" si="16"/>
        <v>250</v>
      </c>
      <c r="J49" s="34">
        <f t="shared" si="16"/>
        <v>250</v>
      </c>
      <c r="K49" s="34">
        <f t="shared" si="16"/>
        <v>0</v>
      </c>
      <c r="L49" s="34">
        <f t="shared" si="16"/>
        <v>0</v>
      </c>
      <c r="M49" s="34">
        <f t="shared" si="16"/>
        <v>200.80000000000001</v>
      </c>
      <c r="N49" s="34">
        <f t="shared" si="16"/>
        <v>200.80000000000001</v>
      </c>
      <c r="O49" s="34">
        <f t="shared" si="17"/>
        <v>0</v>
      </c>
      <c r="P49" s="34">
        <f t="shared" si="17"/>
        <v>0</v>
      </c>
      <c r="Q49" s="39"/>
      <c r="R49" s="28"/>
    </row>
    <row r="50" s="29" customFormat="1">
      <c r="A50" s="48"/>
      <c r="B50" s="47"/>
      <c r="C50" s="38"/>
      <c r="D50" s="38"/>
      <c r="E50" s="44"/>
      <c r="F50" s="33" t="s">
        <v>34</v>
      </c>
      <c r="G50" s="34">
        <f t="shared" si="14"/>
        <v>3800</v>
      </c>
      <c r="H50" s="34">
        <f t="shared" si="15"/>
        <v>1000</v>
      </c>
      <c r="I50" s="34">
        <f t="shared" si="16"/>
        <v>3800</v>
      </c>
      <c r="J50" s="34">
        <f t="shared" ref="J50:P51" si="18">J62+J194+J206</f>
        <v>1000</v>
      </c>
      <c r="K50" s="34">
        <f t="shared" si="18"/>
        <v>0</v>
      </c>
      <c r="L50" s="34">
        <f t="shared" si="18"/>
        <v>0</v>
      </c>
      <c r="M50" s="34">
        <f t="shared" si="18"/>
        <v>0</v>
      </c>
      <c r="N50" s="34">
        <f t="shared" si="18"/>
        <v>0</v>
      </c>
      <c r="O50" s="34">
        <f t="shared" si="18"/>
        <v>0</v>
      </c>
      <c r="P50" s="34">
        <f t="shared" si="18"/>
        <v>0</v>
      </c>
      <c r="Q50" s="39"/>
      <c r="R50" s="28"/>
    </row>
    <row r="51" s="29" customFormat="1">
      <c r="A51" s="48"/>
      <c r="B51" s="47"/>
      <c r="C51" s="38"/>
      <c r="D51" s="38"/>
      <c r="E51" s="44"/>
      <c r="F51" s="33" t="s">
        <v>35</v>
      </c>
      <c r="G51" s="34">
        <f t="shared" si="14"/>
        <v>1750</v>
      </c>
      <c r="H51" s="34">
        <f t="shared" si="15"/>
        <v>250</v>
      </c>
      <c r="I51" s="34">
        <f t="shared" si="16"/>
        <v>1750</v>
      </c>
      <c r="J51" s="34">
        <f t="shared" si="18"/>
        <v>250</v>
      </c>
      <c r="K51" s="34">
        <f t="shared" si="16"/>
        <v>0</v>
      </c>
      <c r="L51" s="34">
        <f t="shared" si="16"/>
        <v>0</v>
      </c>
      <c r="M51" s="34">
        <f t="shared" si="16"/>
        <v>0</v>
      </c>
      <c r="N51" s="34">
        <f t="shared" si="16"/>
        <v>0</v>
      </c>
      <c r="O51" s="34">
        <f t="shared" si="16"/>
        <v>0</v>
      </c>
      <c r="P51" s="34">
        <f t="shared" si="16"/>
        <v>0</v>
      </c>
      <c r="Q51" s="39"/>
      <c r="R51" s="28"/>
    </row>
    <row r="52" s="29" customFormat="1">
      <c r="A52" s="48"/>
      <c r="B52" s="47"/>
      <c r="C52" s="38"/>
      <c r="D52" s="38"/>
      <c r="E52" s="44"/>
      <c r="F52" s="33" t="s">
        <v>36</v>
      </c>
      <c r="G52" s="34">
        <f t="shared" si="14"/>
        <v>3249.9500000000003</v>
      </c>
      <c r="H52" s="34">
        <f t="shared" si="14"/>
        <v>532.14999999999998</v>
      </c>
      <c r="I52" s="34">
        <f t="shared" si="16"/>
        <v>2967.8000000000002</v>
      </c>
      <c r="J52" s="34">
        <f t="shared" si="16"/>
        <v>250</v>
      </c>
      <c r="K52" s="34">
        <f t="shared" si="16"/>
        <v>0</v>
      </c>
      <c r="L52" s="34">
        <f t="shared" si="16"/>
        <v>0</v>
      </c>
      <c r="M52" s="34">
        <f t="shared" si="16"/>
        <v>282.14999999999998</v>
      </c>
      <c r="N52" s="34">
        <f t="shared" si="16"/>
        <v>282.14999999999998</v>
      </c>
      <c r="O52" s="34">
        <f t="shared" si="16"/>
        <v>0</v>
      </c>
      <c r="P52" s="34">
        <f t="shared" si="16"/>
        <v>0</v>
      </c>
      <c r="Q52" s="39"/>
      <c r="R52" s="28"/>
    </row>
    <row r="53" s="29" customFormat="1">
      <c r="A53" s="48"/>
      <c r="B53" s="47"/>
      <c r="C53" s="38"/>
      <c r="D53" s="38"/>
      <c r="E53" s="44"/>
      <c r="F53" s="33" t="s">
        <v>37</v>
      </c>
      <c r="G53" s="34">
        <f t="shared" si="14"/>
        <v>3250</v>
      </c>
      <c r="H53" s="34">
        <f t="shared" si="14"/>
        <v>250</v>
      </c>
      <c r="I53" s="34">
        <f t="shared" si="16"/>
        <v>3250</v>
      </c>
      <c r="J53" s="34">
        <f t="shared" si="16"/>
        <v>250</v>
      </c>
      <c r="K53" s="34">
        <f t="shared" si="16"/>
        <v>0</v>
      </c>
      <c r="L53" s="34">
        <f t="shared" si="16"/>
        <v>0</v>
      </c>
      <c r="M53" s="34">
        <f t="shared" si="16"/>
        <v>0</v>
      </c>
      <c r="N53" s="34">
        <f t="shared" si="16"/>
        <v>0</v>
      </c>
      <c r="O53" s="34">
        <f t="shared" si="16"/>
        <v>0</v>
      </c>
      <c r="P53" s="34">
        <f t="shared" si="16"/>
        <v>0</v>
      </c>
      <c r="Q53" s="39"/>
      <c r="R53" s="28"/>
    </row>
    <row r="54" s="29" customFormat="1">
      <c r="A54" s="48"/>
      <c r="B54" s="47"/>
      <c r="C54" s="38"/>
      <c r="D54" s="38"/>
      <c r="E54" s="44"/>
      <c r="F54" s="33" t="s">
        <v>38</v>
      </c>
      <c r="G54" s="34">
        <f t="shared" si="14"/>
        <v>3250</v>
      </c>
      <c r="H54" s="34">
        <f t="shared" si="14"/>
        <v>250</v>
      </c>
      <c r="I54" s="34">
        <f t="shared" si="16"/>
        <v>3250</v>
      </c>
      <c r="J54" s="34">
        <f t="shared" si="16"/>
        <v>250</v>
      </c>
      <c r="K54" s="34">
        <f t="shared" si="16"/>
        <v>0</v>
      </c>
      <c r="L54" s="34">
        <f t="shared" si="16"/>
        <v>0</v>
      </c>
      <c r="M54" s="34">
        <f t="shared" si="16"/>
        <v>0</v>
      </c>
      <c r="N54" s="34">
        <f t="shared" si="16"/>
        <v>0</v>
      </c>
      <c r="O54" s="34">
        <f t="shared" si="16"/>
        <v>0</v>
      </c>
      <c r="P54" s="34">
        <f t="shared" si="16"/>
        <v>0</v>
      </c>
      <c r="Q54" s="39"/>
      <c r="R54" s="28"/>
    </row>
    <row r="55" s="29" customFormat="1">
      <c r="A55" s="48"/>
      <c r="B55" s="47"/>
      <c r="C55" s="41"/>
      <c r="D55" s="41"/>
      <c r="E55" s="45"/>
      <c r="F55" s="33" t="s">
        <v>39</v>
      </c>
      <c r="G55" s="34">
        <f t="shared" si="14"/>
        <v>3250</v>
      </c>
      <c r="H55" s="34">
        <f t="shared" si="14"/>
        <v>250</v>
      </c>
      <c r="I55" s="34">
        <f t="shared" si="16"/>
        <v>3250</v>
      </c>
      <c r="J55" s="34">
        <f t="shared" si="16"/>
        <v>250</v>
      </c>
      <c r="K55" s="34">
        <f t="shared" si="16"/>
        <v>0</v>
      </c>
      <c r="L55" s="34">
        <f t="shared" si="16"/>
        <v>0</v>
      </c>
      <c r="M55" s="34">
        <f t="shared" si="16"/>
        <v>0</v>
      </c>
      <c r="N55" s="34">
        <f t="shared" si="16"/>
        <v>0</v>
      </c>
      <c r="O55" s="34">
        <f t="shared" si="16"/>
        <v>0</v>
      </c>
      <c r="P55" s="34">
        <f t="shared" si="16"/>
        <v>0</v>
      </c>
      <c r="Q55" s="39"/>
      <c r="R55" s="28"/>
    </row>
    <row r="56" s="29" customFormat="1">
      <c r="A56" s="48"/>
      <c r="B56" s="31" t="s">
        <v>42</v>
      </c>
      <c r="C56" s="32"/>
      <c r="D56" s="32"/>
      <c r="E56" s="32"/>
      <c r="F56" s="33" t="s">
        <v>27</v>
      </c>
      <c r="G56" s="34">
        <f>SUM(G57:G67)</f>
        <v>27024.950000000001</v>
      </c>
      <c r="H56" s="34">
        <f>SUM(H57:H67)</f>
        <v>3767.1500000000001</v>
      </c>
      <c r="I56" s="34">
        <f t="shared" ref="I56:P56" si="19">SUM(I57:I67)</f>
        <v>24742.799999999999</v>
      </c>
      <c r="J56" s="34">
        <f t="shared" si="19"/>
        <v>3485</v>
      </c>
      <c r="K56" s="34">
        <f t="shared" si="19"/>
        <v>0</v>
      </c>
      <c r="L56" s="34">
        <f t="shared" si="19"/>
        <v>0</v>
      </c>
      <c r="M56" s="34">
        <f t="shared" si="19"/>
        <v>2282.1500000000001</v>
      </c>
      <c r="N56" s="34">
        <f t="shared" si="19"/>
        <v>282.14999999999998</v>
      </c>
      <c r="O56" s="34">
        <f t="shared" si="19"/>
        <v>0</v>
      </c>
      <c r="P56" s="34">
        <f t="shared" si="19"/>
        <v>0</v>
      </c>
      <c r="Q56" s="39"/>
      <c r="R56" s="28"/>
    </row>
    <row r="57" s="29" customFormat="1">
      <c r="A57" s="48"/>
      <c r="B57" s="31"/>
      <c r="C57" s="38"/>
      <c r="D57" s="38"/>
      <c r="E57" s="38"/>
      <c r="F57" s="33" t="s">
        <v>29</v>
      </c>
      <c r="G57" s="34">
        <f t="shared" ref="G57:H67" si="20">I57+K57+M57+O57</f>
        <v>4740</v>
      </c>
      <c r="H57" s="34">
        <f t="shared" si="20"/>
        <v>250</v>
      </c>
      <c r="I57" s="34">
        <f t="shared" ref="I57:P63" si="21">I69+I81+I93+I105+I117+I129+I141+I153+I165+I177</f>
        <v>3740</v>
      </c>
      <c r="J57" s="34">
        <f t="shared" si="21"/>
        <v>250</v>
      </c>
      <c r="K57" s="34">
        <f t="shared" si="21"/>
        <v>0</v>
      </c>
      <c r="L57" s="34">
        <f t="shared" si="21"/>
        <v>0</v>
      </c>
      <c r="M57" s="34">
        <f t="shared" si="21"/>
        <v>1000</v>
      </c>
      <c r="N57" s="34">
        <f t="shared" si="21"/>
        <v>0</v>
      </c>
      <c r="O57" s="34">
        <f t="shared" si="21"/>
        <v>0</v>
      </c>
      <c r="P57" s="34">
        <f t="shared" si="21"/>
        <v>0</v>
      </c>
      <c r="Q57" s="39"/>
      <c r="R57" s="28"/>
    </row>
    <row r="58" s="29" customFormat="1">
      <c r="A58" s="48"/>
      <c r="B58" s="31"/>
      <c r="C58" s="38"/>
      <c r="D58" s="38"/>
      <c r="E58" s="38"/>
      <c r="F58" s="33" t="s">
        <v>30</v>
      </c>
      <c r="G58" s="34">
        <f t="shared" si="20"/>
        <v>3950</v>
      </c>
      <c r="H58" s="34">
        <f t="shared" si="20"/>
        <v>250</v>
      </c>
      <c r="I58" s="34">
        <f t="shared" si="21"/>
        <v>2950</v>
      </c>
      <c r="J58" s="34">
        <f t="shared" si="21"/>
        <v>250</v>
      </c>
      <c r="K58" s="34">
        <f t="shared" si="21"/>
        <v>0</v>
      </c>
      <c r="L58" s="34">
        <f t="shared" si="21"/>
        <v>0</v>
      </c>
      <c r="M58" s="34">
        <f t="shared" si="21"/>
        <v>1000</v>
      </c>
      <c r="N58" s="34">
        <f t="shared" si="21"/>
        <v>0</v>
      </c>
      <c r="O58" s="34">
        <f t="shared" si="21"/>
        <v>0</v>
      </c>
      <c r="P58" s="34">
        <f t="shared" si="21"/>
        <v>0</v>
      </c>
      <c r="Q58" s="39"/>
      <c r="R58" s="28"/>
    </row>
    <row r="59" s="29" customFormat="1">
      <c r="A59" s="48"/>
      <c r="B59" s="31"/>
      <c r="C59" s="38"/>
      <c r="D59" s="38"/>
      <c r="E59" s="38"/>
      <c r="F59" s="33" t="s">
        <v>31</v>
      </c>
      <c r="G59" s="34">
        <f t="shared" si="20"/>
        <v>250</v>
      </c>
      <c r="H59" s="34">
        <f t="shared" si="20"/>
        <v>250</v>
      </c>
      <c r="I59" s="34">
        <f t="shared" si="21"/>
        <v>250</v>
      </c>
      <c r="J59" s="34">
        <f t="shared" ref="J59:P59" si="22">J71+J83+J95+J107+J119+J131+J143+J155+J167+J179</f>
        <v>250</v>
      </c>
      <c r="K59" s="34">
        <f t="shared" si="22"/>
        <v>0</v>
      </c>
      <c r="L59" s="34">
        <f t="shared" si="22"/>
        <v>0</v>
      </c>
      <c r="M59" s="34">
        <f t="shared" si="22"/>
        <v>0</v>
      </c>
      <c r="N59" s="34">
        <f t="shared" si="22"/>
        <v>0</v>
      </c>
      <c r="O59" s="34">
        <f t="shared" si="22"/>
        <v>0</v>
      </c>
      <c r="P59" s="34">
        <f t="shared" si="22"/>
        <v>0</v>
      </c>
      <c r="Q59" s="39"/>
      <c r="R59" s="28"/>
    </row>
    <row r="60" s="29" customFormat="1">
      <c r="A60" s="48"/>
      <c r="B60" s="31"/>
      <c r="C60" s="38"/>
      <c r="D60" s="38"/>
      <c r="E60" s="38"/>
      <c r="F60" s="33" t="s">
        <v>32</v>
      </c>
      <c r="G60" s="34">
        <f t="shared" si="20"/>
        <v>250</v>
      </c>
      <c r="H60" s="34">
        <f t="shared" si="20"/>
        <v>250</v>
      </c>
      <c r="I60" s="34">
        <f t="shared" si="21"/>
        <v>250</v>
      </c>
      <c r="J60" s="34">
        <f t="shared" si="21"/>
        <v>250</v>
      </c>
      <c r="K60" s="34">
        <f t="shared" si="21"/>
        <v>0</v>
      </c>
      <c r="L60" s="34">
        <f t="shared" si="21"/>
        <v>0</v>
      </c>
      <c r="M60" s="34">
        <f t="shared" si="21"/>
        <v>0</v>
      </c>
      <c r="N60" s="34">
        <f t="shared" si="21"/>
        <v>0</v>
      </c>
      <c r="O60" s="34">
        <f t="shared" si="21"/>
        <v>0</v>
      </c>
      <c r="P60" s="34">
        <f t="shared" si="21"/>
        <v>0</v>
      </c>
      <c r="Q60" s="39"/>
      <c r="R60" s="28"/>
    </row>
    <row r="61" s="29" customFormat="1">
      <c r="A61" s="48"/>
      <c r="B61" s="31"/>
      <c r="C61" s="38"/>
      <c r="D61" s="38"/>
      <c r="E61" s="38"/>
      <c r="F61" s="33" t="s">
        <v>33</v>
      </c>
      <c r="G61" s="34">
        <f t="shared" si="20"/>
        <v>235</v>
      </c>
      <c r="H61" s="34">
        <f t="shared" si="20"/>
        <v>235</v>
      </c>
      <c r="I61" s="34">
        <f t="shared" si="21"/>
        <v>235</v>
      </c>
      <c r="J61" s="34">
        <f t="shared" si="21"/>
        <v>235</v>
      </c>
      <c r="K61" s="34">
        <f t="shared" si="21"/>
        <v>0</v>
      </c>
      <c r="L61" s="34">
        <f t="shared" si="21"/>
        <v>0</v>
      </c>
      <c r="M61" s="34">
        <f t="shared" si="21"/>
        <v>0</v>
      </c>
      <c r="N61" s="34">
        <f t="shared" si="21"/>
        <v>0</v>
      </c>
      <c r="O61" s="34">
        <f t="shared" si="21"/>
        <v>0</v>
      </c>
      <c r="P61" s="34">
        <f t="shared" si="21"/>
        <v>0</v>
      </c>
      <c r="Q61" s="39"/>
      <c r="R61" s="28"/>
    </row>
    <row r="62" s="29" customFormat="1">
      <c r="A62" s="48"/>
      <c r="B62" s="31"/>
      <c r="C62" s="38"/>
      <c r="D62" s="38"/>
      <c r="E62" s="38"/>
      <c r="F62" s="33" t="s">
        <v>34</v>
      </c>
      <c r="G62" s="34">
        <f t="shared" si="20"/>
        <v>2850</v>
      </c>
      <c r="H62" s="34">
        <f t="shared" si="20"/>
        <v>1000</v>
      </c>
      <c r="I62" s="34">
        <f t="shared" si="21"/>
        <v>2850</v>
      </c>
      <c r="J62" s="34">
        <f t="shared" ref="J62:J63" si="23">J74+J86+J98+J110+J122+J134+J146+J158+J170+J182</f>
        <v>1000</v>
      </c>
      <c r="K62" s="34">
        <f t="shared" si="21"/>
        <v>0</v>
      </c>
      <c r="L62" s="34">
        <f t="shared" si="21"/>
        <v>0</v>
      </c>
      <c r="M62" s="34">
        <f t="shared" si="21"/>
        <v>0</v>
      </c>
      <c r="N62" s="34">
        <f t="shared" si="21"/>
        <v>0</v>
      </c>
      <c r="O62" s="34">
        <f t="shared" si="21"/>
        <v>0</v>
      </c>
      <c r="P62" s="34">
        <f t="shared" si="21"/>
        <v>0</v>
      </c>
      <c r="Q62" s="39"/>
      <c r="R62" s="28"/>
    </row>
    <row r="63" s="29" customFormat="1">
      <c r="A63" s="48"/>
      <c r="B63" s="31"/>
      <c r="C63" s="38"/>
      <c r="D63" s="38"/>
      <c r="E63" s="38"/>
      <c r="F63" s="33" t="s">
        <v>35</v>
      </c>
      <c r="G63" s="34">
        <f t="shared" si="20"/>
        <v>1750</v>
      </c>
      <c r="H63" s="34">
        <f t="shared" si="20"/>
        <v>250</v>
      </c>
      <c r="I63" s="34">
        <f t="shared" si="21"/>
        <v>1750</v>
      </c>
      <c r="J63" s="34">
        <f t="shared" si="23"/>
        <v>250</v>
      </c>
      <c r="K63" s="34">
        <f t="shared" si="21"/>
        <v>0</v>
      </c>
      <c r="L63" s="34">
        <f t="shared" si="21"/>
        <v>0</v>
      </c>
      <c r="M63" s="34">
        <f t="shared" si="21"/>
        <v>0</v>
      </c>
      <c r="N63" s="34">
        <f t="shared" si="21"/>
        <v>0</v>
      </c>
      <c r="O63" s="34">
        <f t="shared" si="21"/>
        <v>0</v>
      </c>
      <c r="P63" s="34">
        <f t="shared" si="21"/>
        <v>0</v>
      </c>
      <c r="Q63" s="39"/>
      <c r="R63" s="28"/>
    </row>
    <row r="64" s="29" customFormat="1">
      <c r="A64" s="48"/>
      <c r="B64" s="31"/>
      <c r="C64" s="38"/>
      <c r="D64" s="38"/>
      <c r="E64" s="38"/>
      <c r="F64" s="33" t="s">
        <v>36</v>
      </c>
      <c r="G64" s="34">
        <f t="shared" si="20"/>
        <v>3249.9500000000003</v>
      </c>
      <c r="H64" s="34">
        <f t="shared" si="20"/>
        <v>532.14999999999998</v>
      </c>
      <c r="I64" s="34">
        <f t="shared" ref="I64:P67" si="24">I76+I88+I100+I112+I124+I136+I148+I160+I172+I184</f>
        <v>2967.8000000000002</v>
      </c>
      <c r="J64" s="34">
        <f t="shared" si="24"/>
        <v>250</v>
      </c>
      <c r="K64" s="34">
        <f t="shared" si="24"/>
        <v>0</v>
      </c>
      <c r="L64" s="34">
        <f t="shared" si="24"/>
        <v>0</v>
      </c>
      <c r="M64" s="34">
        <f t="shared" si="24"/>
        <v>282.14999999999998</v>
      </c>
      <c r="N64" s="34">
        <f t="shared" si="24"/>
        <v>282.14999999999998</v>
      </c>
      <c r="O64" s="34">
        <f t="shared" si="24"/>
        <v>0</v>
      </c>
      <c r="P64" s="34">
        <f t="shared" si="24"/>
        <v>0</v>
      </c>
      <c r="Q64" s="39"/>
      <c r="R64" s="28"/>
    </row>
    <row r="65" s="29" customFormat="1">
      <c r="A65" s="48"/>
      <c r="B65" s="31"/>
      <c r="C65" s="38"/>
      <c r="D65" s="38"/>
      <c r="E65" s="38"/>
      <c r="F65" s="33" t="s">
        <v>37</v>
      </c>
      <c r="G65" s="34">
        <f t="shared" si="20"/>
        <v>3250</v>
      </c>
      <c r="H65" s="34">
        <f t="shared" si="20"/>
        <v>250</v>
      </c>
      <c r="I65" s="34">
        <f t="shared" si="24"/>
        <v>3250</v>
      </c>
      <c r="J65" s="34">
        <f t="shared" si="24"/>
        <v>250</v>
      </c>
      <c r="K65" s="34">
        <f t="shared" si="24"/>
        <v>0</v>
      </c>
      <c r="L65" s="34">
        <f t="shared" si="24"/>
        <v>0</v>
      </c>
      <c r="M65" s="34">
        <f t="shared" si="24"/>
        <v>0</v>
      </c>
      <c r="N65" s="34">
        <f t="shared" si="24"/>
        <v>0</v>
      </c>
      <c r="O65" s="34">
        <f t="shared" si="24"/>
        <v>0</v>
      </c>
      <c r="P65" s="34">
        <f t="shared" si="24"/>
        <v>0</v>
      </c>
      <c r="Q65" s="39"/>
      <c r="R65" s="28"/>
    </row>
    <row r="66" s="29" customFormat="1">
      <c r="A66" s="48"/>
      <c r="B66" s="31"/>
      <c r="C66" s="38"/>
      <c r="D66" s="38"/>
      <c r="E66" s="38"/>
      <c r="F66" s="33" t="s">
        <v>38</v>
      </c>
      <c r="G66" s="34">
        <f t="shared" si="20"/>
        <v>3250</v>
      </c>
      <c r="H66" s="34">
        <f t="shared" si="20"/>
        <v>250</v>
      </c>
      <c r="I66" s="34">
        <f t="shared" si="24"/>
        <v>3250</v>
      </c>
      <c r="J66" s="34">
        <f t="shared" si="24"/>
        <v>250</v>
      </c>
      <c r="K66" s="34">
        <f t="shared" si="24"/>
        <v>0</v>
      </c>
      <c r="L66" s="34">
        <f t="shared" si="24"/>
        <v>0</v>
      </c>
      <c r="M66" s="34">
        <f t="shared" si="24"/>
        <v>0</v>
      </c>
      <c r="N66" s="34">
        <f t="shared" si="24"/>
        <v>0</v>
      </c>
      <c r="O66" s="34">
        <f t="shared" si="24"/>
        <v>0</v>
      </c>
      <c r="P66" s="34">
        <f t="shared" si="24"/>
        <v>0</v>
      </c>
      <c r="Q66" s="39"/>
      <c r="R66" s="28"/>
    </row>
    <row r="67" s="29" customFormat="1">
      <c r="A67" s="48"/>
      <c r="B67" s="31"/>
      <c r="C67" s="41"/>
      <c r="D67" s="41"/>
      <c r="E67" s="41"/>
      <c r="F67" s="33" t="s">
        <v>39</v>
      </c>
      <c r="G67" s="34">
        <f t="shared" si="20"/>
        <v>3250</v>
      </c>
      <c r="H67" s="34">
        <f t="shared" si="20"/>
        <v>250</v>
      </c>
      <c r="I67" s="34">
        <f t="shared" si="24"/>
        <v>3250</v>
      </c>
      <c r="J67" s="34">
        <f t="shared" ref="J67:P67" si="25">J79+J91+J103+J115+J127+J139+J151+J163+J175+J187</f>
        <v>250</v>
      </c>
      <c r="K67" s="34">
        <f t="shared" si="25"/>
        <v>0</v>
      </c>
      <c r="L67" s="34">
        <f t="shared" si="25"/>
        <v>0</v>
      </c>
      <c r="M67" s="34">
        <f t="shared" si="25"/>
        <v>0</v>
      </c>
      <c r="N67" s="34">
        <f t="shared" si="25"/>
        <v>0</v>
      </c>
      <c r="O67" s="34">
        <f t="shared" si="25"/>
        <v>0</v>
      </c>
      <c r="P67" s="34">
        <f t="shared" si="25"/>
        <v>0</v>
      </c>
      <c r="Q67" s="39"/>
      <c r="R67" s="28"/>
    </row>
    <row r="68" ht="15.6">
      <c r="A68" s="48"/>
      <c r="B68" s="49" t="s">
        <v>43</v>
      </c>
      <c r="C68" s="32"/>
      <c r="D68" s="32" t="s">
        <v>44</v>
      </c>
      <c r="E68" s="32" t="s">
        <v>45</v>
      </c>
      <c r="F68" s="50" t="s">
        <v>27</v>
      </c>
      <c r="G68" s="34">
        <f>SUM(G69:G79)</f>
        <v>90</v>
      </c>
      <c r="H68" s="34">
        <f>SUM(H69:H79)</f>
        <v>0</v>
      </c>
      <c r="I68" s="34">
        <f t="shared" ref="I68:P68" si="26">SUM(I69:I79)</f>
        <v>90</v>
      </c>
      <c r="J68" s="34">
        <f t="shared" si="26"/>
        <v>0</v>
      </c>
      <c r="K68" s="34">
        <f t="shared" si="26"/>
        <v>0</v>
      </c>
      <c r="L68" s="34">
        <f t="shared" si="26"/>
        <v>0</v>
      </c>
      <c r="M68" s="34">
        <f t="shared" si="26"/>
        <v>0</v>
      </c>
      <c r="N68" s="34">
        <f t="shared" si="26"/>
        <v>0</v>
      </c>
      <c r="O68" s="34">
        <f t="shared" si="26"/>
        <v>0</v>
      </c>
      <c r="P68" s="34">
        <f t="shared" si="26"/>
        <v>0</v>
      </c>
      <c r="Q68" s="39"/>
      <c r="R68" s="28"/>
    </row>
    <row r="69" ht="15.6">
      <c r="A69" s="48"/>
      <c r="B69" s="49"/>
      <c r="C69" s="38"/>
      <c r="D69" s="38"/>
      <c r="E69" s="38"/>
      <c r="F69" s="50" t="s">
        <v>29</v>
      </c>
      <c r="G69" s="34">
        <f t="shared" ref="G69:G79" si="27">I69+K69+M69+O69</f>
        <v>90</v>
      </c>
      <c r="H69" s="51">
        <f t="shared" ref="H69:H79" si="28">J69+L69+N69+P69</f>
        <v>0</v>
      </c>
      <c r="I69" s="52">
        <v>90</v>
      </c>
      <c r="J69" s="53"/>
      <c r="K69" s="54"/>
      <c r="L69" s="54"/>
      <c r="M69" s="54"/>
      <c r="N69" s="54"/>
      <c r="O69" s="54"/>
      <c r="P69" s="54"/>
      <c r="Q69" s="39"/>
      <c r="R69" s="28"/>
    </row>
    <row r="70" ht="15.6">
      <c r="A70" s="48"/>
      <c r="B70" s="49"/>
      <c r="C70" s="38"/>
      <c r="D70" s="38"/>
      <c r="E70" s="38"/>
      <c r="F70" s="50" t="s">
        <v>30</v>
      </c>
      <c r="G70" s="34">
        <f t="shared" si="27"/>
        <v>0</v>
      </c>
      <c r="H70" s="51">
        <f t="shared" si="28"/>
        <v>0</v>
      </c>
      <c r="I70" s="54"/>
      <c r="J70" s="53"/>
      <c r="K70" s="54"/>
      <c r="L70" s="54"/>
      <c r="M70" s="54"/>
      <c r="N70" s="54"/>
      <c r="O70" s="54"/>
      <c r="P70" s="54"/>
      <c r="Q70" s="39"/>
      <c r="R70" s="28"/>
    </row>
    <row r="71" ht="15.6">
      <c r="A71" s="48"/>
      <c r="B71" s="49"/>
      <c r="C71" s="38"/>
      <c r="D71" s="38"/>
      <c r="E71" s="38"/>
      <c r="F71" s="50" t="s">
        <v>31</v>
      </c>
      <c r="G71" s="34">
        <f t="shared" si="27"/>
        <v>0</v>
      </c>
      <c r="H71" s="51">
        <f t="shared" si="28"/>
        <v>0</v>
      </c>
      <c r="I71" s="54"/>
      <c r="J71" s="53"/>
      <c r="K71" s="54"/>
      <c r="L71" s="54"/>
      <c r="M71" s="54"/>
      <c r="N71" s="54"/>
      <c r="O71" s="54"/>
      <c r="P71" s="54"/>
      <c r="Q71" s="39"/>
      <c r="R71" s="28"/>
    </row>
    <row r="72" ht="15.6">
      <c r="A72" s="48"/>
      <c r="B72" s="49"/>
      <c r="C72" s="38"/>
      <c r="D72" s="38"/>
      <c r="E72" s="38"/>
      <c r="F72" s="50" t="s">
        <v>32</v>
      </c>
      <c r="G72" s="34">
        <f t="shared" si="27"/>
        <v>0</v>
      </c>
      <c r="H72" s="51">
        <f t="shared" si="28"/>
        <v>0</v>
      </c>
      <c r="I72" s="54"/>
      <c r="J72" s="53"/>
      <c r="K72" s="54"/>
      <c r="L72" s="54"/>
      <c r="M72" s="54"/>
      <c r="N72" s="54"/>
      <c r="O72" s="54"/>
      <c r="P72" s="54"/>
      <c r="Q72" s="39"/>
      <c r="R72" s="28"/>
    </row>
    <row r="73" ht="15.6">
      <c r="A73" s="48"/>
      <c r="B73" s="49"/>
      <c r="C73" s="38"/>
      <c r="D73" s="38"/>
      <c r="E73" s="38"/>
      <c r="F73" s="50" t="s">
        <v>33</v>
      </c>
      <c r="G73" s="34">
        <f t="shared" si="27"/>
        <v>0</v>
      </c>
      <c r="H73" s="51">
        <f t="shared" si="28"/>
        <v>0</v>
      </c>
      <c r="I73" s="54"/>
      <c r="J73" s="53"/>
      <c r="K73" s="54"/>
      <c r="L73" s="54"/>
      <c r="M73" s="54"/>
      <c r="N73" s="54"/>
      <c r="O73" s="54"/>
      <c r="P73" s="54"/>
      <c r="Q73" s="39"/>
      <c r="R73" s="28"/>
    </row>
    <row r="74" ht="15.6">
      <c r="A74" s="48"/>
      <c r="B74" s="49"/>
      <c r="C74" s="38"/>
      <c r="D74" s="38"/>
      <c r="E74" s="38"/>
      <c r="F74" s="50" t="s">
        <v>34</v>
      </c>
      <c r="G74" s="34">
        <f t="shared" si="27"/>
        <v>0</v>
      </c>
      <c r="H74" s="51">
        <f t="shared" si="28"/>
        <v>0</v>
      </c>
      <c r="I74" s="54"/>
      <c r="J74" s="53"/>
      <c r="K74" s="54"/>
      <c r="L74" s="54"/>
      <c r="M74" s="54"/>
      <c r="N74" s="54"/>
      <c r="O74" s="54"/>
      <c r="P74" s="54"/>
      <c r="Q74" s="39"/>
      <c r="R74" s="28"/>
    </row>
    <row r="75" ht="15.6">
      <c r="A75" s="48"/>
      <c r="B75" s="49"/>
      <c r="C75" s="38"/>
      <c r="D75" s="38"/>
      <c r="E75" s="38"/>
      <c r="F75" s="50" t="s">
        <v>35</v>
      </c>
      <c r="G75" s="34">
        <f t="shared" si="27"/>
        <v>0</v>
      </c>
      <c r="H75" s="51">
        <f t="shared" si="28"/>
        <v>0</v>
      </c>
      <c r="I75" s="54"/>
      <c r="J75" s="53"/>
      <c r="K75" s="54"/>
      <c r="L75" s="54"/>
      <c r="M75" s="54"/>
      <c r="N75" s="54"/>
      <c r="O75" s="54"/>
      <c r="P75" s="54"/>
      <c r="Q75" s="39"/>
      <c r="R75" s="28"/>
    </row>
    <row r="76" ht="15.6">
      <c r="A76" s="48"/>
      <c r="B76" s="49"/>
      <c r="C76" s="38"/>
      <c r="D76" s="38"/>
      <c r="E76" s="38"/>
      <c r="F76" s="50" t="s">
        <v>36</v>
      </c>
      <c r="G76" s="34">
        <f t="shared" si="27"/>
        <v>0</v>
      </c>
      <c r="H76" s="51">
        <f t="shared" si="28"/>
        <v>0</v>
      </c>
      <c r="I76" s="54"/>
      <c r="J76" s="53"/>
      <c r="K76" s="54"/>
      <c r="L76" s="54"/>
      <c r="M76" s="54"/>
      <c r="N76" s="54"/>
      <c r="O76" s="54"/>
      <c r="P76" s="54"/>
      <c r="Q76" s="39"/>
      <c r="R76" s="28"/>
    </row>
    <row r="77" ht="15.6">
      <c r="A77" s="48"/>
      <c r="B77" s="49"/>
      <c r="C77" s="38"/>
      <c r="D77" s="38"/>
      <c r="E77" s="38"/>
      <c r="F77" s="50" t="s">
        <v>37</v>
      </c>
      <c r="G77" s="34">
        <f t="shared" si="27"/>
        <v>0</v>
      </c>
      <c r="H77" s="51">
        <f t="shared" si="28"/>
        <v>0</v>
      </c>
      <c r="I77" s="54"/>
      <c r="J77" s="53"/>
      <c r="K77" s="54"/>
      <c r="L77" s="54"/>
      <c r="M77" s="54"/>
      <c r="N77" s="54"/>
      <c r="O77" s="54"/>
      <c r="P77" s="54"/>
      <c r="Q77" s="39"/>
      <c r="R77" s="28"/>
    </row>
    <row r="78" ht="15.6">
      <c r="A78" s="48"/>
      <c r="B78" s="49"/>
      <c r="C78" s="38"/>
      <c r="D78" s="38"/>
      <c r="E78" s="38"/>
      <c r="F78" s="50" t="s">
        <v>38</v>
      </c>
      <c r="G78" s="34">
        <f t="shared" si="27"/>
        <v>0</v>
      </c>
      <c r="H78" s="51">
        <f t="shared" si="28"/>
        <v>0</v>
      </c>
      <c r="I78" s="54"/>
      <c r="J78" s="53"/>
      <c r="K78" s="54"/>
      <c r="L78" s="54"/>
      <c r="M78" s="54"/>
      <c r="N78" s="54"/>
      <c r="O78" s="54"/>
      <c r="P78" s="54"/>
      <c r="Q78" s="39"/>
      <c r="R78" s="28"/>
    </row>
    <row r="79" ht="15.6">
      <c r="A79" s="48"/>
      <c r="B79" s="49"/>
      <c r="C79" s="41"/>
      <c r="D79" s="41"/>
      <c r="E79" s="41"/>
      <c r="F79" s="50" t="s">
        <v>39</v>
      </c>
      <c r="G79" s="34">
        <f t="shared" si="27"/>
        <v>0</v>
      </c>
      <c r="H79" s="34">
        <f t="shared" si="28"/>
        <v>0</v>
      </c>
      <c r="I79" s="55"/>
      <c r="J79" s="55"/>
      <c r="K79" s="55"/>
      <c r="L79" s="55"/>
      <c r="M79" s="55"/>
      <c r="N79" s="55"/>
      <c r="O79" s="55"/>
      <c r="P79" s="55"/>
      <c r="Q79" s="39"/>
      <c r="R79" s="28"/>
    </row>
    <row r="80" ht="15.6">
      <c r="A80" s="48"/>
      <c r="B80" s="49" t="s">
        <v>46</v>
      </c>
      <c r="C80" s="32"/>
      <c r="D80" s="32" t="s">
        <v>44</v>
      </c>
      <c r="E80" s="32" t="s">
        <v>45</v>
      </c>
      <c r="F80" s="50" t="s">
        <v>27</v>
      </c>
      <c r="G80" s="34">
        <f>SUM(G81:G91)</f>
        <v>70</v>
      </c>
      <c r="H80" s="34">
        <f t="shared" ref="H80:P80" si="29">SUM(H81:H91)</f>
        <v>0</v>
      </c>
      <c r="I80" s="34">
        <f t="shared" si="29"/>
        <v>70</v>
      </c>
      <c r="J80" s="34">
        <f>SUM(J81:J91)</f>
        <v>0</v>
      </c>
      <c r="K80" s="34">
        <f t="shared" si="29"/>
        <v>0</v>
      </c>
      <c r="L80" s="34">
        <f t="shared" si="29"/>
        <v>0</v>
      </c>
      <c r="M80" s="34">
        <f t="shared" si="29"/>
        <v>0</v>
      </c>
      <c r="N80" s="34">
        <f t="shared" si="29"/>
        <v>0</v>
      </c>
      <c r="O80" s="34">
        <f t="shared" si="29"/>
        <v>0</v>
      </c>
      <c r="P80" s="34">
        <f t="shared" si="29"/>
        <v>0</v>
      </c>
      <c r="Q80" s="39"/>
      <c r="R80" s="28"/>
    </row>
    <row r="81" ht="15.6">
      <c r="A81" s="48"/>
      <c r="B81" s="49"/>
      <c r="C81" s="38"/>
      <c r="D81" s="38"/>
      <c r="E81" s="38"/>
      <c r="F81" s="50" t="s">
        <v>29</v>
      </c>
      <c r="G81" s="34">
        <f t="shared" ref="G81:G91" si="30">I81+K81+M81+O81</f>
        <v>70</v>
      </c>
      <c r="H81" s="51">
        <f t="shared" ref="H81:H91" si="31">J81+L81+N81+P81</f>
        <v>0</v>
      </c>
      <c r="I81" s="52">
        <v>70</v>
      </c>
      <c r="J81" s="53"/>
      <c r="K81" s="54"/>
      <c r="L81" s="54"/>
      <c r="M81" s="54"/>
      <c r="N81" s="54"/>
      <c r="O81" s="54"/>
      <c r="P81" s="54"/>
      <c r="Q81" s="39"/>
      <c r="R81" s="28"/>
    </row>
    <row r="82" ht="15.6">
      <c r="A82" s="48"/>
      <c r="B82" s="49"/>
      <c r="C82" s="38"/>
      <c r="D82" s="38"/>
      <c r="E82" s="38"/>
      <c r="F82" s="50" t="s">
        <v>30</v>
      </c>
      <c r="G82" s="34">
        <f t="shared" si="30"/>
        <v>0</v>
      </c>
      <c r="H82" s="51">
        <f t="shared" si="31"/>
        <v>0</v>
      </c>
      <c r="I82" s="54"/>
      <c r="J82" s="53"/>
      <c r="K82" s="54"/>
      <c r="L82" s="54"/>
      <c r="M82" s="54"/>
      <c r="N82" s="54"/>
      <c r="O82" s="54"/>
      <c r="P82" s="54"/>
      <c r="Q82" s="39"/>
      <c r="R82" s="28"/>
    </row>
    <row r="83" ht="15.6">
      <c r="A83" s="48"/>
      <c r="B83" s="49"/>
      <c r="C83" s="38"/>
      <c r="D83" s="38"/>
      <c r="E83" s="38"/>
      <c r="F83" s="50" t="s">
        <v>31</v>
      </c>
      <c r="G83" s="34">
        <f t="shared" si="30"/>
        <v>0</v>
      </c>
      <c r="H83" s="51">
        <f t="shared" si="31"/>
        <v>0</v>
      </c>
      <c r="I83" s="54"/>
      <c r="J83" s="53"/>
      <c r="K83" s="54"/>
      <c r="L83" s="54"/>
      <c r="M83" s="54"/>
      <c r="N83" s="54"/>
      <c r="O83" s="54"/>
      <c r="P83" s="54"/>
      <c r="Q83" s="39"/>
      <c r="R83" s="28"/>
    </row>
    <row r="84" ht="15.6">
      <c r="A84" s="48"/>
      <c r="B84" s="49"/>
      <c r="C84" s="38"/>
      <c r="D84" s="38"/>
      <c r="E84" s="38"/>
      <c r="F84" s="50" t="s">
        <v>32</v>
      </c>
      <c r="G84" s="34">
        <f t="shared" si="30"/>
        <v>0</v>
      </c>
      <c r="H84" s="51">
        <f t="shared" si="31"/>
        <v>0</v>
      </c>
      <c r="I84" s="54"/>
      <c r="J84" s="53"/>
      <c r="K84" s="54"/>
      <c r="L84" s="54"/>
      <c r="M84" s="54"/>
      <c r="N84" s="54"/>
      <c r="O84" s="54"/>
      <c r="P84" s="54"/>
      <c r="Q84" s="39"/>
      <c r="R84" s="28"/>
    </row>
    <row r="85" ht="15.6">
      <c r="A85" s="48"/>
      <c r="B85" s="49"/>
      <c r="C85" s="38"/>
      <c r="D85" s="38"/>
      <c r="E85" s="38"/>
      <c r="F85" s="50" t="s">
        <v>33</v>
      </c>
      <c r="G85" s="34">
        <f t="shared" si="30"/>
        <v>0</v>
      </c>
      <c r="H85" s="51">
        <f t="shared" si="31"/>
        <v>0</v>
      </c>
      <c r="I85" s="54"/>
      <c r="J85" s="53"/>
      <c r="K85" s="54"/>
      <c r="L85" s="54"/>
      <c r="M85" s="54"/>
      <c r="N85" s="54"/>
      <c r="O85" s="54"/>
      <c r="P85" s="54"/>
      <c r="Q85" s="39"/>
      <c r="R85" s="28"/>
    </row>
    <row r="86" ht="15.6">
      <c r="A86" s="48"/>
      <c r="B86" s="49"/>
      <c r="C86" s="38"/>
      <c r="D86" s="38"/>
      <c r="E86" s="38"/>
      <c r="F86" s="50" t="s">
        <v>34</v>
      </c>
      <c r="G86" s="34">
        <f t="shared" si="30"/>
        <v>0</v>
      </c>
      <c r="H86" s="51">
        <f t="shared" si="31"/>
        <v>0</v>
      </c>
      <c r="I86" s="54"/>
      <c r="J86" s="53"/>
      <c r="K86" s="54"/>
      <c r="L86" s="54"/>
      <c r="M86" s="54"/>
      <c r="N86" s="54"/>
      <c r="O86" s="54"/>
      <c r="P86" s="54"/>
      <c r="Q86" s="39"/>
      <c r="R86" s="28"/>
    </row>
    <row r="87" ht="15.6">
      <c r="A87" s="48"/>
      <c r="B87" s="49"/>
      <c r="C87" s="38"/>
      <c r="D87" s="38"/>
      <c r="E87" s="38"/>
      <c r="F87" s="50" t="s">
        <v>35</v>
      </c>
      <c r="G87" s="34">
        <f t="shared" si="30"/>
        <v>0</v>
      </c>
      <c r="H87" s="51">
        <f t="shared" si="31"/>
        <v>0</v>
      </c>
      <c r="I87" s="54"/>
      <c r="J87" s="53"/>
      <c r="K87" s="54"/>
      <c r="L87" s="54"/>
      <c r="M87" s="54"/>
      <c r="N87" s="54"/>
      <c r="O87" s="54"/>
      <c r="P87" s="54"/>
      <c r="Q87" s="39"/>
      <c r="R87" s="28"/>
    </row>
    <row r="88" ht="15.6">
      <c r="A88" s="48"/>
      <c r="B88" s="49"/>
      <c r="C88" s="38"/>
      <c r="D88" s="38"/>
      <c r="E88" s="38"/>
      <c r="F88" s="50" t="s">
        <v>36</v>
      </c>
      <c r="G88" s="34">
        <f t="shared" si="30"/>
        <v>0</v>
      </c>
      <c r="H88" s="51">
        <f t="shared" si="31"/>
        <v>0</v>
      </c>
      <c r="I88" s="54"/>
      <c r="J88" s="53"/>
      <c r="K88" s="54"/>
      <c r="L88" s="54"/>
      <c r="M88" s="54"/>
      <c r="N88" s="54"/>
      <c r="O88" s="54"/>
      <c r="P88" s="54"/>
      <c r="Q88" s="39"/>
      <c r="R88" s="28"/>
    </row>
    <row r="89" ht="15.6">
      <c r="A89" s="48"/>
      <c r="B89" s="49"/>
      <c r="C89" s="38"/>
      <c r="D89" s="38"/>
      <c r="E89" s="38"/>
      <c r="F89" s="50" t="s">
        <v>37</v>
      </c>
      <c r="G89" s="34">
        <f t="shared" si="30"/>
        <v>0</v>
      </c>
      <c r="H89" s="51">
        <f t="shared" si="31"/>
        <v>0</v>
      </c>
      <c r="I89" s="54"/>
      <c r="J89" s="53"/>
      <c r="K89" s="54"/>
      <c r="L89" s="54"/>
      <c r="M89" s="54"/>
      <c r="N89" s="54"/>
      <c r="O89" s="54"/>
      <c r="P89" s="54"/>
      <c r="Q89" s="39"/>
      <c r="R89" s="28"/>
    </row>
    <row r="90" ht="15.6">
      <c r="A90" s="48"/>
      <c r="B90" s="49"/>
      <c r="C90" s="38"/>
      <c r="D90" s="38"/>
      <c r="E90" s="38"/>
      <c r="F90" s="50" t="s">
        <v>38</v>
      </c>
      <c r="G90" s="34">
        <f t="shared" si="30"/>
        <v>0</v>
      </c>
      <c r="H90" s="51">
        <f t="shared" si="31"/>
        <v>0</v>
      </c>
      <c r="I90" s="54"/>
      <c r="J90" s="53"/>
      <c r="K90" s="54"/>
      <c r="L90" s="54"/>
      <c r="M90" s="54"/>
      <c r="N90" s="54"/>
      <c r="O90" s="54"/>
      <c r="P90" s="54"/>
      <c r="Q90" s="39"/>
      <c r="R90" s="28"/>
    </row>
    <row r="91" ht="15.6">
      <c r="A91" s="48"/>
      <c r="B91" s="49"/>
      <c r="C91" s="41"/>
      <c r="D91" s="41"/>
      <c r="E91" s="41"/>
      <c r="F91" s="50" t="s">
        <v>39</v>
      </c>
      <c r="G91" s="34">
        <f t="shared" si="30"/>
        <v>0</v>
      </c>
      <c r="H91" s="51">
        <f t="shared" si="31"/>
        <v>0</v>
      </c>
      <c r="I91" s="54"/>
      <c r="J91" s="53"/>
      <c r="K91" s="54"/>
      <c r="L91" s="54"/>
      <c r="M91" s="54"/>
      <c r="N91" s="54"/>
      <c r="O91" s="54"/>
      <c r="P91" s="54"/>
      <c r="Q91" s="39"/>
      <c r="R91" s="28"/>
    </row>
    <row r="92" ht="15.6">
      <c r="A92" s="48"/>
      <c r="B92" s="49" t="s">
        <v>47</v>
      </c>
      <c r="C92" s="32"/>
      <c r="D92" s="32" t="s">
        <v>44</v>
      </c>
      <c r="E92" s="32" t="s">
        <v>45</v>
      </c>
      <c r="F92" s="50" t="s">
        <v>27</v>
      </c>
      <c r="G92" s="34">
        <f>SUM(G93:G103)</f>
        <v>230</v>
      </c>
      <c r="H92" s="51">
        <f>SUM(H93:H103)</f>
        <v>0</v>
      </c>
      <c r="I92" s="34">
        <f>SUM(I93:I103)</f>
        <v>230</v>
      </c>
      <c r="J92" s="56">
        <f t="shared" ref="J92:P92" si="32">SUM(J93:J103)</f>
        <v>0</v>
      </c>
      <c r="K92" s="34">
        <f t="shared" si="32"/>
        <v>0</v>
      </c>
      <c r="L92" s="34">
        <f t="shared" si="32"/>
        <v>0</v>
      </c>
      <c r="M92" s="34">
        <f t="shared" si="32"/>
        <v>0</v>
      </c>
      <c r="N92" s="34">
        <f t="shared" si="32"/>
        <v>0</v>
      </c>
      <c r="O92" s="34">
        <f t="shared" si="32"/>
        <v>0</v>
      </c>
      <c r="P92" s="34">
        <f t="shared" si="32"/>
        <v>0</v>
      </c>
      <c r="Q92" s="39"/>
      <c r="R92" s="28"/>
    </row>
    <row r="93" ht="15.6">
      <c r="A93" s="48"/>
      <c r="B93" s="49"/>
      <c r="C93" s="38"/>
      <c r="D93" s="38"/>
      <c r="E93" s="38"/>
      <c r="F93" s="50" t="s">
        <v>29</v>
      </c>
      <c r="G93" s="34">
        <f t="shared" ref="G93:G103" si="33">I93+K93+M93+O93</f>
        <v>230</v>
      </c>
      <c r="H93" s="51">
        <f t="shared" ref="H93:H103" si="34">J93+L93+N93+P93</f>
        <v>0</v>
      </c>
      <c r="I93" s="52">
        <v>230</v>
      </c>
      <c r="J93" s="53"/>
      <c r="K93" s="54"/>
      <c r="L93" s="54"/>
      <c r="M93" s="54"/>
      <c r="N93" s="54"/>
      <c r="O93" s="54"/>
      <c r="P93" s="54"/>
      <c r="Q93" s="39"/>
      <c r="R93" s="28"/>
    </row>
    <row r="94" ht="15.6">
      <c r="A94" s="48"/>
      <c r="B94" s="49"/>
      <c r="C94" s="38"/>
      <c r="D94" s="38"/>
      <c r="E94" s="38"/>
      <c r="F94" s="50" t="s">
        <v>30</v>
      </c>
      <c r="G94" s="34">
        <f t="shared" si="33"/>
        <v>0</v>
      </c>
      <c r="H94" s="51">
        <f t="shared" si="34"/>
        <v>0</v>
      </c>
      <c r="I94" s="54"/>
      <c r="J94" s="53"/>
      <c r="K94" s="54"/>
      <c r="L94" s="54"/>
      <c r="M94" s="54"/>
      <c r="N94" s="54"/>
      <c r="O94" s="54"/>
      <c r="P94" s="54"/>
      <c r="Q94" s="39"/>
      <c r="R94" s="28"/>
    </row>
    <row r="95" ht="15.6">
      <c r="A95" s="48"/>
      <c r="B95" s="49"/>
      <c r="C95" s="38"/>
      <c r="D95" s="38"/>
      <c r="E95" s="38"/>
      <c r="F95" s="50" t="s">
        <v>31</v>
      </c>
      <c r="G95" s="34">
        <f t="shared" si="33"/>
        <v>0</v>
      </c>
      <c r="H95" s="51">
        <f t="shared" si="34"/>
        <v>0</v>
      </c>
      <c r="I95" s="54"/>
      <c r="J95" s="53"/>
      <c r="K95" s="54"/>
      <c r="L95" s="54"/>
      <c r="M95" s="54"/>
      <c r="N95" s="54"/>
      <c r="O95" s="54"/>
      <c r="P95" s="54"/>
      <c r="Q95" s="39"/>
      <c r="R95" s="28"/>
    </row>
    <row r="96" ht="15.6">
      <c r="A96" s="48"/>
      <c r="B96" s="49"/>
      <c r="C96" s="38"/>
      <c r="D96" s="38"/>
      <c r="E96" s="38"/>
      <c r="F96" s="50" t="s">
        <v>32</v>
      </c>
      <c r="G96" s="34">
        <f t="shared" si="33"/>
        <v>0</v>
      </c>
      <c r="H96" s="51">
        <f t="shared" si="34"/>
        <v>0</v>
      </c>
      <c r="I96" s="54"/>
      <c r="J96" s="53"/>
      <c r="K96" s="54"/>
      <c r="L96" s="54"/>
      <c r="M96" s="54"/>
      <c r="N96" s="54"/>
      <c r="O96" s="54"/>
      <c r="P96" s="54"/>
      <c r="Q96" s="39"/>
      <c r="R96" s="28"/>
    </row>
    <row r="97" ht="15.6">
      <c r="A97" s="48"/>
      <c r="B97" s="49"/>
      <c r="C97" s="38"/>
      <c r="D97" s="38"/>
      <c r="E97" s="38"/>
      <c r="F97" s="50" t="s">
        <v>33</v>
      </c>
      <c r="G97" s="34">
        <f t="shared" si="33"/>
        <v>0</v>
      </c>
      <c r="H97" s="51">
        <f t="shared" si="34"/>
        <v>0</v>
      </c>
      <c r="I97" s="54"/>
      <c r="J97" s="53"/>
      <c r="K97" s="54"/>
      <c r="L97" s="54"/>
      <c r="M97" s="54"/>
      <c r="N97" s="54"/>
      <c r="O97" s="54"/>
      <c r="P97" s="54"/>
      <c r="Q97" s="39"/>
      <c r="R97" s="28"/>
    </row>
    <row r="98" ht="15.6">
      <c r="A98" s="48"/>
      <c r="B98" s="49"/>
      <c r="C98" s="38"/>
      <c r="D98" s="38"/>
      <c r="E98" s="38"/>
      <c r="F98" s="50" t="s">
        <v>34</v>
      </c>
      <c r="G98" s="34">
        <f t="shared" si="33"/>
        <v>0</v>
      </c>
      <c r="H98" s="51">
        <f t="shared" si="34"/>
        <v>0</v>
      </c>
      <c r="I98" s="54"/>
      <c r="J98" s="53"/>
      <c r="K98" s="54"/>
      <c r="L98" s="54"/>
      <c r="M98" s="54"/>
      <c r="N98" s="54"/>
      <c r="O98" s="54"/>
      <c r="P98" s="54"/>
      <c r="Q98" s="39"/>
      <c r="R98" s="28"/>
    </row>
    <row r="99" ht="15.6">
      <c r="A99" s="48"/>
      <c r="B99" s="49"/>
      <c r="C99" s="38"/>
      <c r="D99" s="38"/>
      <c r="E99" s="38"/>
      <c r="F99" s="50" t="s">
        <v>35</v>
      </c>
      <c r="G99" s="34">
        <f t="shared" si="33"/>
        <v>0</v>
      </c>
      <c r="H99" s="51">
        <f t="shared" si="34"/>
        <v>0</v>
      </c>
      <c r="I99" s="54"/>
      <c r="J99" s="53"/>
      <c r="K99" s="54"/>
      <c r="L99" s="54"/>
      <c r="M99" s="54"/>
      <c r="N99" s="54"/>
      <c r="O99" s="54"/>
      <c r="P99" s="54"/>
      <c r="Q99" s="39"/>
      <c r="R99" s="28"/>
    </row>
    <row r="100" ht="15.6">
      <c r="A100" s="48"/>
      <c r="B100" s="49"/>
      <c r="C100" s="38"/>
      <c r="D100" s="38"/>
      <c r="E100" s="38"/>
      <c r="F100" s="50" t="s">
        <v>36</v>
      </c>
      <c r="G100" s="34">
        <f t="shared" si="33"/>
        <v>0</v>
      </c>
      <c r="H100" s="51">
        <f t="shared" si="34"/>
        <v>0</v>
      </c>
      <c r="I100" s="54"/>
      <c r="J100" s="53"/>
      <c r="K100" s="54"/>
      <c r="L100" s="54"/>
      <c r="M100" s="54"/>
      <c r="N100" s="54"/>
      <c r="O100" s="54"/>
      <c r="P100" s="54"/>
      <c r="Q100" s="39"/>
      <c r="R100" s="28"/>
    </row>
    <row r="101" ht="15.6">
      <c r="A101" s="48"/>
      <c r="B101" s="49"/>
      <c r="C101" s="38"/>
      <c r="D101" s="38"/>
      <c r="E101" s="38"/>
      <c r="F101" s="50" t="s">
        <v>37</v>
      </c>
      <c r="G101" s="34">
        <f t="shared" si="33"/>
        <v>0</v>
      </c>
      <c r="H101" s="51">
        <f t="shared" si="34"/>
        <v>0</v>
      </c>
      <c r="I101" s="54"/>
      <c r="J101" s="53"/>
      <c r="K101" s="54"/>
      <c r="L101" s="54"/>
      <c r="M101" s="54"/>
      <c r="N101" s="54"/>
      <c r="O101" s="54"/>
      <c r="P101" s="54"/>
      <c r="Q101" s="39"/>
      <c r="R101" s="28"/>
    </row>
    <row r="102" ht="15.6">
      <c r="A102" s="48"/>
      <c r="B102" s="49"/>
      <c r="C102" s="38"/>
      <c r="D102" s="38"/>
      <c r="E102" s="38"/>
      <c r="F102" s="50" t="s">
        <v>38</v>
      </c>
      <c r="G102" s="34">
        <f t="shared" si="33"/>
        <v>0</v>
      </c>
      <c r="H102" s="51">
        <f t="shared" si="34"/>
        <v>0</v>
      </c>
      <c r="I102" s="54"/>
      <c r="J102" s="53"/>
      <c r="K102" s="54"/>
      <c r="L102" s="54"/>
      <c r="M102" s="54"/>
      <c r="N102" s="54"/>
      <c r="O102" s="54"/>
      <c r="P102" s="54"/>
      <c r="Q102" s="39"/>
      <c r="R102" s="28"/>
    </row>
    <row r="103" ht="15.6">
      <c r="A103" s="48"/>
      <c r="B103" s="49"/>
      <c r="C103" s="41"/>
      <c r="D103" s="41"/>
      <c r="E103" s="41"/>
      <c r="F103" s="50" t="s">
        <v>39</v>
      </c>
      <c r="G103" s="34">
        <f t="shared" si="33"/>
        <v>0</v>
      </c>
      <c r="H103" s="51">
        <f t="shared" si="34"/>
        <v>0</v>
      </c>
      <c r="I103" s="54"/>
      <c r="J103" s="53"/>
      <c r="K103" s="54"/>
      <c r="L103" s="54"/>
      <c r="M103" s="54"/>
      <c r="N103" s="54"/>
      <c r="O103" s="54"/>
      <c r="P103" s="54"/>
      <c r="Q103" s="39"/>
      <c r="R103" s="28"/>
    </row>
    <row r="104" ht="15.6">
      <c r="A104" s="48"/>
      <c r="B104" s="49" t="s">
        <v>48</v>
      </c>
      <c r="C104" s="32"/>
      <c r="D104" s="32" t="s">
        <v>44</v>
      </c>
      <c r="E104" s="32" t="s">
        <v>45</v>
      </c>
      <c r="F104" s="50" t="s">
        <v>27</v>
      </c>
      <c r="G104" s="34">
        <f>SUM(G105:G115)</f>
        <v>750</v>
      </c>
      <c r="H104" s="34">
        <f t="shared" ref="H104:P104" si="35">SUM(H105:H115)</f>
        <v>0</v>
      </c>
      <c r="I104" s="34">
        <f>SUM(I105:I115)</f>
        <v>750</v>
      </c>
      <c r="J104" s="34">
        <f>SUM(J105:J115)</f>
        <v>0</v>
      </c>
      <c r="K104" s="34">
        <f t="shared" si="35"/>
        <v>0</v>
      </c>
      <c r="L104" s="34">
        <f t="shared" si="35"/>
        <v>0</v>
      </c>
      <c r="M104" s="34">
        <f t="shared" si="35"/>
        <v>0</v>
      </c>
      <c r="N104" s="34">
        <f t="shared" si="35"/>
        <v>0</v>
      </c>
      <c r="O104" s="34">
        <f t="shared" si="35"/>
        <v>0</v>
      </c>
      <c r="P104" s="34">
        <f t="shared" si="35"/>
        <v>0</v>
      </c>
      <c r="Q104" s="39"/>
      <c r="R104" s="28"/>
    </row>
    <row r="105" ht="15.6">
      <c r="A105" s="48"/>
      <c r="B105" s="49"/>
      <c r="C105" s="38"/>
      <c r="D105" s="38"/>
      <c r="E105" s="38"/>
      <c r="F105" s="50" t="s">
        <v>29</v>
      </c>
      <c r="G105" s="34">
        <f t="shared" ref="G105:G115" si="36">I105+K105+M105+O105</f>
        <v>300</v>
      </c>
      <c r="H105" s="51">
        <f t="shared" ref="H105:H115" si="37">J105+L105+N105+P105</f>
        <v>0</v>
      </c>
      <c r="I105" s="52">
        <v>300</v>
      </c>
      <c r="J105" s="53"/>
      <c r="K105" s="54"/>
      <c r="L105" s="54"/>
      <c r="M105" s="54"/>
      <c r="N105" s="54"/>
      <c r="O105" s="54"/>
      <c r="P105" s="54"/>
      <c r="Q105" s="39"/>
      <c r="R105" s="28"/>
    </row>
    <row r="106" ht="15.6">
      <c r="A106" s="48"/>
      <c r="B106" s="49"/>
      <c r="C106" s="38"/>
      <c r="D106" s="38"/>
      <c r="E106" s="38"/>
      <c r="F106" s="50" t="s">
        <v>30</v>
      </c>
      <c r="G106" s="34">
        <f t="shared" si="36"/>
        <v>250</v>
      </c>
      <c r="H106" s="51">
        <f t="shared" si="37"/>
        <v>0</v>
      </c>
      <c r="I106" s="54">
        <v>250</v>
      </c>
      <c r="J106" s="53"/>
      <c r="K106" s="54"/>
      <c r="L106" s="54"/>
      <c r="M106" s="54"/>
      <c r="N106" s="54"/>
      <c r="O106" s="54"/>
      <c r="P106" s="54"/>
      <c r="Q106" s="39"/>
      <c r="R106" s="28"/>
    </row>
    <row r="107" ht="15.6">
      <c r="A107" s="48"/>
      <c r="B107" s="49"/>
      <c r="C107" s="38"/>
      <c r="D107" s="38"/>
      <c r="E107" s="38"/>
      <c r="F107" s="50" t="s">
        <v>31</v>
      </c>
      <c r="G107" s="34">
        <f t="shared" si="36"/>
        <v>0</v>
      </c>
      <c r="H107" s="51">
        <f t="shared" si="37"/>
        <v>0</v>
      </c>
      <c r="I107" s="54">
        <v>0</v>
      </c>
      <c r="J107" s="53"/>
      <c r="K107" s="54"/>
      <c r="L107" s="54"/>
      <c r="M107" s="54"/>
      <c r="N107" s="54"/>
      <c r="O107" s="54"/>
      <c r="P107" s="54"/>
      <c r="Q107" s="39"/>
      <c r="R107" s="28"/>
    </row>
    <row r="108" ht="15.6">
      <c r="A108" s="48"/>
      <c r="B108" s="49"/>
      <c r="C108" s="38"/>
      <c r="D108" s="38"/>
      <c r="E108" s="38"/>
      <c r="F108" s="50" t="s">
        <v>32</v>
      </c>
      <c r="G108" s="34">
        <f t="shared" si="36"/>
        <v>0</v>
      </c>
      <c r="H108" s="51">
        <f t="shared" si="37"/>
        <v>0</v>
      </c>
      <c r="I108" s="54">
        <v>0</v>
      </c>
      <c r="J108" s="53"/>
      <c r="K108" s="54"/>
      <c r="L108" s="54"/>
      <c r="M108" s="54"/>
      <c r="N108" s="54"/>
      <c r="O108" s="54"/>
      <c r="P108" s="54"/>
      <c r="Q108" s="39"/>
      <c r="R108" s="28"/>
    </row>
    <row r="109" ht="15.6">
      <c r="A109" s="48"/>
      <c r="B109" s="49"/>
      <c r="C109" s="38"/>
      <c r="D109" s="38"/>
      <c r="E109" s="38"/>
      <c r="F109" s="50" t="s">
        <v>33</v>
      </c>
      <c r="G109" s="34">
        <f t="shared" si="36"/>
        <v>0</v>
      </c>
      <c r="H109" s="51">
        <f t="shared" si="37"/>
        <v>0</v>
      </c>
      <c r="I109" s="54">
        <v>0</v>
      </c>
      <c r="J109" s="53"/>
      <c r="K109" s="54"/>
      <c r="L109" s="54"/>
      <c r="M109" s="54"/>
      <c r="N109" s="54"/>
      <c r="O109" s="54"/>
      <c r="P109" s="54"/>
      <c r="Q109" s="39"/>
      <c r="R109" s="28"/>
    </row>
    <row r="110" ht="15.6">
      <c r="A110" s="48"/>
      <c r="B110" s="49"/>
      <c r="C110" s="38"/>
      <c r="D110" s="38"/>
      <c r="E110" s="38"/>
      <c r="F110" s="50" t="s">
        <v>34</v>
      </c>
      <c r="G110" s="34">
        <f t="shared" si="36"/>
        <v>200</v>
      </c>
      <c r="H110" s="51">
        <f t="shared" si="37"/>
        <v>0</v>
      </c>
      <c r="I110" s="54">
        <v>200</v>
      </c>
      <c r="J110" s="53"/>
      <c r="K110" s="54"/>
      <c r="L110" s="54"/>
      <c r="M110" s="54"/>
      <c r="N110" s="54"/>
      <c r="O110" s="54"/>
      <c r="P110" s="54"/>
      <c r="Q110" s="39"/>
      <c r="R110" s="28"/>
    </row>
    <row r="111" ht="15.6">
      <c r="A111" s="48"/>
      <c r="B111" s="49"/>
      <c r="C111" s="38"/>
      <c r="D111" s="38"/>
      <c r="E111" s="38"/>
      <c r="F111" s="50" t="s">
        <v>35</v>
      </c>
      <c r="G111" s="34">
        <f t="shared" si="36"/>
        <v>0</v>
      </c>
      <c r="H111" s="51">
        <f t="shared" si="37"/>
        <v>0</v>
      </c>
      <c r="I111" s="54"/>
      <c r="J111" s="53"/>
      <c r="K111" s="54"/>
      <c r="L111" s="54"/>
      <c r="M111" s="54"/>
      <c r="N111" s="54"/>
      <c r="O111" s="54"/>
      <c r="P111" s="54"/>
      <c r="Q111" s="39"/>
      <c r="R111" s="28"/>
    </row>
    <row r="112" ht="15.6">
      <c r="A112" s="48"/>
      <c r="B112" s="49"/>
      <c r="C112" s="38"/>
      <c r="D112" s="38"/>
      <c r="E112" s="38"/>
      <c r="F112" s="50" t="s">
        <v>36</v>
      </c>
      <c r="G112" s="34">
        <f t="shared" si="36"/>
        <v>0</v>
      </c>
      <c r="H112" s="51">
        <f t="shared" si="37"/>
        <v>0</v>
      </c>
      <c r="I112" s="54"/>
      <c r="J112" s="53"/>
      <c r="K112" s="54"/>
      <c r="L112" s="54"/>
      <c r="M112" s="54"/>
      <c r="N112" s="54"/>
      <c r="O112" s="54"/>
      <c r="P112" s="54"/>
      <c r="Q112" s="39"/>
      <c r="R112" s="28"/>
    </row>
    <row r="113" ht="15.6">
      <c r="A113" s="48"/>
      <c r="B113" s="49"/>
      <c r="C113" s="38"/>
      <c r="D113" s="38"/>
      <c r="E113" s="38"/>
      <c r="F113" s="50" t="s">
        <v>37</v>
      </c>
      <c r="G113" s="34">
        <f t="shared" si="36"/>
        <v>0</v>
      </c>
      <c r="H113" s="51">
        <f t="shared" si="37"/>
        <v>0</v>
      </c>
      <c r="I113" s="54"/>
      <c r="J113" s="53"/>
      <c r="K113" s="54"/>
      <c r="L113" s="54"/>
      <c r="M113" s="54"/>
      <c r="N113" s="54"/>
      <c r="O113" s="54"/>
      <c r="P113" s="54"/>
      <c r="Q113" s="39"/>
      <c r="R113" s="28"/>
    </row>
    <row r="114" ht="15.6">
      <c r="A114" s="48"/>
      <c r="B114" s="49"/>
      <c r="C114" s="38"/>
      <c r="D114" s="38"/>
      <c r="E114" s="38"/>
      <c r="F114" s="50" t="s">
        <v>38</v>
      </c>
      <c r="G114" s="34">
        <f t="shared" si="36"/>
        <v>0</v>
      </c>
      <c r="H114" s="51">
        <f t="shared" si="37"/>
        <v>0</v>
      </c>
      <c r="I114" s="54"/>
      <c r="J114" s="53"/>
      <c r="K114" s="54"/>
      <c r="L114" s="54"/>
      <c r="M114" s="54"/>
      <c r="N114" s="54"/>
      <c r="O114" s="54"/>
      <c r="P114" s="54"/>
      <c r="Q114" s="39"/>
      <c r="R114" s="28"/>
    </row>
    <row r="115" ht="15.6">
      <c r="A115" s="48"/>
      <c r="B115" s="49"/>
      <c r="C115" s="41"/>
      <c r="D115" s="41"/>
      <c r="E115" s="41"/>
      <c r="F115" s="50" t="s">
        <v>39</v>
      </c>
      <c r="G115" s="34">
        <f t="shared" si="36"/>
        <v>0</v>
      </c>
      <c r="H115" s="51">
        <f t="shared" si="37"/>
        <v>0</v>
      </c>
      <c r="I115" s="55"/>
      <c r="J115" s="54"/>
      <c r="K115" s="54"/>
      <c r="L115" s="54"/>
      <c r="M115" s="54"/>
      <c r="N115" s="54"/>
      <c r="O115" s="54"/>
      <c r="P115" s="54"/>
      <c r="Q115" s="39"/>
      <c r="R115" s="28"/>
    </row>
    <row r="116" ht="16.949999999999999" customHeight="1">
      <c r="A116" s="48"/>
      <c r="B116" s="49" t="s">
        <v>49</v>
      </c>
      <c r="C116" s="32"/>
      <c r="D116" s="32" t="s">
        <v>44</v>
      </c>
      <c r="E116" s="32" t="s">
        <v>45</v>
      </c>
      <c r="F116" s="50" t="s">
        <v>27</v>
      </c>
      <c r="G116" s="34">
        <f>SUM(G117:G127)</f>
        <v>750</v>
      </c>
      <c r="H116" s="34">
        <f t="shared" ref="H116:P116" si="38">SUM(H117:H127)</f>
        <v>0</v>
      </c>
      <c r="I116" s="34">
        <f>SUM(I117:I127)</f>
        <v>750</v>
      </c>
      <c r="J116" s="34">
        <f t="shared" si="38"/>
        <v>0</v>
      </c>
      <c r="K116" s="34">
        <f t="shared" si="38"/>
        <v>0</v>
      </c>
      <c r="L116" s="34">
        <f t="shared" si="38"/>
        <v>0</v>
      </c>
      <c r="M116" s="34">
        <f t="shared" si="38"/>
        <v>0</v>
      </c>
      <c r="N116" s="34">
        <f t="shared" si="38"/>
        <v>0</v>
      </c>
      <c r="O116" s="34">
        <f t="shared" si="38"/>
        <v>0</v>
      </c>
      <c r="P116" s="34">
        <f t="shared" si="38"/>
        <v>0</v>
      </c>
      <c r="Q116" s="39"/>
      <c r="R116" s="28"/>
    </row>
    <row r="117" ht="16.949999999999999" customHeight="1">
      <c r="A117" s="48"/>
      <c r="B117" s="49"/>
      <c r="C117" s="38"/>
      <c r="D117" s="38"/>
      <c r="E117" s="38"/>
      <c r="F117" s="50" t="s">
        <v>29</v>
      </c>
      <c r="G117" s="34">
        <f t="shared" ref="G117:G127" si="39">I117+K117+M117+O117</f>
        <v>350</v>
      </c>
      <c r="H117" s="51">
        <f t="shared" ref="H117:H127" si="40">J117+L117+N117+P117</f>
        <v>0</v>
      </c>
      <c r="I117" s="52">
        <v>350</v>
      </c>
      <c r="J117" s="53"/>
      <c r="K117" s="54"/>
      <c r="L117" s="54"/>
      <c r="M117" s="54"/>
      <c r="N117" s="54"/>
      <c r="O117" s="54"/>
      <c r="P117" s="54"/>
      <c r="Q117" s="39"/>
      <c r="R117" s="28"/>
    </row>
    <row r="118" ht="16.949999999999999" customHeight="1">
      <c r="A118" s="48"/>
      <c r="B118" s="49"/>
      <c r="C118" s="38"/>
      <c r="D118" s="38"/>
      <c r="E118" s="38"/>
      <c r="F118" s="50" t="s">
        <v>30</v>
      </c>
      <c r="G118" s="34">
        <f t="shared" si="39"/>
        <v>200</v>
      </c>
      <c r="H118" s="51">
        <f t="shared" si="40"/>
        <v>0</v>
      </c>
      <c r="I118" s="54">
        <v>200</v>
      </c>
      <c r="J118" s="53"/>
      <c r="K118" s="54"/>
      <c r="L118" s="54"/>
      <c r="M118" s="54"/>
      <c r="N118" s="54"/>
      <c r="O118" s="54"/>
      <c r="P118" s="54"/>
      <c r="Q118" s="39"/>
      <c r="R118" s="28"/>
    </row>
    <row r="119" ht="16.949999999999999" customHeight="1">
      <c r="A119" s="48"/>
      <c r="B119" s="49"/>
      <c r="C119" s="38"/>
      <c r="D119" s="38"/>
      <c r="E119" s="38"/>
      <c r="F119" s="50" t="s">
        <v>31</v>
      </c>
      <c r="G119" s="34">
        <f t="shared" si="39"/>
        <v>0</v>
      </c>
      <c r="H119" s="51">
        <f t="shared" si="40"/>
        <v>0</v>
      </c>
      <c r="I119" s="54">
        <v>0</v>
      </c>
      <c r="J119" s="53"/>
      <c r="K119" s="54"/>
      <c r="L119" s="54"/>
      <c r="M119" s="54"/>
      <c r="N119" s="54"/>
      <c r="O119" s="54"/>
      <c r="P119" s="54"/>
      <c r="Q119" s="39"/>
      <c r="R119" s="28"/>
    </row>
    <row r="120" ht="16.949999999999999" customHeight="1">
      <c r="A120" s="48"/>
      <c r="B120" s="49"/>
      <c r="C120" s="38"/>
      <c r="D120" s="38"/>
      <c r="E120" s="38"/>
      <c r="F120" s="50" t="s">
        <v>32</v>
      </c>
      <c r="G120" s="34">
        <f t="shared" si="39"/>
        <v>0</v>
      </c>
      <c r="H120" s="51">
        <f t="shared" si="40"/>
        <v>0</v>
      </c>
      <c r="I120" s="54">
        <v>0</v>
      </c>
      <c r="J120" s="53"/>
      <c r="K120" s="54"/>
      <c r="L120" s="54"/>
      <c r="M120" s="54"/>
      <c r="N120" s="54"/>
      <c r="O120" s="54"/>
      <c r="P120" s="54"/>
      <c r="Q120" s="39"/>
      <c r="R120" s="28"/>
    </row>
    <row r="121" ht="27" customHeight="1">
      <c r="A121" s="48"/>
      <c r="B121" s="49"/>
      <c r="C121" s="38"/>
      <c r="D121" s="38"/>
      <c r="E121" s="38"/>
      <c r="F121" s="50" t="s">
        <v>33</v>
      </c>
      <c r="G121" s="34">
        <f t="shared" si="39"/>
        <v>0</v>
      </c>
      <c r="H121" s="51">
        <f t="shared" si="40"/>
        <v>0</v>
      </c>
      <c r="I121" s="54">
        <v>0</v>
      </c>
      <c r="J121" s="53"/>
      <c r="K121" s="54"/>
      <c r="L121" s="54"/>
      <c r="M121" s="54"/>
      <c r="N121" s="54"/>
      <c r="O121" s="54"/>
      <c r="P121" s="54"/>
      <c r="Q121" s="39"/>
      <c r="R121" s="28"/>
    </row>
    <row r="122" ht="16.949999999999999" customHeight="1">
      <c r="A122" s="48"/>
      <c r="B122" s="49"/>
      <c r="C122" s="38"/>
      <c r="D122" s="38"/>
      <c r="E122" s="38"/>
      <c r="F122" s="50" t="s">
        <v>34</v>
      </c>
      <c r="G122" s="34">
        <f t="shared" si="39"/>
        <v>200</v>
      </c>
      <c r="H122" s="51">
        <f t="shared" si="40"/>
        <v>0</v>
      </c>
      <c r="I122" s="54">
        <v>200</v>
      </c>
      <c r="J122" s="53"/>
      <c r="K122" s="54"/>
      <c r="L122" s="54"/>
      <c r="M122" s="54"/>
      <c r="N122" s="54"/>
      <c r="O122" s="54"/>
      <c r="P122" s="54"/>
      <c r="Q122" s="39"/>
      <c r="R122" s="28"/>
    </row>
    <row r="123" ht="16.949999999999999" customHeight="1">
      <c r="A123" s="48"/>
      <c r="B123" s="49"/>
      <c r="C123" s="38"/>
      <c r="D123" s="38"/>
      <c r="E123" s="38"/>
      <c r="F123" s="50" t="s">
        <v>35</v>
      </c>
      <c r="G123" s="34">
        <f t="shared" si="39"/>
        <v>0</v>
      </c>
      <c r="H123" s="51">
        <f t="shared" si="40"/>
        <v>0</v>
      </c>
      <c r="I123" s="54"/>
      <c r="J123" s="53"/>
      <c r="K123" s="54"/>
      <c r="L123" s="54"/>
      <c r="M123" s="54"/>
      <c r="N123" s="54"/>
      <c r="O123" s="54"/>
      <c r="P123" s="54"/>
      <c r="Q123" s="39"/>
      <c r="R123" s="28"/>
    </row>
    <row r="124" ht="16.949999999999999" customHeight="1">
      <c r="A124" s="48"/>
      <c r="B124" s="49"/>
      <c r="C124" s="38"/>
      <c r="D124" s="38"/>
      <c r="E124" s="38"/>
      <c r="F124" s="50" t="s">
        <v>36</v>
      </c>
      <c r="G124" s="34">
        <f t="shared" si="39"/>
        <v>0</v>
      </c>
      <c r="H124" s="51">
        <f t="shared" si="40"/>
        <v>0</v>
      </c>
      <c r="I124" s="54"/>
      <c r="J124" s="53"/>
      <c r="K124" s="54"/>
      <c r="L124" s="54"/>
      <c r="M124" s="54"/>
      <c r="N124" s="54"/>
      <c r="O124" s="54"/>
      <c r="P124" s="54"/>
      <c r="Q124" s="39"/>
      <c r="R124" s="28"/>
    </row>
    <row r="125" ht="16.949999999999999" customHeight="1">
      <c r="A125" s="48"/>
      <c r="B125" s="49"/>
      <c r="C125" s="38"/>
      <c r="D125" s="38"/>
      <c r="E125" s="38"/>
      <c r="F125" s="50" t="s">
        <v>37</v>
      </c>
      <c r="G125" s="34">
        <f t="shared" si="39"/>
        <v>0</v>
      </c>
      <c r="H125" s="51">
        <f t="shared" si="40"/>
        <v>0</v>
      </c>
      <c r="I125" s="54"/>
      <c r="J125" s="53"/>
      <c r="K125" s="54"/>
      <c r="L125" s="54"/>
      <c r="M125" s="54"/>
      <c r="N125" s="54"/>
      <c r="O125" s="54"/>
      <c r="P125" s="54"/>
      <c r="Q125" s="39"/>
      <c r="R125" s="28"/>
    </row>
    <row r="126" ht="16.949999999999999" customHeight="1">
      <c r="A126" s="48"/>
      <c r="B126" s="49"/>
      <c r="C126" s="38"/>
      <c r="D126" s="38"/>
      <c r="E126" s="38"/>
      <c r="F126" s="50" t="s">
        <v>38</v>
      </c>
      <c r="G126" s="34">
        <f t="shared" si="39"/>
        <v>0</v>
      </c>
      <c r="H126" s="51">
        <f t="shared" si="40"/>
        <v>0</v>
      </c>
      <c r="I126" s="54"/>
      <c r="J126" s="53"/>
      <c r="K126" s="54"/>
      <c r="L126" s="54"/>
      <c r="M126" s="54"/>
      <c r="N126" s="54"/>
      <c r="O126" s="54"/>
      <c r="P126" s="54"/>
      <c r="Q126" s="39"/>
      <c r="R126" s="28"/>
    </row>
    <row r="127" ht="16.949999999999999" customHeight="1">
      <c r="A127" s="48"/>
      <c r="B127" s="49"/>
      <c r="C127" s="41"/>
      <c r="D127" s="41"/>
      <c r="E127" s="41"/>
      <c r="F127" s="50" t="s">
        <v>39</v>
      </c>
      <c r="G127" s="34">
        <f t="shared" si="39"/>
        <v>0</v>
      </c>
      <c r="H127" s="51">
        <f t="shared" si="40"/>
        <v>0</v>
      </c>
      <c r="I127" s="55"/>
      <c r="J127" s="54"/>
      <c r="K127" s="54"/>
      <c r="L127" s="54"/>
      <c r="M127" s="54"/>
      <c r="N127" s="54"/>
      <c r="O127" s="54"/>
      <c r="P127" s="54"/>
      <c r="Q127" s="39"/>
      <c r="R127" s="28"/>
    </row>
    <row r="128" ht="15.6">
      <c r="A128" s="48"/>
      <c r="B128" s="49" t="s">
        <v>50</v>
      </c>
      <c r="C128" s="32"/>
      <c r="D128" s="32" t="s">
        <v>44</v>
      </c>
      <c r="E128" s="32" t="s">
        <v>45</v>
      </c>
      <c r="F128" s="50" t="s">
        <v>27</v>
      </c>
      <c r="G128" s="34">
        <f>SUM(G129:G139)</f>
        <v>800</v>
      </c>
      <c r="H128" s="34">
        <f t="shared" ref="H128:P128" si="41">SUM(H129:H139)</f>
        <v>0</v>
      </c>
      <c r="I128" s="34">
        <f>SUM(I129:I139)</f>
        <v>800</v>
      </c>
      <c r="J128" s="34">
        <f t="shared" si="41"/>
        <v>0</v>
      </c>
      <c r="K128" s="34">
        <f t="shared" si="41"/>
        <v>0</v>
      </c>
      <c r="L128" s="34">
        <f t="shared" si="41"/>
        <v>0</v>
      </c>
      <c r="M128" s="34">
        <f t="shared" si="41"/>
        <v>0</v>
      </c>
      <c r="N128" s="34">
        <f t="shared" si="41"/>
        <v>0</v>
      </c>
      <c r="O128" s="34">
        <f t="shared" si="41"/>
        <v>0</v>
      </c>
      <c r="P128" s="34">
        <f t="shared" si="41"/>
        <v>0</v>
      </c>
      <c r="Q128" s="39"/>
      <c r="R128" s="28"/>
    </row>
    <row r="129" ht="15.6">
      <c r="A129" s="48"/>
      <c r="B129" s="49"/>
      <c r="C129" s="38"/>
      <c r="D129" s="38"/>
      <c r="E129" s="38"/>
      <c r="F129" s="50" t="s">
        <v>29</v>
      </c>
      <c r="G129" s="34">
        <f t="shared" ref="G129:G139" si="42">I129+K129+M129+O129</f>
        <v>350</v>
      </c>
      <c r="H129" s="51">
        <f t="shared" ref="H129:H139" si="43">J129+L129+N129+P129</f>
        <v>0</v>
      </c>
      <c r="I129" s="52">
        <v>350</v>
      </c>
      <c r="J129" s="53"/>
      <c r="K129" s="54"/>
      <c r="L129" s="54"/>
      <c r="M129" s="54"/>
      <c r="N129" s="54"/>
      <c r="O129" s="54"/>
      <c r="P129" s="54"/>
      <c r="Q129" s="39"/>
      <c r="R129" s="28"/>
    </row>
    <row r="130" ht="15.6">
      <c r="A130" s="48"/>
      <c r="B130" s="49"/>
      <c r="C130" s="38"/>
      <c r="D130" s="38"/>
      <c r="E130" s="38"/>
      <c r="F130" s="50" t="s">
        <v>30</v>
      </c>
      <c r="G130" s="34">
        <f t="shared" si="42"/>
        <v>250</v>
      </c>
      <c r="H130" s="51">
        <f t="shared" si="43"/>
        <v>0</v>
      </c>
      <c r="I130" s="54">
        <v>250</v>
      </c>
      <c r="J130" s="53"/>
      <c r="K130" s="54"/>
      <c r="L130" s="54"/>
      <c r="M130" s="54"/>
      <c r="N130" s="54"/>
      <c r="O130" s="54"/>
      <c r="P130" s="54"/>
      <c r="Q130" s="39"/>
      <c r="R130" s="28"/>
    </row>
    <row r="131" ht="15.6">
      <c r="A131" s="48"/>
      <c r="B131" s="49"/>
      <c r="C131" s="38"/>
      <c r="D131" s="38"/>
      <c r="E131" s="38"/>
      <c r="F131" s="50" t="s">
        <v>31</v>
      </c>
      <c r="G131" s="34">
        <f t="shared" si="42"/>
        <v>0</v>
      </c>
      <c r="H131" s="51">
        <f t="shared" si="43"/>
        <v>0</v>
      </c>
      <c r="I131" s="54">
        <v>0</v>
      </c>
      <c r="J131" s="53"/>
      <c r="K131" s="54"/>
      <c r="L131" s="54"/>
      <c r="M131" s="54"/>
      <c r="N131" s="54"/>
      <c r="O131" s="54"/>
      <c r="P131" s="54"/>
      <c r="Q131" s="39"/>
      <c r="R131" s="28"/>
    </row>
    <row r="132" ht="15.6">
      <c r="A132" s="48"/>
      <c r="B132" s="49"/>
      <c r="C132" s="38"/>
      <c r="D132" s="38"/>
      <c r="E132" s="38"/>
      <c r="F132" s="50" t="s">
        <v>32</v>
      </c>
      <c r="G132" s="34">
        <f t="shared" si="42"/>
        <v>0</v>
      </c>
      <c r="H132" s="51">
        <f t="shared" si="43"/>
        <v>0</v>
      </c>
      <c r="I132" s="54">
        <v>0</v>
      </c>
      <c r="J132" s="53"/>
      <c r="K132" s="54"/>
      <c r="L132" s="54"/>
      <c r="M132" s="54"/>
      <c r="N132" s="54"/>
      <c r="O132" s="54"/>
      <c r="P132" s="54"/>
      <c r="Q132" s="39"/>
      <c r="R132" s="28"/>
    </row>
    <row r="133" ht="15.6">
      <c r="A133" s="48"/>
      <c r="B133" s="49"/>
      <c r="C133" s="38"/>
      <c r="D133" s="38"/>
      <c r="E133" s="38"/>
      <c r="F133" s="50" t="s">
        <v>33</v>
      </c>
      <c r="G133" s="34">
        <f t="shared" si="42"/>
        <v>0</v>
      </c>
      <c r="H133" s="51">
        <f t="shared" si="43"/>
        <v>0</v>
      </c>
      <c r="I133" s="54">
        <v>0</v>
      </c>
      <c r="J133" s="53"/>
      <c r="K133" s="54"/>
      <c r="L133" s="54"/>
      <c r="M133" s="54"/>
      <c r="N133" s="54"/>
      <c r="O133" s="54"/>
      <c r="P133" s="54"/>
      <c r="Q133" s="39"/>
      <c r="R133" s="28"/>
    </row>
    <row r="134" ht="15.6">
      <c r="A134" s="48"/>
      <c r="B134" s="49"/>
      <c r="C134" s="38"/>
      <c r="D134" s="38"/>
      <c r="E134" s="38"/>
      <c r="F134" s="50" t="s">
        <v>34</v>
      </c>
      <c r="G134" s="34">
        <f t="shared" si="42"/>
        <v>200</v>
      </c>
      <c r="H134" s="51">
        <f t="shared" si="43"/>
        <v>0</v>
      </c>
      <c r="I134" s="54">
        <v>200</v>
      </c>
      <c r="J134" s="53"/>
      <c r="K134" s="54"/>
      <c r="L134" s="54"/>
      <c r="M134" s="54"/>
      <c r="N134" s="54"/>
      <c r="O134" s="54"/>
      <c r="P134" s="54"/>
      <c r="Q134" s="39"/>
      <c r="R134" s="28"/>
    </row>
    <row r="135" ht="15.6">
      <c r="A135" s="48"/>
      <c r="B135" s="49"/>
      <c r="C135" s="38"/>
      <c r="D135" s="38"/>
      <c r="E135" s="38"/>
      <c r="F135" s="50" t="s">
        <v>35</v>
      </c>
      <c r="G135" s="34">
        <f t="shared" si="42"/>
        <v>0</v>
      </c>
      <c r="H135" s="51">
        <f t="shared" si="43"/>
        <v>0</v>
      </c>
      <c r="I135" s="54"/>
      <c r="J135" s="53"/>
      <c r="K135" s="54"/>
      <c r="L135" s="54"/>
      <c r="M135" s="54"/>
      <c r="N135" s="54"/>
      <c r="O135" s="54"/>
      <c r="P135" s="54"/>
      <c r="Q135" s="39"/>
      <c r="R135" s="28"/>
    </row>
    <row r="136" ht="15.6">
      <c r="A136" s="48"/>
      <c r="B136" s="49"/>
      <c r="C136" s="38"/>
      <c r="D136" s="38"/>
      <c r="E136" s="38"/>
      <c r="F136" s="50" t="s">
        <v>36</v>
      </c>
      <c r="G136" s="34">
        <f t="shared" si="42"/>
        <v>0</v>
      </c>
      <c r="H136" s="51">
        <f t="shared" si="43"/>
        <v>0</v>
      </c>
      <c r="I136" s="54"/>
      <c r="J136" s="53"/>
      <c r="K136" s="54"/>
      <c r="L136" s="54"/>
      <c r="M136" s="54"/>
      <c r="N136" s="54"/>
      <c r="O136" s="54"/>
      <c r="P136" s="54"/>
      <c r="Q136" s="39"/>
      <c r="R136" s="28"/>
    </row>
    <row r="137" ht="15.6">
      <c r="A137" s="48"/>
      <c r="B137" s="49"/>
      <c r="C137" s="38"/>
      <c r="D137" s="38"/>
      <c r="E137" s="38"/>
      <c r="F137" s="50" t="s">
        <v>37</v>
      </c>
      <c r="G137" s="34">
        <f t="shared" si="42"/>
        <v>0</v>
      </c>
      <c r="H137" s="51">
        <f t="shared" si="43"/>
        <v>0</v>
      </c>
      <c r="I137" s="54"/>
      <c r="J137" s="53"/>
      <c r="K137" s="54"/>
      <c r="L137" s="54"/>
      <c r="M137" s="54"/>
      <c r="N137" s="54"/>
      <c r="O137" s="54"/>
      <c r="P137" s="54"/>
      <c r="Q137" s="39"/>
      <c r="R137" s="28"/>
    </row>
    <row r="138" ht="15.6">
      <c r="A138" s="48"/>
      <c r="B138" s="49"/>
      <c r="C138" s="38"/>
      <c r="D138" s="38"/>
      <c r="E138" s="38"/>
      <c r="F138" s="50" t="s">
        <v>38</v>
      </c>
      <c r="G138" s="34">
        <f t="shared" si="42"/>
        <v>0</v>
      </c>
      <c r="H138" s="51">
        <f t="shared" si="43"/>
        <v>0</v>
      </c>
      <c r="I138" s="54"/>
      <c r="J138" s="53"/>
      <c r="K138" s="54"/>
      <c r="L138" s="54"/>
      <c r="M138" s="54"/>
      <c r="N138" s="54"/>
      <c r="O138" s="54"/>
      <c r="P138" s="54"/>
      <c r="Q138" s="39"/>
      <c r="R138" s="28"/>
    </row>
    <row r="139" ht="15.6">
      <c r="A139" s="48"/>
      <c r="B139" s="49"/>
      <c r="C139" s="41"/>
      <c r="D139" s="41"/>
      <c r="E139" s="41"/>
      <c r="F139" s="50" t="s">
        <v>39</v>
      </c>
      <c r="G139" s="34">
        <f t="shared" si="42"/>
        <v>0</v>
      </c>
      <c r="H139" s="51">
        <f t="shared" si="43"/>
        <v>0</v>
      </c>
      <c r="I139" s="55"/>
      <c r="J139" s="55"/>
      <c r="K139" s="55"/>
      <c r="L139" s="55"/>
      <c r="M139" s="55"/>
      <c r="N139" s="55"/>
      <c r="O139" s="55"/>
      <c r="P139" s="55"/>
      <c r="Q139" s="39"/>
      <c r="R139" s="28"/>
    </row>
    <row r="140" ht="15.6">
      <c r="A140" s="48"/>
      <c r="B140" s="49" t="s">
        <v>51</v>
      </c>
      <c r="C140" s="32"/>
      <c r="D140" s="32" t="s">
        <v>44</v>
      </c>
      <c r="E140" s="32" t="s">
        <v>45</v>
      </c>
      <c r="F140" s="50" t="s">
        <v>27</v>
      </c>
      <c r="G140" s="34">
        <f>SUM(G141:G151)</f>
        <v>600</v>
      </c>
      <c r="H140" s="34">
        <f>SUM(H141:H151)</f>
        <v>0</v>
      </c>
      <c r="I140" s="34">
        <f>SUM(I141:I151)</f>
        <v>600</v>
      </c>
      <c r="J140" s="56">
        <f t="shared" ref="J140:P140" si="44">SUM(J141:J151)</f>
        <v>0</v>
      </c>
      <c r="K140" s="34">
        <f t="shared" si="44"/>
        <v>0</v>
      </c>
      <c r="L140" s="34">
        <f t="shared" si="44"/>
        <v>0</v>
      </c>
      <c r="M140" s="34">
        <f t="shared" si="44"/>
        <v>0</v>
      </c>
      <c r="N140" s="34">
        <f t="shared" si="44"/>
        <v>0</v>
      </c>
      <c r="O140" s="34">
        <f t="shared" si="44"/>
        <v>0</v>
      </c>
      <c r="P140" s="34">
        <f t="shared" si="44"/>
        <v>0</v>
      </c>
      <c r="Q140" s="39"/>
      <c r="R140" s="28"/>
    </row>
    <row r="141" ht="15.6">
      <c r="A141" s="48"/>
      <c r="B141" s="49"/>
      <c r="C141" s="38"/>
      <c r="D141" s="38"/>
      <c r="E141" s="38"/>
      <c r="F141" s="50" t="s">
        <v>29</v>
      </c>
      <c r="G141" s="34">
        <f t="shared" ref="G141:G151" si="45">I141+K141+M141+O141</f>
        <v>200</v>
      </c>
      <c r="H141" s="51">
        <f t="shared" ref="H141:H151" si="46">J141+L141+N141+P141</f>
        <v>0</v>
      </c>
      <c r="I141" s="52">
        <v>200</v>
      </c>
      <c r="J141" s="53"/>
      <c r="K141" s="54"/>
      <c r="L141" s="54"/>
      <c r="M141" s="54"/>
      <c r="N141" s="54"/>
      <c r="O141" s="54"/>
      <c r="P141" s="54"/>
      <c r="Q141" s="39"/>
      <c r="R141" s="28"/>
    </row>
    <row r="142" ht="15.6">
      <c r="A142" s="48"/>
      <c r="B142" s="49"/>
      <c r="C142" s="38"/>
      <c r="D142" s="38"/>
      <c r="E142" s="38"/>
      <c r="F142" s="50" t="s">
        <v>30</v>
      </c>
      <c r="G142" s="34">
        <f t="shared" si="45"/>
        <v>200</v>
      </c>
      <c r="H142" s="51">
        <f t="shared" si="46"/>
        <v>0</v>
      </c>
      <c r="I142" s="54">
        <v>200</v>
      </c>
      <c r="J142" s="53"/>
      <c r="K142" s="54"/>
      <c r="L142" s="54"/>
      <c r="M142" s="54"/>
      <c r="N142" s="54"/>
      <c r="O142" s="54"/>
      <c r="P142" s="54"/>
      <c r="Q142" s="39"/>
      <c r="R142" s="28"/>
    </row>
    <row r="143" ht="15.6">
      <c r="A143" s="48"/>
      <c r="B143" s="49"/>
      <c r="C143" s="38"/>
      <c r="D143" s="38"/>
      <c r="E143" s="38"/>
      <c r="F143" s="50" t="s">
        <v>31</v>
      </c>
      <c r="G143" s="34">
        <f t="shared" si="45"/>
        <v>0</v>
      </c>
      <c r="H143" s="51">
        <f t="shared" si="46"/>
        <v>0</v>
      </c>
      <c r="I143" s="54">
        <v>0</v>
      </c>
      <c r="J143" s="53"/>
      <c r="K143" s="54"/>
      <c r="L143" s="54"/>
      <c r="M143" s="54"/>
      <c r="N143" s="54"/>
      <c r="O143" s="54"/>
      <c r="P143" s="54"/>
      <c r="Q143" s="39"/>
      <c r="R143" s="28"/>
    </row>
    <row r="144" ht="15.6">
      <c r="A144" s="48"/>
      <c r="B144" s="49"/>
      <c r="C144" s="38"/>
      <c r="D144" s="38"/>
      <c r="E144" s="38"/>
      <c r="F144" s="50" t="s">
        <v>32</v>
      </c>
      <c r="G144" s="34">
        <f t="shared" si="45"/>
        <v>0</v>
      </c>
      <c r="H144" s="51">
        <f t="shared" si="46"/>
        <v>0</v>
      </c>
      <c r="I144" s="54">
        <v>0</v>
      </c>
      <c r="J144" s="53"/>
      <c r="K144" s="54"/>
      <c r="L144" s="54"/>
      <c r="M144" s="54"/>
      <c r="N144" s="54"/>
      <c r="O144" s="54"/>
      <c r="P144" s="54"/>
      <c r="Q144" s="39"/>
      <c r="R144" s="28"/>
    </row>
    <row r="145" ht="15.6">
      <c r="A145" s="48"/>
      <c r="B145" s="49"/>
      <c r="C145" s="38"/>
      <c r="D145" s="38"/>
      <c r="E145" s="38"/>
      <c r="F145" s="50" t="s">
        <v>33</v>
      </c>
      <c r="G145" s="34">
        <f t="shared" si="45"/>
        <v>0</v>
      </c>
      <c r="H145" s="51">
        <f t="shared" si="46"/>
        <v>0</v>
      </c>
      <c r="I145" s="54">
        <v>0</v>
      </c>
      <c r="J145" s="53"/>
      <c r="K145" s="54"/>
      <c r="L145" s="54"/>
      <c r="M145" s="54"/>
      <c r="N145" s="54"/>
      <c r="O145" s="54"/>
      <c r="P145" s="54"/>
      <c r="Q145" s="39"/>
      <c r="R145" s="28"/>
    </row>
    <row r="146" ht="15.6">
      <c r="A146" s="48"/>
      <c r="B146" s="49"/>
      <c r="C146" s="38"/>
      <c r="D146" s="38"/>
      <c r="E146" s="38"/>
      <c r="F146" s="50" t="s">
        <v>34</v>
      </c>
      <c r="G146" s="34">
        <f t="shared" si="45"/>
        <v>200</v>
      </c>
      <c r="H146" s="51">
        <f t="shared" si="46"/>
        <v>0</v>
      </c>
      <c r="I146" s="54">
        <v>200</v>
      </c>
      <c r="J146" s="53"/>
      <c r="K146" s="54"/>
      <c r="L146" s="54"/>
      <c r="M146" s="54"/>
      <c r="N146" s="54"/>
      <c r="O146" s="54"/>
      <c r="P146" s="54"/>
      <c r="Q146" s="39"/>
      <c r="R146" s="28"/>
    </row>
    <row r="147" ht="15.6">
      <c r="A147" s="48"/>
      <c r="B147" s="49"/>
      <c r="C147" s="38"/>
      <c r="D147" s="38"/>
      <c r="E147" s="38"/>
      <c r="F147" s="50" t="s">
        <v>35</v>
      </c>
      <c r="G147" s="34">
        <f t="shared" si="45"/>
        <v>0</v>
      </c>
      <c r="H147" s="51">
        <f t="shared" si="46"/>
        <v>0</v>
      </c>
      <c r="I147" s="54"/>
      <c r="J147" s="53"/>
      <c r="K147" s="54"/>
      <c r="L147" s="54"/>
      <c r="M147" s="54"/>
      <c r="N147" s="54"/>
      <c r="O147" s="54"/>
      <c r="P147" s="54"/>
      <c r="Q147" s="39"/>
      <c r="R147" s="28"/>
    </row>
    <row r="148" ht="15.6">
      <c r="A148" s="48"/>
      <c r="B148" s="49"/>
      <c r="C148" s="38"/>
      <c r="D148" s="38"/>
      <c r="E148" s="38"/>
      <c r="F148" s="50" t="s">
        <v>36</v>
      </c>
      <c r="G148" s="34">
        <f t="shared" si="45"/>
        <v>0</v>
      </c>
      <c r="H148" s="51">
        <f t="shared" si="46"/>
        <v>0</v>
      </c>
      <c r="I148" s="54"/>
      <c r="J148" s="53"/>
      <c r="K148" s="54"/>
      <c r="L148" s="54"/>
      <c r="M148" s="54"/>
      <c r="N148" s="54"/>
      <c r="O148" s="54"/>
      <c r="P148" s="54"/>
      <c r="Q148" s="39"/>
      <c r="R148" s="28"/>
    </row>
    <row r="149" ht="15.6">
      <c r="A149" s="48"/>
      <c r="B149" s="49"/>
      <c r="C149" s="38"/>
      <c r="D149" s="38"/>
      <c r="E149" s="38"/>
      <c r="F149" s="50" t="s">
        <v>37</v>
      </c>
      <c r="G149" s="34">
        <f t="shared" si="45"/>
        <v>0</v>
      </c>
      <c r="H149" s="51">
        <f t="shared" si="46"/>
        <v>0</v>
      </c>
      <c r="I149" s="54"/>
      <c r="J149" s="53"/>
      <c r="K149" s="54"/>
      <c r="L149" s="54"/>
      <c r="M149" s="54"/>
      <c r="N149" s="54"/>
      <c r="O149" s="54"/>
      <c r="P149" s="54"/>
      <c r="Q149" s="39"/>
      <c r="R149" s="28"/>
    </row>
    <row r="150" ht="15.6">
      <c r="A150" s="48"/>
      <c r="B150" s="49"/>
      <c r="C150" s="38"/>
      <c r="D150" s="38"/>
      <c r="E150" s="38"/>
      <c r="F150" s="50" t="s">
        <v>38</v>
      </c>
      <c r="G150" s="34">
        <f t="shared" si="45"/>
        <v>0</v>
      </c>
      <c r="H150" s="51">
        <f t="shared" si="46"/>
        <v>0</v>
      </c>
      <c r="I150" s="54"/>
      <c r="J150" s="53"/>
      <c r="K150" s="54"/>
      <c r="L150" s="54"/>
      <c r="M150" s="54"/>
      <c r="N150" s="54"/>
      <c r="O150" s="54"/>
      <c r="P150" s="54"/>
      <c r="Q150" s="39"/>
      <c r="R150" s="28"/>
    </row>
    <row r="151" ht="15.6">
      <c r="A151" s="48"/>
      <c r="B151" s="49"/>
      <c r="C151" s="41"/>
      <c r="D151" s="41"/>
      <c r="E151" s="41"/>
      <c r="F151" s="50" t="s">
        <v>39</v>
      </c>
      <c r="G151" s="34">
        <f t="shared" si="45"/>
        <v>0</v>
      </c>
      <c r="H151" s="51">
        <f t="shared" si="46"/>
        <v>0</v>
      </c>
      <c r="I151" s="55"/>
      <c r="J151" s="54"/>
      <c r="K151" s="54"/>
      <c r="L151" s="54"/>
      <c r="M151" s="54"/>
      <c r="N151" s="54"/>
      <c r="O151" s="54"/>
      <c r="P151" s="54"/>
      <c r="Q151" s="39"/>
      <c r="R151" s="28"/>
    </row>
    <row r="152" ht="15.6">
      <c r="A152" s="48"/>
      <c r="B152" s="49" t="s">
        <v>52</v>
      </c>
      <c r="C152" s="32"/>
      <c r="D152" s="32" t="s">
        <v>44</v>
      </c>
      <c r="E152" s="32" t="s">
        <v>45</v>
      </c>
      <c r="F152" s="50" t="s">
        <v>27</v>
      </c>
      <c r="G152" s="34">
        <f>SUM(G153:G163)</f>
        <v>1000</v>
      </c>
      <c r="H152" s="34">
        <f t="shared" ref="H152:P152" si="47">SUM(H153:H163)</f>
        <v>0</v>
      </c>
      <c r="I152" s="34">
        <f>SUM(I153:I163)</f>
        <v>1000</v>
      </c>
      <c r="J152" s="34">
        <f t="shared" si="47"/>
        <v>0</v>
      </c>
      <c r="K152" s="34">
        <f t="shared" si="47"/>
        <v>0</v>
      </c>
      <c r="L152" s="34">
        <f t="shared" si="47"/>
        <v>0</v>
      </c>
      <c r="M152" s="34">
        <f t="shared" si="47"/>
        <v>0</v>
      </c>
      <c r="N152" s="34">
        <f t="shared" si="47"/>
        <v>0</v>
      </c>
      <c r="O152" s="34">
        <f t="shared" si="47"/>
        <v>0</v>
      </c>
      <c r="P152" s="34">
        <f t="shared" si="47"/>
        <v>0</v>
      </c>
      <c r="Q152" s="39"/>
      <c r="R152" s="28"/>
    </row>
    <row r="153" ht="15.6">
      <c r="A153" s="48"/>
      <c r="B153" s="49"/>
      <c r="C153" s="38"/>
      <c r="D153" s="38"/>
      <c r="E153" s="38"/>
      <c r="F153" s="50" t="s">
        <v>29</v>
      </c>
      <c r="G153" s="34">
        <f t="shared" ref="G153:G163" si="48">I153+K153+M153+O153</f>
        <v>350</v>
      </c>
      <c r="H153" s="51">
        <f t="shared" ref="H153:H163" si="49">J153+L153+N153+P153</f>
        <v>0</v>
      </c>
      <c r="I153" s="52">
        <v>350</v>
      </c>
      <c r="J153" s="53"/>
      <c r="K153" s="54"/>
      <c r="L153" s="54"/>
      <c r="M153" s="54"/>
      <c r="N153" s="54"/>
      <c r="O153" s="54"/>
      <c r="P153" s="54"/>
      <c r="Q153" s="39"/>
      <c r="R153" s="28"/>
    </row>
    <row r="154" ht="15.6">
      <c r="A154" s="48"/>
      <c r="B154" s="49"/>
      <c r="C154" s="38"/>
      <c r="D154" s="38"/>
      <c r="E154" s="38"/>
      <c r="F154" s="50" t="s">
        <v>30</v>
      </c>
      <c r="G154" s="34">
        <f t="shared" si="48"/>
        <v>350</v>
      </c>
      <c r="H154" s="51">
        <f t="shared" si="49"/>
        <v>0</v>
      </c>
      <c r="I154" s="54">
        <v>350</v>
      </c>
      <c r="J154" s="53"/>
      <c r="K154" s="54"/>
      <c r="L154" s="54"/>
      <c r="M154" s="54"/>
      <c r="N154" s="54"/>
      <c r="O154" s="54"/>
      <c r="P154" s="54"/>
      <c r="Q154" s="39"/>
      <c r="R154" s="28"/>
    </row>
    <row r="155" ht="15.6">
      <c r="A155" s="48"/>
      <c r="B155" s="49"/>
      <c r="C155" s="38"/>
      <c r="D155" s="38"/>
      <c r="E155" s="38"/>
      <c r="F155" s="50" t="s">
        <v>31</v>
      </c>
      <c r="G155" s="34">
        <f t="shared" si="48"/>
        <v>0</v>
      </c>
      <c r="H155" s="51">
        <f t="shared" si="49"/>
        <v>0</v>
      </c>
      <c r="I155" s="54">
        <v>0</v>
      </c>
      <c r="J155" s="53"/>
      <c r="K155" s="54"/>
      <c r="L155" s="54"/>
      <c r="M155" s="54"/>
      <c r="N155" s="54"/>
      <c r="O155" s="54"/>
      <c r="P155" s="54"/>
      <c r="Q155" s="39"/>
      <c r="R155" s="28"/>
    </row>
    <row r="156" ht="15.6">
      <c r="A156" s="48"/>
      <c r="B156" s="49"/>
      <c r="C156" s="38"/>
      <c r="D156" s="38"/>
      <c r="E156" s="38"/>
      <c r="F156" s="50" t="s">
        <v>32</v>
      </c>
      <c r="G156" s="34">
        <f t="shared" si="48"/>
        <v>0</v>
      </c>
      <c r="H156" s="51">
        <f t="shared" si="49"/>
        <v>0</v>
      </c>
      <c r="I156" s="54">
        <v>0</v>
      </c>
      <c r="J156" s="53"/>
      <c r="K156" s="54"/>
      <c r="L156" s="54"/>
      <c r="M156" s="54"/>
      <c r="N156" s="54"/>
      <c r="O156" s="54"/>
      <c r="P156" s="54"/>
      <c r="Q156" s="39"/>
      <c r="R156" s="28"/>
    </row>
    <row r="157" ht="15.6">
      <c r="A157" s="48"/>
      <c r="B157" s="49"/>
      <c r="C157" s="38"/>
      <c r="D157" s="38"/>
      <c r="E157" s="38"/>
      <c r="F157" s="50" t="s">
        <v>33</v>
      </c>
      <c r="G157" s="34">
        <f t="shared" si="48"/>
        <v>0</v>
      </c>
      <c r="H157" s="51">
        <f t="shared" si="49"/>
        <v>0</v>
      </c>
      <c r="I157" s="54">
        <v>0</v>
      </c>
      <c r="J157" s="53"/>
      <c r="K157" s="54"/>
      <c r="L157" s="54"/>
      <c r="M157" s="54"/>
      <c r="N157" s="54"/>
      <c r="O157" s="54"/>
      <c r="P157" s="54"/>
      <c r="Q157" s="39"/>
      <c r="R157" s="28"/>
    </row>
    <row r="158" ht="15.6">
      <c r="A158" s="48"/>
      <c r="B158" s="49"/>
      <c r="C158" s="38"/>
      <c r="D158" s="38"/>
      <c r="E158" s="38"/>
      <c r="F158" s="50" t="s">
        <v>34</v>
      </c>
      <c r="G158" s="34">
        <f t="shared" si="48"/>
        <v>300</v>
      </c>
      <c r="H158" s="51">
        <f t="shared" si="49"/>
        <v>0</v>
      </c>
      <c r="I158" s="54">
        <v>300</v>
      </c>
      <c r="J158" s="53"/>
      <c r="K158" s="54"/>
      <c r="L158" s="54"/>
      <c r="M158" s="54"/>
      <c r="N158" s="54"/>
      <c r="O158" s="54"/>
      <c r="P158" s="54"/>
      <c r="Q158" s="39"/>
      <c r="R158" s="28"/>
    </row>
    <row r="159" ht="15.6">
      <c r="A159" s="48"/>
      <c r="B159" s="49"/>
      <c r="C159" s="38"/>
      <c r="D159" s="38"/>
      <c r="E159" s="38"/>
      <c r="F159" s="50" t="s">
        <v>35</v>
      </c>
      <c r="G159" s="34">
        <f t="shared" si="48"/>
        <v>0</v>
      </c>
      <c r="H159" s="51">
        <f t="shared" si="49"/>
        <v>0</v>
      </c>
      <c r="I159" s="54"/>
      <c r="J159" s="53"/>
      <c r="K159" s="54"/>
      <c r="L159" s="54"/>
      <c r="M159" s="54"/>
      <c r="N159" s="54"/>
      <c r="O159" s="54"/>
      <c r="P159" s="54"/>
      <c r="Q159" s="39"/>
      <c r="R159" s="28"/>
    </row>
    <row r="160" ht="15.6">
      <c r="A160" s="48"/>
      <c r="B160" s="49"/>
      <c r="C160" s="38"/>
      <c r="D160" s="38"/>
      <c r="E160" s="38"/>
      <c r="F160" s="50" t="s">
        <v>36</v>
      </c>
      <c r="G160" s="34">
        <f t="shared" si="48"/>
        <v>0</v>
      </c>
      <c r="H160" s="51">
        <f t="shared" si="49"/>
        <v>0</v>
      </c>
      <c r="I160" s="54"/>
      <c r="J160" s="53"/>
      <c r="K160" s="54"/>
      <c r="L160" s="54"/>
      <c r="M160" s="54"/>
      <c r="N160" s="54"/>
      <c r="O160" s="54"/>
      <c r="P160" s="54"/>
      <c r="Q160" s="39"/>
      <c r="R160" s="28"/>
    </row>
    <row r="161" ht="15.6">
      <c r="A161" s="48"/>
      <c r="B161" s="49"/>
      <c r="C161" s="38"/>
      <c r="D161" s="38"/>
      <c r="E161" s="38"/>
      <c r="F161" s="50" t="s">
        <v>37</v>
      </c>
      <c r="G161" s="34">
        <f t="shared" si="48"/>
        <v>0</v>
      </c>
      <c r="H161" s="51">
        <f t="shared" si="49"/>
        <v>0</v>
      </c>
      <c r="I161" s="54"/>
      <c r="J161" s="53"/>
      <c r="K161" s="54"/>
      <c r="L161" s="54"/>
      <c r="M161" s="54"/>
      <c r="N161" s="54"/>
      <c r="O161" s="54"/>
      <c r="P161" s="54"/>
      <c r="Q161" s="39"/>
      <c r="R161" s="28"/>
    </row>
    <row r="162" ht="15.6">
      <c r="A162" s="48"/>
      <c r="B162" s="49"/>
      <c r="C162" s="38"/>
      <c r="D162" s="38"/>
      <c r="E162" s="38"/>
      <c r="F162" s="50" t="s">
        <v>38</v>
      </c>
      <c r="G162" s="34">
        <f t="shared" si="48"/>
        <v>0</v>
      </c>
      <c r="H162" s="51">
        <f t="shared" si="49"/>
        <v>0</v>
      </c>
      <c r="I162" s="54"/>
      <c r="J162" s="53"/>
      <c r="K162" s="54"/>
      <c r="L162" s="54"/>
      <c r="M162" s="54"/>
      <c r="N162" s="54"/>
      <c r="O162" s="54"/>
      <c r="P162" s="54"/>
      <c r="Q162" s="39"/>
      <c r="R162" s="28"/>
    </row>
    <row r="163" ht="15.6">
      <c r="A163" s="48"/>
      <c r="B163" s="49"/>
      <c r="C163" s="41"/>
      <c r="D163" s="41"/>
      <c r="E163" s="41"/>
      <c r="F163" s="50" t="s">
        <v>39</v>
      </c>
      <c r="G163" s="34">
        <f t="shared" si="48"/>
        <v>0</v>
      </c>
      <c r="H163" s="51">
        <f t="shared" si="49"/>
        <v>0</v>
      </c>
      <c r="I163" s="55"/>
      <c r="J163" s="54"/>
      <c r="K163" s="54"/>
      <c r="L163" s="54"/>
      <c r="M163" s="54"/>
      <c r="N163" s="54"/>
      <c r="O163" s="54"/>
      <c r="P163" s="54"/>
      <c r="Q163" s="39"/>
      <c r="R163" s="28"/>
    </row>
    <row r="164" s="19" customFormat="1">
      <c r="A164" s="48"/>
      <c r="B164" s="49" t="s">
        <v>53</v>
      </c>
      <c r="C164" s="32"/>
      <c r="D164" s="32" t="s">
        <v>44</v>
      </c>
      <c r="E164" s="32" t="s">
        <v>45</v>
      </c>
      <c r="F164" s="50" t="s">
        <v>27</v>
      </c>
      <c r="G164" s="34">
        <f>SUM(G165:G175)</f>
        <v>4000</v>
      </c>
      <c r="H164" s="34">
        <f>SUM(H165:H175)</f>
        <v>0</v>
      </c>
      <c r="I164" s="34">
        <f t="shared" ref="I164:P176" si="50">SUM(I165:I175)</f>
        <v>2000</v>
      </c>
      <c r="J164" s="34">
        <f t="shared" si="50"/>
        <v>0</v>
      </c>
      <c r="K164" s="34">
        <f t="shared" si="50"/>
        <v>0</v>
      </c>
      <c r="L164" s="34">
        <f t="shared" si="50"/>
        <v>0</v>
      </c>
      <c r="M164" s="34">
        <f>SUM(M165:M175)</f>
        <v>2000</v>
      </c>
      <c r="N164" s="34">
        <f t="shared" si="50"/>
        <v>0</v>
      </c>
      <c r="O164" s="34">
        <f t="shared" si="50"/>
        <v>0</v>
      </c>
      <c r="P164" s="34">
        <f t="shared" si="50"/>
        <v>0</v>
      </c>
      <c r="Q164" s="39"/>
      <c r="R164" s="57"/>
    </row>
    <row r="165" ht="15.6">
      <c r="A165" s="48"/>
      <c r="B165" s="49"/>
      <c r="C165" s="38"/>
      <c r="D165" s="38"/>
      <c r="E165" s="38"/>
      <c r="F165" s="50" t="s">
        <v>29</v>
      </c>
      <c r="G165" s="34">
        <f t="shared" ref="G165:G175" si="51">I165+K165+M165+O165</f>
        <v>2500</v>
      </c>
      <c r="H165" s="51">
        <f t="shared" ref="H165:H175" si="52">J165+L165+N165+P165</f>
        <v>0</v>
      </c>
      <c r="I165" s="52">
        <v>1500</v>
      </c>
      <c r="J165" s="53"/>
      <c r="K165" s="54"/>
      <c r="L165" s="54"/>
      <c r="M165" s="54">
        <v>1000</v>
      </c>
      <c r="N165" s="54"/>
      <c r="O165" s="54"/>
      <c r="P165" s="54"/>
      <c r="Q165" s="39"/>
      <c r="R165" s="28"/>
    </row>
    <row r="166" ht="15.6">
      <c r="A166" s="48"/>
      <c r="B166" s="49"/>
      <c r="C166" s="38"/>
      <c r="D166" s="38"/>
      <c r="E166" s="38"/>
      <c r="F166" s="50" t="s">
        <v>30</v>
      </c>
      <c r="G166" s="34">
        <f t="shared" si="51"/>
        <v>1500</v>
      </c>
      <c r="H166" s="51">
        <f t="shared" si="52"/>
        <v>0</v>
      </c>
      <c r="I166" s="54">
        <v>500</v>
      </c>
      <c r="J166" s="53"/>
      <c r="K166" s="54"/>
      <c r="L166" s="54"/>
      <c r="M166" s="54">
        <v>1000</v>
      </c>
      <c r="N166" s="54"/>
      <c r="O166" s="54"/>
      <c r="P166" s="54"/>
      <c r="Q166" s="39"/>
      <c r="R166" s="28"/>
    </row>
    <row r="167" ht="15.6">
      <c r="A167" s="48"/>
      <c r="B167" s="49"/>
      <c r="C167" s="38"/>
      <c r="D167" s="38"/>
      <c r="E167" s="38"/>
      <c r="F167" s="50" t="s">
        <v>31</v>
      </c>
      <c r="G167" s="34">
        <f t="shared" si="51"/>
        <v>0</v>
      </c>
      <c r="H167" s="51">
        <f t="shared" si="52"/>
        <v>0</v>
      </c>
      <c r="I167" s="54"/>
      <c r="J167" s="53"/>
      <c r="K167" s="54"/>
      <c r="L167" s="54"/>
      <c r="M167" s="54"/>
      <c r="N167" s="54"/>
      <c r="O167" s="54"/>
      <c r="P167" s="54"/>
      <c r="Q167" s="39"/>
      <c r="R167" s="28"/>
    </row>
    <row r="168" ht="15.6">
      <c r="A168" s="48"/>
      <c r="B168" s="49"/>
      <c r="C168" s="38"/>
      <c r="D168" s="38"/>
      <c r="E168" s="38"/>
      <c r="F168" s="50" t="s">
        <v>32</v>
      </c>
      <c r="G168" s="34">
        <f t="shared" si="51"/>
        <v>0</v>
      </c>
      <c r="H168" s="51">
        <f t="shared" si="52"/>
        <v>0</v>
      </c>
      <c r="I168" s="54"/>
      <c r="J168" s="53"/>
      <c r="K168" s="54"/>
      <c r="L168" s="54"/>
      <c r="M168" s="54"/>
      <c r="N168" s="54"/>
      <c r="O168" s="54"/>
      <c r="P168" s="54"/>
      <c r="Q168" s="39"/>
      <c r="R168" s="28"/>
    </row>
    <row r="169" ht="15.6">
      <c r="A169" s="48"/>
      <c r="B169" s="49"/>
      <c r="C169" s="38"/>
      <c r="D169" s="38"/>
      <c r="E169" s="38"/>
      <c r="F169" s="50" t="s">
        <v>33</v>
      </c>
      <c r="G169" s="34">
        <f t="shared" si="51"/>
        <v>0</v>
      </c>
      <c r="H169" s="51">
        <f t="shared" si="52"/>
        <v>0</v>
      </c>
      <c r="I169" s="54"/>
      <c r="J169" s="53"/>
      <c r="K169" s="54"/>
      <c r="L169" s="54"/>
      <c r="M169" s="54"/>
      <c r="N169" s="54"/>
      <c r="O169" s="54"/>
      <c r="P169" s="54"/>
      <c r="Q169" s="39"/>
      <c r="R169" s="28"/>
    </row>
    <row r="170" ht="15.6">
      <c r="A170" s="48"/>
      <c r="B170" s="49"/>
      <c r="C170" s="38"/>
      <c r="D170" s="38"/>
      <c r="E170" s="38"/>
      <c r="F170" s="50" t="s">
        <v>34</v>
      </c>
      <c r="G170" s="34">
        <f t="shared" si="51"/>
        <v>0</v>
      </c>
      <c r="H170" s="51">
        <f t="shared" si="52"/>
        <v>0</v>
      </c>
      <c r="I170" s="54"/>
      <c r="J170" s="53"/>
      <c r="K170" s="54"/>
      <c r="L170" s="54"/>
      <c r="M170" s="54"/>
      <c r="N170" s="54"/>
      <c r="O170" s="54"/>
      <c r="P170" s="54"/>
      <c r="Q170" s="39"/>
      <c r="R170" s="28"/>
    </row>
    <row r="171" ht="15.6">
      <c r="A171" s="48"/>
      <c r="B171" s="49"/>
      <c r="C171" s="38"/>
      <c r="D171" s="38"/>
      <c r="E171" s="38"/>
      <c r="F171" s="50" t="s">
        <v>35</v>
      </c>
      <c r="G171" s="34">
        <f t="shared" si="51"/>
        <v>0</v>
      </c>
      <c r="H171" s="51">
        <f t="shared" si="52"/>
        <v>0</v>
      </c>
      <c r="I171" s="54"/>
      <c r="J171" s="53"/>
      <c r="K171" s="54"/>
      <c r="L171" s="54"/>
      <c r="M171" s="54"/>
      <c r="N171" s="54"/>
      <c r="O171" s="54"/>
      <c r="P171" s="54"/>
      <c r="Q171" s="39"/>
      <c r="R171" s="28"/>
    </row>
    <row r="172" ht="15.6">
      <c r="A172" s="48"/>
      <c r="B172" s="49"/>
      <c r="C172" s="38"/>
      <c r="D172" s="38"/>
      <c r="E172" s="38"/>
      <c r="F172" s="50" t="s">
        <v>36</v>
      </c>
      <c r="G172" s="34">
        <f t="shared" si="51"/>
        <v>0</v>
      </c>
      <c r="H172" s="51">
        <f t="shared" si="52"/>
        <v>0</v>
      </c>
      <c r="I172" s="54"/>
      <c r="J172" s="53"/>
      <c r="K172" s="54"/>
      <c r="L172" s="54"/>
      <c r="M172" s="54"/>
      <c r="N172" s="54"/>
      <c r="O172" s="54"/>
      <c r="P172" s="54"/>
      <c r="Q172" s="39"/>
      <c r="R172" s="28"/>
    </row>
    <row r="173" ht="15.6">
      <c r="A173" s="48"/>
      <c r="B173" s="49"/>
      <c r="C173" s="38"/>
      <c r="D173" s="38"/>
      <c r="E173" s="38"/>
      <c r="F173" s="50" t="s">
        <v>37</v>
      </c>
      <c r="G173" s="34">
        <f t="shared" si="51"/>
        <v>0</v>
      </c>
      <c r="H173" s="51">
        <f t="shared" si="52"/>
        <v>0</v>
      </c>
      <c r="I173" s="54"/>
      <c r="J173" s="53"/>
      <c r="K173" s="54"/>
      <c r="L173" s="54"/>
      <c r="M173" s="54"/>
      <c r="N173" s="54"/>
      <c r="O173" s="54"/>
      <c r="P173" s="54"/>
      <c r="Q173" s="39"/>
      <c r="R173" s="28"/>
    </row>
    <row r="174" ht="15.6">
      <c r="A174" s="48"/>
      <c r="B174" s="49"/>
      <c r="C174" s="38"/>
      <c r="D174" s="38"/>
      <c r="E174" s="38"/>
      <c r="F174" s="50" t="s">
        <v>38</v>
      </c>
      <c r="G174" s="34">
        <f t="shared" si="51"/>
        <v>0</v>
      </c>
      <c r="H174" s="51">
        <f t="shared" si="52"/>
        <v>0</v>
      </c>
      <c r="I174" s="54"/>
      <c r="J174" s="53"/>
      <c r="K174" s="54"/>
      <c r="L174" s="54"/>
      <c r="M174" s="54"/>
      <c r="N174" s="54"/>
      <c r="O174" s="54"/>
      <c r="P174" s="54"/>
      <c r="Q174" s="39"/>
      <c r="R174" s="28"/>
    </row>
    <row r="175" ht="15.6">
      <c r="A175" s="48"/>
      <c r="B175" s="49"/>
      <c r="C175" s="41"/>
      <c r="D175" s="41"/>
      <c r="E175" s="41"/>
      <c r="F175" s="50" t="s">
        <v>39</v>
      </c>
      <c r="G175" s="34">
        <f t="shared" si="51"/>
        <v>0</v>
      </c>
      <c r="H175" s="51">
        <f t="shared" si="52"/>
        <v>0</v>
      </c>
      <c r="I175" s="54"/>
      <c r="J175" s="53"/>
      <c r="K175" s="54"/>
      <c r="L175" s="54"/>
      <c r="M175" s="54"/>
      <c r="N175" s="54"/>
      <c r="O175" s="54"/>
      <c r="P175" s="54"/>
      <c r="Q175" s="39"/>
      <c r="R175" s="28"/>
    </row>
    <row r="176" ht="15.6">
      <c r="A176" s="48"/>
      <c r="B176" s="49" t="s">
        <v>54</v>
      </c>
      <c r="C176" s="14" t="s">
        <v>55</v>
      </c>
      <c r="D176" s="32" t="s">
        <v>44</v>
      </c>
      <c r="E176" s="32" t="s">
        <v>45</v>
      </c>
      <c r="F176" s="50" t="s">
        <v>27</v>
      </c>
      <c r="G176" s="34">
        <f>SUM(G177:G187)</f>
        <v>18734.950000000001</v>
      </c>
      <c r="H176" s="34">
        <f t="shared" ref="H176:P176" si="53">SUM(H177:H187)</f>
        <v>3767.1500000000001</v>
      </c>
      <c r="I176" s="34">
        <f t="shared" si="50"/>
        <v>18452.799999999999</v>
      </c>
      <c r="J176" s="34">
        <f>SUM(J177:J187)</f>
        <v>3485</v>
      </c>
      <c r="K176" s="34">
        <f t="shared" si="53"/>
        <v>0</v>
      </c>
      <c r="L176" s="34">
        <f t="shared" si="53"/>
        <v>0</v>
      </c>
      <c r="M176" s="34">
        <f t="shared" si="53"/>
        <v>282.14999999999998</v>
      </c>
      <c r="N176" s="34">
        <f t="shared" si="53"/>
        <v>282.14999999999998</v>
      </c>
      <c r="O176" s="34">
        <f t="shared" si="53"/>
        <v>0</v>
      </c>
      <c r="P176" s="34">
        <f t="shared" si="53"/>
        <v>0</v>
      </c>
      <c r="Q176" s="39"/>
      <c r="R176" s="28"/>
    </row>
    <row r="177" ht="15.6">
      <c r="A177" s="48"/>
      <c r="B177" s="49"/>
      <c r="C177" s="18"/>
      <c r="D177" s="38"/>
      <c r="E177" s="38"/>
      <c r="F177" s="50" t="s">
        <v>29</v>
      </c>
      <c r="G177" s="34">
        <f t="shared" ref="G177:G187" si="54">I177+K177+M177+O177</f>
        <v>300</v>
      </c>
      <c r="H177" s="51">
        <f t="shared" ref="H177:H187" si="55">J177+L177+N177+P177</f>
        <v>250</v>
      </c>
      <c r="I177" s="52">
        <f>300</f>
        <v>300</v>
      </c>
      <c r="J177" s="53">
        <v>250</v>
      </c>
      <c r="K177" s="54"/>
      <c r="L177" s="54"/>
      <c r="M177" s="54"/>
      <c r="N177" s="54"/>
      <c r="O177" s="54"/>
      <c r="P177" s="54"/>
      <c r="Q177" s="39"/>
      <c r="R177" s="28"/>
    </row>
    <row r="178" ht="15.6">
      <c r="A178" s="48"/>
      <c r="B178" s="49"/>
      <c r="C178" s="18"/>
      <c r="D178" s="38"/>
      <c r="E178" s="38"/>
      <c r="F178" s="50" t="s">
        <v>30</v>
      </c>
      <c r="G178" s="34">
        <f t="shared" si="54"/>
        <v>1200</v>
      </c>
      <c r="H178" s="51">
        <f t="shared" si="55"/>
        <v>250</v>
      </c>
      <c r="I178" s="54">
        <v>1200</v>
      </c>
      <c r="J178" s="53">
        <v>250</v>
      </c>
      <c r="K178" s="54"/>
      <c r="L178" s="54"/>
      <c r="M178" s="54"/>
      <c r="N178" s="54"/>
      <c r="O178" s="54"/>
      <c r="P178" s="54"/>
      <c r="Q178" s="39"/>
      <c r="R178" s="28"/>
    </row>
    <row r="179" ht="15.6">
      <c r="A179" s="48"/>
      <c r="B179" s="49"/>
      <c r="C179" s="18"/>
      <c r="D179" s="38"/>
      <c r="E179" s="38"/>
      <c r="F179" s="50" t="s">
        <v>31</v>
      </c>
      <c r="G179" s="34">
        <f t="shared" si="54"/>
        <v>250</v>
      </c>
      <c r="H179" s="51">
        <f t="shared" si="55"/>
        <v>250</v>
      </c>
      <c r="I179" s="54">
        <v>250</v>
      </c>
      <c r="J179" s="53">
        <v>250</v>
      </c>
      <c r="K179" s="54"/>
      <c r="L179" s="54"/>
      <c r="M179" s="54"/>
      <c r="N179" s="54"/>
      <c r="O179" s="54"/>
      <c r="P179" s="54"/>
      <c r="Q179" s="39"/>
      <c r="R179" s="28"/>
    </row>
    <row r="180" ht="15.6">
      <c r="A180" s="48"/>
      <c r="B180" s="49"/>
      <c r="C180" s="18"/>
      <c r="D180" s="38"/>
      <c r="E180" s="38"/>
      <c r="F180" s="50" t="s">
        <v>32</v>
      </c>
      <c r="G180" s="34">
        <f t="shared" si="54"/>
        <v>250</v>
      </c>
      <c r="H180" s="51">
        <f t="shared" si="55"/>
        <v>250</v>
      </c>
      <c r="I180" s="54">
        <v>250</v>
      </c>
      <c r="J180" s="53">
        <v>250</v>
      </c>
      <c r="K180" s="54"/>
      <c r="L180" s="54"/>
      <c r="M180" s="54"/>
      <c r="N180" s="54"/>
      <c r="O180" s="54"/>
      <c r="P180" s="54"/>
      <c r="Q180" s="39"/>
      <c r="R180" s="28"/>
    </row>
    <row r="181" ht="15.6">
      <c r="A181" s="48"/>
      <c r="B181" s="49"/>
      <c r="C181" s="18"/>
      <c r="D181" s="38"/>
      <c r="E181" s="38"/>
      <c r="F181" s="50" t="s">
        <v>33</v>
      </c>
      <c r="G181" s="34">
        <f t="shared" si="54"/>
        <v>235</v>
      </c>
      <c r="H181" s="51">
        <f t="shared" si="55"/>
        <v>235</v>
      </c>
      <c r="I181" s="54">
        <f>250-I205</f>
        <v>235</v>
      </c>
      <c r="J181" s="54">
        <f>250-J205</f>
        <v>235</v>
      </c>
      <c r="K181" s="54"/>
      <c r="L181" s="54"/>
      <c r="M181" s="54"/>
      <c r="N181" s="54"/>
      <c r="O181" s="54"/>
      <c r="P181" s="54"/>
      <c r="Q181" s="39"/>
      <c r="R181" s="28"/>
    </row>
    <row r="182" ht="15.6">
      <c r="A182" s="48"/>
      <c r="B182" s="49"/>
      <c r="C182" s="18"/>
      <c r="D182" s="38"/>
      <c r="E182" s="38"/>
      <c r="F182" s="50" t="s">
        <v>34</v>
      </c>
      <c r="G182" s="34">
        <f t="shared" si="54"/>
        <v>1750</v>
      </c>
      <c r="H182" s="51">
        <f t="shared" si="55"/>
        <v>1000</v>
      </c>
      <c r="I182" s="54">
        <f>1750</f>
        <v>1750</v>
      </c>
      <c r="J182" s="53">
        <f>1750-750</f>
        <v>1000</v>
      </c>
      <c r="K182" s="54"/>
      <c r="L182" s="54"/>
      <c r="M182" s="54"/>
      <c r="N182" s="54"/>
      <c r="O182" s="54"/>
      <c r="P182" s="54"/>
      <c r="Q182" s="39"/>
      <c r="R182" s="28"/>
    </row>
    <row r="183" ht="15.6">
      <c r="A183" s="48"/>
      <c r="B183" s="49"/>
      <c r="C183" s="18"/>
      <c r="D183" s="38"/>
      <c r="E183" s="38"/>
      <c r="F183" s="50" t="s">
        <v>35</v>
      </c>
      <c r="G183" s="34">
        <f t="shared" si="54"/>
        <v>1750</v>
      </c>
      <c r="H183" s="51">
        <f t="shared" si="55"/>
        <v>250</v>
      </c>
      <c r="I183" s="54">
        <f>I182</f>
        <v>1750</v>
      </c>
      <c r="J183" s="53">
        <v>250</v>
      </c>
      <c r="K183" s="54"/>
      <c r="L183" s="54"/>
      <c r="M183" s="54"/>
      <c r="N183" s="54"/>
      <c r="O183" s="54"/>
      <c r="P183" s="54"/>
      <c r="Q183" s="39"/>
      <c r="R183" s="28"/>
    </row>
    <row r="184" ht="15.6">
      <c r="A184" s="48"/>
      <c r="B184" s="49"/>
      <c r="C184" s="18"/>
      <c r="D184" s="38"/>
      <c r="E184" s="38"/>
      <c r="F184" s="12" t="s">
        <v>36</v>
      </c>
      <c r="G184" s="58">
        <f t="shared" si="54"/>
        <v>3249.9500000000003</v>
      </c>
      <c r="H184" s="59">
        <f t="shared" si="55"/>
        <v>532.14999999999998</v>
      </c>
      <c r="I184" s="60">
        <f>3250-282.19999999999999</f>
        <v>2967.8000000000002</v>
      </c>
      <c r="J184" s="61">
        <v>250</v>
      </c>
      <c r="K184" s="60"/>
      <c r="L184" s="60"/>
      <c r="M184" s="60">
        <v>282.14999999999998</v>
      </c>
      <c r="N184" s="60">
        <v>282.14999999999998</v>
      </c>
      <c r="O184" s="60"/>
      <c r="P184" s="60"/>
      <c r="Q184" s="39"/>
      <c r="R184" s="28"/>
    </row>
    <row r="185" ht="15.6">
      <c r="A185" s="48"/>
      <c r="B185" s="49"/>
      <c r="C185" s="18"/>
      <c r="D185" s="38"/>
      <c r="E185" s="38"/>
      <c r="F185" s="50" t="s">
        <v>37</v>
      </c>
      <c r="G185" s="34">
        <f t="shared" si="54"/>
        <v>3250</v>
      </c>
      <c r="H185" s="51">
        <f t="shared" si="55"/>
        <v>250</v>
      </c>
      <c r="I185" s="54">
        <v>3250</v>
      </c>
      <c r="J185" s="53">
        <v>250</v>
      </c>
      <c r="K185" s="54"/>
      <c r="L185" s="54"/>
      <c r="M185" s="54"/>
      <c r="N185" s="54"/>
      <c r="O185" s="54"/>
      <c r="P185" s="54"/>
      <c r="Q185" s="39"/>
      <c r="R185" s="28"/>
    </row>
    <row r="186" ht="15.6">
      <c r="A186" s="48"/>
      <c r="B186" s="49"/>
      <c r="C186" s="18"/>
      <c r="D186" s="38"/>
      <c r="E186" s="38"/>
      <c r="F186" s="50" t="s">
        <v>38</v>
      </c>
      <c r="G186" s="34">
        <f t="shared" si="54"/>
        <v>3250</v>
      </c>
      <c r="H186" s="51">
        <f t="shared" si="55"/>
        <v>250</v>
      </c>
      <c r="I186" s="54">
        <f t="shared" ref="I186:I187" si="56">I185</f>
        <v>3250</v>
      </c>
      <c r="J186" s="53">
        <v>250</v>
      </c>
      <c r="K186" s="54"/>
      <c r="L186" s="54"/>
      <c r="M186" s="54"/>
      <c r="N186" s="54"/>
      <c r="O186" s="54"/>
      <c r="P186" s="54"/>
      <c r="Q186" s="39"/>
      <c r="R186" s="28"/>
    </row>
    <row r="187" ht="15.6">
      <c r="A187" s="48"/>
      <c r="B187" s="49"/>
      <c r="C187" s="21"/>
      <c r="D187" s="41"/>
      <c r="E187" s="41"/>
      <c r="F187" s="50" t="s">
        <v>39</v>
      </c>
      <c r="G187" s="34">
        <f t="shared" si="54"/>
        <v>3250</v>
      </c>
      <c r="H187" s="51">
        <f t="shared" si="55"/>
        <v>250</v>
      </c>
      <c r="I187" s="54">
        <f t="shared" si="56"/>
        <v>3250</v>
      </c>
      <c r="J187" s="53">
        <v>250</v>
      </c>
      <c r="K187" s="54"/>
      <c r="L187" s="54"/>
      <c r="M187" s="54"/>
      <c r="N187" s="54"/>
      <c r="O187" s="54"/>
      <c r="P187" s="54"/>
      <c r="Q187" s="42"/>
      <c r="R187" s="28"/>
    </row>
    <row r="188" s="29" customFormat="1">
      <c r="A188" s="48"/>
      <c r="B188" s="31" t="s">
        <v>56</v>
      </c>
      <c r="C188" s="32"/>
      <c r="D188" s="32"/>
      <c r="E188" s="32"/>
      <c r="F188" s="33" t="s">
        <v>27</v>
      </c>
      <c r="G188" s="34">
        <f>SUM(G189:G199)</f>
        <v>850</v>
      </c>
      <c r="H188" s="34">
        <f t="shared" ref="H188:P188" si="57">SUM(H189:H199)</f>
        <v>0</v>
      </c>
      <c r="I188" s="34">
        <f>SUM(I189:I199)</f>
        <v>850</v>
      </c>
      <c r="J188" s="34">
        <f t="shared" si="57"/>
        <v>0</v>
      </c>
      <c r="K188" s="34">
        <f t="shared" si="57"/>
        <v>0</v>
      </c>
      <c r="L188" s="34">
        <f t="shared" si="57"/>
        <v>0</v>
      </c>
      <c r="M188" s="34">
        <f t="shared" si="57"/>
        <v>0</v>
      </c>
      <c r="N188" s="34">
        <f t="shared" si="57"/>
        <v>0</v>
      </c>
      <c r="O188" s="34">
        <f t="shared" si="57"/>
        <v>0</v>
      </c>
      <c r="P188" s="34">
        <f t="shared" si="57"/>
        <v>0</v>
      </c>
      <c r="Q188" s="35" t="s">
        <v>28</v>
      </c>
      <c r="R188" s="28"/>
    </row>
    <row r="189" s="29" customFormat="1">
      <c r="A189" s="48"/>
      <c r="B189" s="31"/>
      <c r="C189" s="38"/>
      <c r="D189" s="38"/>
      <c r="E189" s="38"/>
      <c r="F189" s="33" t="s">
        <v>29</v>
      </c>
      <c r="G189" s="34">
        <f t="shared" ref="G189:G199" si="58">I189+K189+M189+O189</f>
        <v>550</v>
      </c>
      <c r="H189" s="51">
        <f t="shared" ref="H189:H199" si="59">J189+L189+N189+P189</f>
        <v>0</v>
      </c>
      <c r="I189" s="62">
        <v>550</v>
      </c>
      <c r="J189" s="56"/>
      <c r="K189" s="34"/>
      <c r="L189" s="34"/>
      <c r="M189" s="34"/>
      <c r="N189" s="34"/>
      <c r="O189" s="34"/>
      <c r="P189" s="34"/>
      <c r="Q189" s="39"/>
      <c r="R189" s="28"/>
    </row>
    <row r="190" s="29" customFormat="1">
      <c r="A190" s="48"/>
      <c r="B190" s="31"/>
      <c r="C190" s="38"/>
      <c r="D190" s="38"/>
      <c r="E190" s="38"/>
      <c r="F190" s="33" t="s">
        <v>30</v>
      </c>
      <c r="G190" s="34">
        <f t="shared" si="58"/>
        <v>150</v>
      </c>
      <c r="H190" s="51">
        <f t="shared" si="59"/>
        <v>0</v>
      </c>
      <c r="I190" s="34">
        <v>150</v>
      </c>
      <c r="J190" s="56"/>
      <c r="K190" s="34"/>
      <c r="L190" s="34"/>
      <c r="M190" s="34"/>
      <c r="N190" s="34"/>
      <c r="O190" s="34"/>
      <c r="P190" s="34"/>
      <c r="Q190" s="39"/>
      <c r="R190" s="28"/>
    </row>
    <row r="191" s="29" customFormat="1">
      <c r="A191" s="48"/>
      <c r="B191" s="31"/>
      <c r="C191" s="38"/>
      <c r="D191" s="38"/>
      <c r="E191" s="38"/>
      <c r="F191" s="33" t="s">
        <v>31</v>
      </c>
      <c r="G191" s="34">
        <f t="shared" si="58"/>
        <v>0</v>
      </c>
      <c r="H191" s="51">
        <f t="shared" si="59"/>
        <v>0</v>
      </c>
      <c r="I191" s="34">
        <v>0</v>
      </c>
      <c r="J191" s="56"/>
      <c r="K191" s="34"/>
      <c r="L191" s="34"/>
      <c r="M191" s="34"/>
      <c r="N191" s="34"/>
      <c r="O191" s="34"/>
      <c r="P191" s="34"/>
      <c r="Q191" s="39"/>
      <c r="R191" s="28"/>
    </row>
    <row r="192" s="29" customFormat="1">
      <c r="A192" s="48"/>
      <c r="B192" s="31"/>
      <c r="C192" s="38"/>
      <c r="D192" s="38"/>
      <c r="E192" s="38"/>
      <c r="F192" s="33" t="s">
        <v>32</v>
      </c>
      <c r="G192" s="34">
        <f t="shared" si="58"/>
        <v>0</v>
      </c>
      <c r="H192" s="51">
        <f t="shared" si="59"/>
        <v>0</v>
      </c>
      <c r="I192" s="34">
        <v>0</v>
      </c>
      <c r="J192" s="56"/>
      <c r="K192" s="34"/>
      <c r="L192" s="34"/>
      <c r="M192" s="34"/>
      <c r="N192" s="34"/>
      <c r="O192" s="34"/>
      <c r="P192" s="34"/>
      <c r="Q192" s="39"/>
      <c r="R192" s="28"/>
    </row>
    <row r="193" s="29" customFormat="1">
      <c r="A193" s="48"/>
      <c r="B193" s="31"/>
      <c r="C193" s="38"/>
      <c r="D193" s="38"/>
      <c r="E193" s="38"/>
      <c r="F193" s="33" t="s">
        <v>33</v>
      </c>
      <c r="G193" s="34">
        <f t="shared" si="58"/>
        <v>0</v>
      </c>
      <c r="H193" s="51">
        <f t="shared" si="59"/>
        <v>0</v>
      </c>
      <c r="I193" s="34">
        <v>0</v>
      </c>
      <c r="J193" s="56"/>
      <c r="K193" s="34"/>
      <c r="L193" s="34"/>
      <c r="M193" s="34"/>
      <c r="N193" s="34"/>
      <c r="O193" s="34"/>
      <c r="P193" s="34"/>
      <c r="Q193" s="39"/>
      <c r="R193" s="28"/>
    </row>
    <row r="194" s="29" customFormat="1">
      <c r="A194" s="48"/>
      <c r="B194" s="31"/>
      <c r="C194" s="38"/>
      <c r="D194" s="38"/>
      <c r="E194" s="38"/>
      <c r="F194" s="33" t="s">
        <v>34</v>
      </c>
      <c r="G194" s="34">
        <f t="shared" si="58"/>
        <v>150</v>
      </c>
      <c r="H194" s="51">
        <f t="shared" si="59"/>
        <v>0</v>
      </c>
      <c r="I194" s="34">
        <v>150</v>
      </c>
      <c r="J194" s="56"/>
      <c r="K194" s="34"/>
      <c r="L194" s="34"/>
      <c r="M194" s="34"/>
      <c r="N194" s="34"/>
      <c r="O194" s="34"/>
      <c r="P194" s="34"/>
      <c r="Q194" s="39"/>
      <c r="R194" s="28"/>
    </row>
    <row r="195" s="29" customFormat="1">
      <c r="A195" s="48"/>
      <c r="B195" s="31"/>
      <c r="C195" s="38"/>
      <c r="D195" s="38"/>
      <c r="E195" s="38"/>
      <c r="F195" s="33" t="s">
        <v>35</v>
      </c>
      <c r="G195" s="34">
        <f t="shared" si="58"/>
        <v>0</v>
      </c>
      <c r="H195" s="51">
        <f t="shared" si="59"/>
        <v>0</v>
      </c>
      <c r="I195" s="34"/>
      <c r="J195" s="56"/>
      <c r="K195" s="34"/>
      <c r="L195" s="34"/>
      <c r="M195" s="34"/>
      <c r="N195" s="34"/>
      <c r="O195" s="34"/>
      <c r="P195" s="34"/>
      <c r="Q195" s="39"/>
      <c r="R195" s="28"/>
    </row>
    <row r="196" s="29" customFormat="1">
      <c r="A196" s="48"/>
      <c r="B196" s="31"/>
      <c r="C196" s="38"/>
      <c r="D196" s="38"/>
      <c r="E196" s="38"/>
      <c r="F196" s="33" t="s">
        <v>36</v>
      </c>
      <c r="G196" s="34">
        <f t="shared" si="58"/>
        <v>0</v>
      </c>
      <c r="H196" s="51">
        <f t="shared" si="59"/>
        <v>0</v>
      </c>
      <c r="I196" s="34"/>
      <c r="J196" s="56"/>
      <c r="K196" s="34"/>
      <c r="L196" s="34"/>
      <c r="M196" s="34"/>
      <c r="N196" s="34"/>
      <c r="O196" s="34"/>
      <c r="P196" s="34"/>
      <c r="Q196" s="39"/>
      <c r="R196" s="28"/>
    </row>
    <row r="197" s="29" customFormat="1" ht="25.5" customHeight="1">
      <c r="A197" s="48"/>
      <c r="B197" s="31"/>
      <c r="C197" s="38"/>
      <c r="D197" s="38"/>
      <c r="E197" s="38"/>
      <c r="F197" s="33" t="s">
        <v>37</v>
      </c>
      <c r="G197" s="34">
        <f t="shared" si="58"/>
        <v>0</v>
      </c>
      <c r="H197" s="51">
        <f t="shared" si="59"/>
        <v>0</v>
      </c>
      <c r="I197" s="34"/>
      <c r="J197" s="56"/>
      <c r="K197" s="34"/>
      <c r="L197" s="34"/>
      <c r="M197" s="34"/>
      <c r="N197" s="34"/>
      <c r="O197" s="34"/>
      <c r="P197" s="34"/>
      <c r="Q197" s="39"/>
      <c r="R197" s="28"/>
    </row>
    <row r="198" s="29" customFormat="1">
      <c r="A198" s="48"/>
      <c r="B198" s="31"/>
      <c r="C198" s="38"/>
      <c r="D198" s="38"/>
      <c r="E198" s="38"/>
      <c r="F198" s="33" t="s">
        <v>38</v>
      </c>
      <c r="G198" s="34">
        <f t="shared" si="58"/>
        <v>0</v>
      </c>
      <c r="H198" s="51">
        <f t="shared" si="59"/>
        <v>0</v>
      </c>
      <c r="I198" s="34"/>
      <c r="J198" s="56"/>
      <c r="K198" s="34"/>
      <c r="L198" s="34"/>
      <c r="M198" s="34"/>
      <c r="N198" s="34"/>
      <c r="O198" s="34"/>
      <c r="P198" s="34"/>
      <c r="Q198" s="39"/>
      <c r="R198" s="28"/>
    </row>
    <row r="199" s="29" customFormat="1" ht="33.600000000000001" customHeight="1">
      <c r="A199" s="48"/>
      <c r="B199" s="31"/>
      <c r="C199" s="41"/>
      <c r="D199" s="41"/>
      <c r="E199" s="41"/>
      <c r="F199" s="33" t="s">
        <v>39</v>
      </c>
      <c r="G199" s="34">
        <f t="shared" si="58"/>
        <v>0</v>
      </c>
      <c r="H199" s="51">
        <f t="shared" si="59"/>
        <v>0</v>
      </c>
      <c r="I199" s="63"/>
      <c r="J199" s="34"/>
      <c r="K199" s="34"/>
      <c r="L199" s="34"/>
      <c r="M199" s="34"/>
      <c r="N199" s="34"/>
      <c r="O199" s="34"/>
      <c r="P199" s="34"/>
      <c r="Q199" s="39"/>
      <c r="R199" s="28"/>
    </row>
    <row r="200" s="29" customFormat="1">
      <c r="A200" s="48"/>
      <c r="B200" s="47" t="s">
        <v>57</v>
      </c>
      <c r="C200" s="32" t="s">
        <v>58</v>
      </c>
      <c r="D200" s="32"/>
      <c r="E200" s="32"/>
      <c r="F200" s="33" t="s">
        <v>27</v>
      </c>
      <c r="G200" s="34">
        <f>SUM(G201:G211)</f>
        <v>2465.8000000000002</v>
      </c>
      <c r="H200" s="34">
        <f t="shared" ref="H200:P200" si="60">SUM(H201:H211)</f>
        <v>215.80000000000001</v>
      </c>
      <c r="I200" s="34">
        <f>SUM(I201:I211)</f>
        <v>1265</v>
      </c>
      <c r="J200" s="34">
        <f t="shared" si="60"/>
        <v>15</v>
      </c>
      <c r="K200" s="34">
        <f t="shared" si="60"/>
        <v>0</v>
      </c>
      <c r="L200" s="34">
        <f t="shared" si="60"/>
        <v>0</v>
      </c>
      <c r="M200" s="34">
        <f>SUM(M201:M211)</f>
        <v>1200.8</v>
      </c>
      <c r="N200" s="34">
        <f t="shared" si="60"/>
        <v>200.80000000000001</v>
      </c>
      <c r="O200" s="34">
        <f t="shared" si="60"/>
        <v>0</v>
      </c>
      <c r="P200" s="34">
        <f t="shared" si="60"/>
        <v>0</v>
      </c>
      <c r="Q200" s="39"/>
      <c r="R200" s="28"/>
    </row>
    <row r="201" s="29" customFormat="1">
      <c r="A201" s="48"/>
      <c r="B201" s="47"/>
      <c r="C201" s="38"/>
      <c r="D201" s="38"/>
      <c r="E201" s="38"/>
      <c r="F201" s="33" t="s">
        <v>29</v>
      </c>
      <c r="G201" s="34">
        <f t="shared" ref="G201:G211" si="61">I201+K201+M201+O201</f>
        <v>750</v>
      </c>
      <c r="H201" s="51">
        <f t="shared" ref="H201:H211" si="62">J201+L201+N201+P201</f>
        <v>0</v>
      </c>
      <c r="I201" s="62">
        <v>250</v>
      </c>
      <c r="J201" s="56"/>
      <c r="K201" s="34"/>
      <c r="L201" s="34"/>
      <c r="M201" s="34">
        <v>500</v>
      </c>
      <c r="N201" s="34"/>
      <c r="O201" s="34"/>
      <c r="P201" s="34"/>
      <c r="Q201" s="39"/>
      <c r="R201" s="28"/>
    </row>
    <row r="202" s="29" customFormat="1">
      <c r="A202" s="48"/>
      <c r="B202" s="47"/>
      <c r="C202" s="38"/>
      <c r="D202" s="38"/>
      <c r="E202" s="38"/>
      <c r="F202" s="33" t="s">
        <v>30</v>
      </c>
      <c r="G202" s="34">
        <f t="shared" si="61"/>
        <v>700</v>
      </c>
      <c r="H202" s="51">
        <f t="shared" si="62"/>
        <v>0</v>
      </c>
      <c r="I202" s="34">
        <v>200</v>
      </c>
      <c r="J202" s="56"/>
      <c r="K202" s="34"/>
      <c r="L202" s="34"/>
      <c r="M202" s="34">
        <v>500</v>
      </c>
      <c r="N202" s="34"/>
      <c r="O202" s="34"/>
      <c r="P202" s="34"/>
      <c r="Q202" s="39"/>
      <c r="R202" s="28"/>
    </row>
    <row r="203" s="29" customFormat="1">
      <c r="A203" s="48"/>
      <c r="B203" s="47"/>
      <c r="C203" s="38"/>
      <c r="D203" s="38"/>
      <c r="E203" s="38"/>
      <c r="F203" s="33" t="s">
        <v>31</v>
      </c>
      <c r="G203" s="34">
        <f t="shared" si="61"/>
        <v>0</v>
      </c>
      <c r="H203" s="51">
        <f t="shared" si="62"/>
        <v>0</v>
      </c>
      <c r="I203" s="34">
        <v>0</v>
      </c>
      <c r="J203" s="56"/>
      <c r="K203" s="34"/>
      <c r="L203" s="34"/>
      <c r="M203" s="34">
        <v>0</v>
      </c>
      <c r="N203" s="34"/>
      <c r="O203" s="34"/>
      <c r="P203" s="34"/>
      <c r="Q203" s="39"/>
      <c r="R203" s="28"/>
    </row>
    <row r="204" s="29" customFormat="1">
      <c r="A204" s="48"/>
      <c r="B204" s="47"/>
      <c r="C204" s="38"/>
      <c r="D204" s="38"/>
      <c r="E204" s="38"/>
      <c r="F204" s="33" t="s">
        <v>32</v>
      </c>
      <c r="G204" s="34">
        <f t="shared" si="61"/>
        <v>0</v>
      </c>
      <c r="H204" s="51">
        <f t="shared" si="62"/>
        <v>0</v>
      </c>
      <c r="I204" s="34">
        <v>0</v>
      </c>
      <c r="J204" s="56"/>
      <c r="K204" s="34"/>
      <c r="L204" s="34"/>
      <c r="M204" s="34"/>
      <c r="N204" s="34"/>
      <c r="O204" s="34"/>
      <c r="P204" s="34"/>
      <c r="Q204" s="39"/>
      <c r="R204" s="28"/>
    </row>
    <row r="205" s="29" customFormat="1">
      <c r="A205" s="48"/>
      <c r="B205" s="47"/>
      <c r="C205" s="38"/>
      <c r="D205" s="38"/>
      <c r="E205" s="38"/>
      <c r="F205" s="33" t="s">
        <v>33</v>
      </c>
      <c r="G205" s="34">
        <f t="shared" si="61"/>
        <v>215.80000000000001</v>
      </c>
      <c r="H205" s="51">
        <f t="shared" si="62"/>
        <v>215.80000000000001</v>
      </c>
      <c r="I205" s="34">
        <v>15</v>
      </c>
      <c r="J205" s="56">
        <v>15</v>
      </c>
      <c r="K205" s="34"/>
      <c r="L205" s="34"/>
      <c r="M205" s="34">
        <v>200.80000000000001</v>
      </c>
      <c r="N205" s="34">
        <f>M205</f>
        <v>200.80000000000001</v>
      </c>
      <c r="O205" s="34"/>
      <c r="P205" s="34"/>
      <c r="Q205" s="39"/>
      <c r="R205" s="28"/>
    </row>
    <row r="206" s="29" customFormat="1">
      <c r="A206" s="48"/>
      <c r="B206" s="47"/>
      <c r="C206" s="38"/>
      <c r="D206" s="38"/>
      <c r="E206" s="38"/>
      <c r="F206" s="33" t="s">
        <v>34</v>
      </c>
      <c r="G206" s="34">
        <f t="shared" si="61"/>
        <v>800</v>
      </c>
      <c r="H206" s="51">
        <f t="shared" si="62"/>
        <v>0</v>
      </c>
      <c r="I206" s="34">
        <v>800</v>
      </c>
      <c r="J206" s="56"/>
      <c r="K206" s="34"/>
      <c r="L206" s="34"/>
      <c r="M206" s="34"/>
      <c r="N206" s="34"/>
      <c r="O206" s="34"/>
      <c r="P206" s="34"/>
      <c r="Q206" s="39"/>
      <c r="R206" s="28"/>
    </row>
    <row r="207" s="29" customFormat="1">
      <c r="A207" s="48"/>
      <c r="B207" s="47"/>
      <c r="C207" s="38"/>
      <c r="D207" s="38"/>
      <c r="E207" s="38"/>
      <c r="F207" s="33" t="s">
        <v>35</v>
      </c>
      <c r="G207" s="34">
        <f t="shared" si="61"/>
        <v>0</v>
      </c>
      <c r="H207" s="51">
        <f t="shared" si="62"/>
        <v>0</v>
      </c>
      <c r="I207" s="34"/>
      <c r="J207" s="56"/>
      <c r="K207" s="34"/>
      <c r="L207" s="34"/>
      <c r="M207" s="34"/>
      <c r="N207" s="34"/>
      <c r="O207" s="34"/>
      <c r="P207" s="34"/>
      <c r="Q207" s="39"/>
      <c r="R207" s="28"/>
    </row>
    <row r="208" s="29" customFormat="1">
      <c r="A208" s="48"/>
      <c r="B208" s="47"/>
      <c r="C208" s="38"/>
      <c r="D208" s="38"/>
      <c r="E208" s="38"/>
      <c r="F208" s="33" t="s">
        <v>36</v>
      </c>
      <c r="G208" s="34">
        <f t="shared" si="61"/>
        <v>0</v>
      </c>
      <c r="H208" s="51">
        <f t="shared" si="62"/>
        <v>0</v>
      </c>
      <c r="I208" s="34"/>
      <c r="J208" s="56"/>
      <c r="K208" s="34"/>
      <c r="L208" s="34"/>
      <c r="M208" s="34"/>
      <c r="N208" s="34"/>
      <c r="O208" s="34"/>
      <c r="P208" s="34"/>
      <c r="Q208" s="39"/>
      <c r="R208" s="28"/>
    </row>
    <row r="209" s="29" customFormat="1">
      <c r="A209" s="48"/>
      <c r="B209" s="47"/>
      <c r="C209" s="38"/>
      <c r="D209" s="38"/>
      <c r="E209" s="38"/>
      <c r="F209" s="33" t="s">
        <v>37</v>
      </c>
      <c r="G209" s="34">
        <f t="shared" si="61"/>
        <v>0</v>
      </c>
      <c r="H209" s="51">
        <f t="shared" si="62"/>
        <v>0</v>
      </c>
      <c r="I209" s="34"/>
      <c r="J209" s="56"/>
      <c r="K209" s="34"/>
      <c r="L209" s="34"/>
      <c r="M209" s="34"/>
      <c r="N209" s="34"/>
      <c r="O209" s="34"/>
      <c r="P209" s="34"/>
      <c r="Q209" s="39"/>
      <c r="R209" s="28"/>
    </row>
    <row r="210" s="29" customFormat="1">
      <c r="A210" s="48"/>
      <c r="B210" s="47"/>
      <c r="C210" s="38"/>
      <c r="D210" s="38"/>
      <c r="E210" s="38"/>
      <c r="F210" s="33" t="s">
        <v>38</v>
      </c>
      <c r="G210" s="34">
        <f t="shared" si="61"/>
        <v>0</v>
      </c>
      <c r="H210" s="51">
        <f t="shared" si="62"/>
        <v>0</v>
      </c>
      <c r="I210" s="34"/>
      <c r="J210" s="56"/>
      <c r="K210" s="34"/>
      <c r="L210" s="34"/>
      <c r="M210" s="34"/>
      <c r="N210" s="34"/>
      <c r="O210" s="34"/>
      <c r="P210" s="34"/>
      <c r="Q210" s="39"/>
      <c r="R210" s="28"/>
    </row>
    <row r="211" s="29" customFormat="1">
      <c r="A211" s="64"/>
      <c r="B211" s="47"/>
      <c r="C211" s="41"/>
      <c r="D211" s="41"/>
      <c r="E211" s="41"/>
      <c r="F211" s="33" t="s">
        <v>39</v>
      </c>
      <c r="G211" s="34">
        <f t="shared" si="61"/>
        <v>0</v>
      </c>
      <c r="H211" s="51">
        <f t="shared" si="62"/>
        <v>0</v>
      </c>
      <c r="I211" s="34"/>
      <c r="J211" s="63"/>
      <c r="K211" s="63"/>
      <c r="L211" s="63"/>
      <c r="M211" s="63"/>
      <c r="N211" s="63"/>
      <c r="O211" s="63"/>
      <c r="P211" s="63"/>
      <c r="Q211" s="39"/>
      <c r="R211" s="28"/>
    </row>
    <row r="212" s="29" customFormat="1">
      <c r="A212" s="46"/>
      <c r="B212" s="31" t="s">
        <v>59</v>
      </c>
      <c r="C212" s="32"/>
      <c r="D212" s="32"/>
      <c r="E212" s="32"/>
      <c r="F212" s="33" t="s">
        <v>27</v>
      </c>
      <c r="G212" s="34">
        <f>SUM(G213:G223)</f>
        <v>81750</v>
      </c>
      <c r="H212" s="34">
        <f t="shared" ref="H212:P212" si="63">SUM(H213:H223)</f>
        <v>0</v>
      </c>
      <c r="I212" s="34">
        <f t="shared" si="63"/>
        <v>21250</v>
      </c>
      <c r="J212" s="34">
        <f t="shared" si="63"/>
        <v>0</v>
      </c>
      <c r="K212" s="34">
        <f>SUM(K213:K223)</f>
        <v>50000</v>
      </c>
      <c r="L212" s="34">
        <f t="shared" si="63"/>
        <v>0</v>
      </c>
      <c r="M212" s="34">
        <f t="shared" si="63"/>
        <v>10500</v>
      </c>
      <c r="N212" s="34">
        <f t="shared" si="63"/>
        <v>0</v>
      </c>
      <c r="O212" s="34">
        <f t="shared" si="63"/>
        <v>0</v>
      </c>
      <c r="P212" s="34">
        <f t="shared" si="63"/>
        <v>0</v>
      </c>
      <c r="Q212" s="39"/>
      <c r="R212" s="28"/>
    </row>
    <row r="213" s="29" customFormat="1">
      <c r="A213" s="48"/>
      <c r="B213" s="31"/>
      <c r="C213" s="38"/>
      <c r="D213" s="38"/>
      <c r="E213" s="38"/>
      <c r="F213" s="33" t="s">
        <v>29</v>
      </c>
      <c r="G213" s="34">
        <f t="shared" ref="G213:G223" si="64">I213+K213+M213+O213</f>
        <v>2000</v>
      </c>
      <c r="H213" s="51">
        <f t="shared" ref="H213:H223" si="65">J213+L213+N213+P213</f>
        <v>0</v>
      </c>
      <c r="I213" s="62">
        <f t="shared" ref="I213:P223" si="66">I225+I237+I249</f>
        <v>2000</v>
      </c>
      <c r="J213" s="56">
        <f t="shared" si="66"/>
        <v>0</v>
      </c>
      <c r="K213" s="34">
        <f t="shared" si="66"/>
        <v>0</v>
      </c>
      <c r="L213" s="34">
        <f t="shared" si="66"/>
        <v>0</v>
      </c>
      <c r="M213" s="34">
        <f t="shared" si="66"/>
        <v>0</v>
      </c>
      <c r="N213" s="34">
        <f t="shared" si="66"/>
        <v>0</v>
      </c>
      <c r="O213" s="34">
        <f t="shared" si="66"/>
        <v>0</v>
      </c>
      <c r="P213" s="34">
        <f t="shared" si="66"/>
        <v>0</v>
      </c>
      <c r="Q213" s="39"/>
      <c r="R213" s="28"/>
    </row>
    <row r="214" s="29" customFormat="1">
      <c r="A214" s="48"/>
      <c r="B214" s="31"/>
      <c r="C214" s="38"/>
      <c r="D214" s="38"/>
      <c r="E214" s="38"/>
      <c r="F214" s="33" t="s">
        <v>30</v>
      </c>
      <c r="G214" s="34">
        <f t="shared" si="64"/>
        <v>1500</v>
      </c>
      <c r="H214" s="51">
        <f t="shared" si="65"/>
        <v>0</v>
      </c>
      <c r="I214" s="34">
        <f t="shared" si="66"/>
        <v>1500</v>
      </c>
      <c r="J214" s="56">
        <f t="shared" si="66"/>
        <v>0</v>
      </c>
      <c r="K214" s="34">
        <f t="shared" si="66"/>
        <v>0</v>
      </c>
      <c r="L214" s="34">
        <f t="shared" si="66"/>
        <v>0</v>
      </c>
      <c r="M214" s="34">
        <f t="shared" si="66"/>
        <v>0</v>
      </c>
      <c r="N214" s="34">
        <f t="shared" si="66"/>
        <v>0</v>
      </c>
      <c r="O214" s="34">
        <f t="shared" si="66"/>
        <v>0</v>
      </c>
      <c r="P214" s="34">
        <f t="shared" si="66"/>
        <v>0</v>
      </c>
      <c r="Q214" s="39"/>
      <c r="R214" s="28"/>
    </row>
    <row r="215" s="29" customFormat="1">
      <c r="A215" s="48"/>
      <c r="B215" s="31"/>
      <c r="C215" s="38"/>
      <c r="D215" s="38"/>
      <c r="E215" s="38"/>
      <c r="F215" s="33" t="s">
        <v>31</v>
      </c>
      <c r="G215" s="34">
        <f t="shared" si="64"/>
        <v>0</v>
      </c>
      <c r="H215" s="51">
        <f t="shared" si="65"/>
        <v>0</v>
      </c>
      <c r="I215" s="34">
        <f t="shared" si="66"/>
        <v>0</v>
      </c>
      <c r="J215" s="56">
        <f t="shared" si="66"/>
        <v>0</v>
      </c>
      <c r="K215" s="34">
        <f t="shared" si="66"/>
        <v>0</v>
      </c>
      <c r="L215" s="34">
        <f t="shared" si="66"/>
        <v>0</v>
      </c>
      <c r="M215" s="34">
        <f t="shared" si="66"/>
        <v>0</v>
      </c>
      <c r="N215" s="34">
        <f t="shared" si="66"/>
        <v>0</v>
      </c>
      <c r="O215" s="34">
        <f t="shared" si="66"/>
        <v>0</v>
      </c>
      <c r="P215" s="34">
        <f t="shared" si="66"/>
        <v>0</v>
      </c>
      <c r="Q215" s="39"/>
      <c r="R215" s="28"/>
    </row>
    <row r="216" s="29" customFormat="1">
      <c r="A216" s="48"/>
      <c r="B216" s="31"/>
      <c r="C216" s="38"/>
      <c r="D216" s="38"/>
      <c r="E216" s="38"/>
      <c r="F216" s="33" t="s">
        <v>32</v>
      </c>
      <c r="G216" s="34">
        <f t="shared" si="64"/>
        <v>0</v>
      </c>
      <c r="H216" s="51">
        <f t="shared" si="65"/>
        <v>0</v>
      </c>
      <c r="I216" s="34">
        <f t="shared" si="66"/>
        <v>0</v>
      </c>
      <c r="J216" s="56">
        <f t="shared" si="66"/>
        <v>0</v>
      </c>
      <c r="K216" s="34">
        <f t="shared" si="66"/>
        <v>0</v>
      </c>
      <c r="L216" s="34">
        <f t="shared" si="66"/>
        <v>0</v>
      </c>
      <c r="M216" s="34">
        <f t="shared" si="66"/>
        <v>0</v>
      </c>
      <c r="N216" s="34">
        <f t="shared" si="66"/>
        <v>0</v>
      </c>
      <c r="O216" s="34">
        <f t="shared" si="66"/>
        <v>0</v>
      </c>
      <c r="P216" s="34">
        <f t="shared" si="66"/>
        <v>0</v>
      </c>
      <c r="Q216" s="39"/>
      <c r="R216" s="28"/>
    </row>
    <row r="217" s="29" customFormat="1">
      <c r="A217" s="48"/>
      <c r="B217" s="31"/>
      <c r="C217" s="38"/>
      <c r="D217" s="38"/>
      <c r="E217" s="38"/>
      <c r="F217" s="33" t="s">
        <v>33</v>
      </c>
      <c r="G217" s="34">
        <f t="shared" si="64"/>
        <v>0</v>
      </c>
      <c r="H217" s="51">
        <f t="shared" si="65"/>
        <v>0</v>
      </c>
      <c r="I217" s="34">
        <f t="shared" si="66"/>
        <v>0</v>
      </c>
      <c r="J217" s="56">
        <f t="shared" si="66"/>
        <v>0</v>
      </c>
      <c r="K217" s="34">
        <f t="shared" si="66"/>
        <v>0</v>
      </c>
      <c r="L217" s="34">
        <f t="shared" si="66"/>
        <v>0</v>
      </c>
      <c r="M217" s="34">
        <f t="shared" si="66"/>
        <v>0</v>
      </c>
      <c r="N217" s="34">
        <f t="shared" si="66"/>
        <v>0</v>
      </c>
      <c r="O217" s="34">
        <f t="shared" si="66"/>
        <v>0</v>
      </c>
      <c r="P217" s="34">
        <f t="shared" si="66"/>
        <v>0</v>
      </c>
      <c r="Q217" s="39"/>
      <c r="R217" s="28"/>
    </row>
    <row r="218" s="29" customFormat="1">
      <c r="A218" s="48"/>
      <c r="B218" s="31"/>
      <c r="C218" s="38"/>
      <c r="D218" s="38"/>
      <c r="E218" s="38"/>
      <c r="F218" s="33" t="s">
        <v>34</v>
      </c>
      <c r="G218" s="34">
        <f t="shared" si="64"/>
        <v>27750</v>
      </c>
      <c r="H218" s="51">
        <f t="shared" si="65"/>
        <v>0</v>
      </c>
      <c r="I218" s="34">
        <f t="shared" si="66"/>
        <v>2250</v>
      </c>
      <c r="J218" s="34">
        <f t="shared" ref="J218:P218" si="67">J230+J242+J254</f>
        <v>0</v>
      </c>
      <c r="K218" s="34">
        <f t="shared" si="67"/>
        <v>15000</v>
      </c>
      <c r="L218" s="34">
        <f t="shared" si="67"/>
        <v>0</v>
      </c>
      <c r="M218" s="34">
        <f t="shared" si="67"/>
        <v>10500</v>
      </c>
      <c r="N218" s="34">
        <f t="shared" si="67"/>
        <v>0</v>
      </c>
      <c r="O218" s="34">
        <f t="shared" si="67"/>
        <v>0</v>
      </c>
      <c r="P218" s="34">
        <f t="shared" si="67"/>
        <v>0</v>
      </c>
      <c r="Q218" s="39"/>
      <c r="R218" s="28"/>
    </row>
    <row r="219" s="29" customFormat="1">
      <c r="A219" s="48"/>
      <c r="B219" s="31"/>
      <c r="C219" s="38"/>
      <c r="D219" s="38"/>
      <c r="E219" s="38"/>
      <c r="F219" s="33" t="s">
        <v>35</v>
      </c>
      <c r="G219" s="34">
        <f t="shared" si="64"/>
        <v>50500</v>
      </c>
      <c r="H219" s="51">
        <f t="shared" si="65"/>
        <v>0</v>
      </c>
      <c r="I219" s="34">
        <f t="shared" si="66"/>
        <v>15500</v>
      </c>
      <c r="J219" s="34">
        <f t="shared" si="66"/>
        <v>0</v>
      </c>
      <c r="K219" s="34">
        <f t="shared" si="66"/>
        <v>35000</v>
      </c>
      <c r="L219" s="34">
        <f t="shared" si="66"/>
        <v>0</v>
      </c>
      <c r="M219" s="34">
        <f t="shared" si="66"/>
        <v>0</v>
      </c>
      <c r="N219" s="34">
        <f t="shared" si="66"/>
        <v>0</v>
      </c>
      <c r="O219" s="34">
        <f t="shared" si="66"/>
        <v>0</v>
      </c>
      <c r="P219" s="34">
        <f t="shared" si="66"/>
        <v>0</v>
      </c>
      <c r="Q219" s="39"/>
      <c r="R219" s="28"/>
    </row>
    <row r="220" s="29" customFormat="1">
      <c r="A220" s="48"/>
      <c r="B220" s="31"/>
      <c r="C220" s="38"/>
      <c r="D220" s="38"/>
      <c r="E220" s="38"/>
      <c r="F220" s="33" t="s">
        <v>36</v>
      </c>
      <c r="G220" s="34">
        <f t="shared" si="64"/>
        <v>0</v>
      </c>
      <c r="H220" s="51">
        <f t="shared" si="65"/>
        <v>0</v>
      </c>
      <c r="I220" s="34">
        <f t="shared" si="66"/>
        <v>0</v>
      </c>
      <c r="J220" s="34">
        <f t="shared" si="66"/>
        <v>0</v>
      </c>
      <c r="K220" s="34">
        <f t="shared" si="66"/>
        <v>0</v>
      </c>
      <c r="L220" s="34">
        <f t="shared" si="66"/>
        <v>0</v>
      </c>
      <c r="M220" s="34">
        <f t="shared" si="66"/>
        <v>0</v>
      </c>
      <c r="N220" s="34">
        <f t="shared" si="66"/>
        <v>0</v>
      </c>
      <c r="O220" s="34">
        <f t="shared" si="66"/>
        <v>0</v>
      </c>
      <c r="P220" s="34">
        <f t="shared" si="66"/>
        <v>0</v>
      </c>
      <c r="Q220" s="39"/>
      <c r="R220" s="28"/>
    </row>
    <row r="221" s="29" customFormat="1">
      <c r="A221" s="48"/>
      <c r="B221" s="31"/>
      <c r="C221" s="38"/>
      <c r="D221" s="38"/>
      <c r="E221" s="38"/>
      <c r="F221" s="33" t="s">
        <v>37</v>
      </c>
      <c r="G221" s="34">
        <f t="shared" si="64"/>
        <v>0</v>
      </c>
      <c r="H221" s="51">
        <f t="shared" si="65"/>
        <v>0</v>
      </c>
      <c r="I221" s="34">
        <f t="shared" si="66"/>
        <v>0</v>
      </c>
      <c r="J221" s="34">
        <f t="shared" si="66"/>
        <v>0</v>
      </c>
      <c r="K221" s="34">
        <f t="shared" si="66"/>
        <v>0</v>
      </c>
      <c r="L221" s="34">
        <f t="shared" si="66"/>
        <v>0</v>
      </c>
      <c r="M221" s="34">
        <f t="shared" si="66"/>
        <v>0</v>
      </c>
      <c r="N221" s="34">
        <f t="shared" si="66"/>
        <v>0</v>
      </c>
      <c r="O221" s="34">
        <f t="shared" si="66"/>
        <v>0</v>
      </c>
      <c r="P221" s="34">
        <f t="shared" si="66"/>
        <v>0</v>
      </c>
      <c r="Q221" s="39"/>
      <c r="R221" s="28"/>
    </row>
    <row r="222" s="29" customFormat="1">
      <c r="A222" s="48"/>
      <c r="B222" s="31"/>
      <c r="C222" s="38"/>
      <c r="D222" s="38"/>
      <c r="E222" s="38"/>
      <c r="F222" s="33" t="s">
        <v>38</v>
      </c>
      <c r="G222" s="34">
        <f t="shared" si="64"/>
        <v>0</v>
      </c>
      <c r="H222" s="51">
        <f t="shared" si="65"/>
        <v>0</v>
      </c>
      <c r="I222" s="34">
        <f t="shared" si="66"/>
        <v>0</v>
      </c>
      <c r="J222" s="34">
        <f t="shared" si="66"/>
        <v>0</v>
      </c>
      <c r="K222" s="34">
        <f t="shared" si="66"/>
        <v>0</v>
      </c>
      <c r="L222" s="34">
        <f t="shared" si="66"/>
        <v>0</v>
      </c>
      <c r="M222" s="34">
        <f t="shared" si="66"/>
        <v>0</v>
      </c>
      <c r="N222" s="34">
        <f t="shared" si="66"/>
        <v>0</v>
      </c>
      <c r="O222" s="34">
        <f t="shared" si="66"/>
        <v>0</v>
      </c>
      <c r="P222" s="34">
        <f t="shared" si="66"/>
        <v>0</v>
      </c>
      <c r="Q222" s="39"/>
      <c r="R222" s="28"/>
    </row>
    <row r="223" s="29" customFormat="1">
      <c r="A223" s="48"/>
      <c r="B223" s="31"/>
      <c r="C223" s="41"/>
      <c r="D223" s="41"/>
      <c r="E223" s="41"/>
      <c r="F223" s="33" t="s">
        <v>39</v>
      </c>
      <c r="G223" s="34">
        <f t="shared" si="64"/>
        <v>0</v>
      </c>
      <c r="H223" s="51">
        <f t="shared" si="65"/>
        <v>0</v>
      </c>
      <c r="I223" s="34">
        <f t="shared" si="66"/>
        <v>0</v>
      </c>
      <c r="J223" s="34">
        <f t="shared" si="66"/>
        <v>0</v>
      </c>
      <c r="K223" s="34">
        <f t="shared" si="66"/>
        <v>0</v>
      </c>
      <c r="L223" s="34">
        <f t="shared" si="66"/>
        <v>0</v>
      </c>
      <c r="M223" s="34">
        <f t="shared" si="66"/>
        <v>0</v>
      </c>
      <c r="N223" s="34">
        <f t="shared" si="66"/>
        <v>0</v>
      </c>
      <c r="O223" s="34">
        <f t="shared" si="66"/>
        <v>0</v>
      </c>
      <c r="P223" s="34">
        <f t="shared" si="66"/>
        <v>0</v>
      </c>
      <c r="Q223" s="39"/>
      <c r="R223" s="28"/>
    </row>
    <row r="224" s="29" customFormat="1" ht="17.399999999999999" customHeight="1">
      <c r="A224" s="48"/>
      <c r="B224" s="31" t="s">
        <v>60</v>
      </c>
      <c r="C224" s="32"/>
      <c r="D224" s="32" t="s">
        <v>44</v>
      </c>
      <c r="E224" s="32" t="s">
        <v>45</v>
      </c>
      <c r="F224" s="33" t="s">
        <v>27</v>
      </c>
      <c r="G224" s="34">
        <f>SUM(G225:G235)</f>
        <v>3500</v>
      </c>
      <c r="H224" s="51">
        <f>SUM(H225:H235)</f>
        <v>0</v>
      </c>
      <c r="I224" s="34">
        <f>SUM(I225:I235)</f>
        <v>3500</v>
      </c>
      <c r="J224" s="56">
        <f t="shared" ref="J224:P224" si="68">SUM(J225:J235)</f>
        <v>0</v>
      </c>
      <c r="K224" s="34">
        <f t="shared" si="68"/>
        <v>0</v>
      </c>
      <c r="L224" s="34">
        <f t="shared" si="68"/>
        <v>0</v>
      </c>
      <c r="M224" s="34">
        <f t="shared" si="68"/>
        <v>0</v>
      </c>
      <c r="N224" s="34">
        <f t="shared" si="68"/>
        <v>0</v>
      </c>
      <c r="O224" s="34">
        <f t="shared" si="68"/>
        <v>0</v>
      </c>
      <c r="P224" s="34">
        <f t="shared" si="68"/>
        <v>0</v>
      </c>
      <c r="Q224" s="39"/>
      <c r="R224" s="28"/>
    </row>
    <row r="225" s="29" customFormat="1" ht="17.399999999999999" customHeight="1">
      <c r="A225" s="48"/>
      <c r="B225" s="31"/>
      <c r="C225" s="38"/>
      <c r="D225" s="38"/>
      <c r="E225" s="38"/>
      <c r="F225" s="33" t="s">
        <v>29</v>
      </c>
      <c r="G225" s="34">
        <f t="shared" ref="G225:G235" si="69">I225+K225+M225+O225</f>
        <v>2000</v>
      </c>
      <c r="H225" s="51">
        <f t="shared" ref="H225:H235" si="70">J225+L225+N225+P225</f>
        <v>0</v>
      </c>
      <c r="I225" s="62">
        <v>2000</v>
      </c>
      <c r="J225" s="56"/>
      <c r="K225" s="34"/>
      <c r="L225" s="34"/>
      <c r="M225" s="34"/>
      <c r="N225" s="34"/>
      <c r="O225" s="34"/>
      <c r="P225" s="34"/>
      <c r="Q225" s="39"/>
      <c r="R225" s="28"/>
    </row>
    <row r="226" s="29" customFormat="1" ht="17.399999999999999" customHeight="1">
      <c r="A226" s="48"/>
      <c r="B226" s="31"/>
      <c r="C226" s="38"/>
      <c r="D226" s="38"/>
      <c r="E226" s="38"/>
      <c r="F226" s="33" t="s">
        <v>30</v>
      </c>
      <c r="G226" s="34">
        <f t="shared" si="69"/>
        <v>1500</v>
      </c>
      <c r="H226" s="51">
        <f t="shared" si="70"/>
        <v>0</v>
      </c>
      <c r="I226" s="34">
        <v>1500</v>
      </c>
      <c r="J226" s="56"/>
      <c r="K226" s="34"/>
      <c r="L226" s="34"/>
      <c r="M226" s="34"/>
      <c r="N226" s="34"/>
      <c r="O226" s="34"/>
      <c r="P226" s="34"/>
      <c r="Q226" s="39"/>
      <c r="R226" s="28"/>
    </row>
    <row r="227" s="29" customFormat="1" ht="17.399999999999999" customHeight="1">
      <c r="A227" s="48"/>
      <c r="B227" s="31"/>
      <c r="C227" s="38"/>
      <c r="D227" s="38"/>
      <c r="E227" s="38"/>
      <c r="F227" s="33" t="s">
        <v>31</v>
      </c>
      <c r="G227" s="34">
        <f t="shared" si="69"/>
        <v>0</v>
      </c>
      <c r="H227" s="51">
        <f t="shared" si="70"/>
        <v>0</v>
      </c>
      <c r="I227" s="34"/>
      <c r="J227" s="56"/>
      <c r="K227" s="34"/>
      <c r="L227" s="34"/>
      <c r="M227" s="34"/>
      <c r="N227" s="34"/>
      <c r="O227" s="34"/>
      <c r="P227" s="34"/>
      <c r="Q227" s="39"/>
      <c r="R227" s="28"/>
    </row>
    <row r="228" s="29" customFormat="1" ht="17.399999999999999" customHeight="1">
      <c r="A228" s="48"/>
      <c r="B228" s="31"/>
      <c r="C228" s="38"/>
      <c r="D228" s="38"/>
      <c r="E228" s="38"/>
      <c r="F228" s="33" t="s">
        <v>32</v>
      </c>
      <c r="G228" s="34">
        <f t="shared" si="69"/>
        <v>0</v>
      </c>
      <c r="H228" s="51">
        <f t="shared" si="70"/>
        <v>0</v>
      </c>
      <c r="I228" s="34"/>
      <c r="J228" s="56"/>
      <c r="K228" s="34"/>
      <c r="L228" s="34"/>
      <c r="M228" s="34"/>
      <c r="N228" s="34"/>
      <c r="O228" s="34"/>
      <c r="P228" s="34"/>
      <c r="Q228" s="39"/>
      <c r="R228" s="28"/>
    </row>
    <row r="229" s="29" customFormat="1" ht="17.399999999999999" customHeight="1">
      <c r="A229" s="48"/>
      <c r="B229" s="31"/>
      <c r="C229" s="38"/>
      <c r="D229" s="38"/>
      <c r="E229" s="38"/>
      <c r="F229" s="33" t="s">
        <v>33</v>
      </c>
      <c r="G229" s="34">
        <f t="shared" si="69"/>
        <v>0</v>
      </c>
      <c r="H229" s="51">
        <f t="shared" si="70"/>
        <v>0</v>
      </c>
      <c r="I229" s="34"/>
      <c r="J229" s="56"/>
      <c r="K229" s="34"/>
      <c r="L229" s="34"/>
      <c r="M229" s="34"/>
      <c r="N229" s="34"/>
      <c r="O229" s="34"/>
      <c r="P229" s="34"/>
      <c r="Q229" s="39"/>
      <c r="R229" s="28"/>
    </row>
    <row r="230" s="29" customFormat="1" ht="17.399999999999999" customHeight="1">
      <c r="A230" s="48"/>
      <c r="B230" s="31"/>
      <c r="C230" s="38"/>
      <c r="D230" s="38"/>
      <c r="E230" s="38"/>
      <c r="F230" s="33" t="s">
        <v>34</v>
      </c>
      <c r="G230" s="34">
        <f t="shared" si="69"/>
        <v>0</v>
      </c>
      <c r="H230" s="51">
        <f t="shared" si="70"/>
        <v>0</v>
      </c>
      <c r="I230" s="34"/>
      <c r="J230" s="56"/>
      <c r="K230" s="34"/>
      <c r="L230" s="34"/>
      <c r="M230" s="34"/>
      <c r="N230" s="34"/>
      <c r="O230" s="34"/>
      <c r="P230" s="34"/>
      <c r="Q230" s="39"/>
      <c r="R230" s="28"/>
    </row>
    <row r="231" s="29" customFormat="1" ht="17.399999999999999" customHeight="1">
      <c r="A231" s="48"/>
      <c r="B231" s="31"/>
      <c r="C231" s="38"/>
      <c r="D231" s="38"/>
      <c r="E231" s="38"/>
      <c r="F231" s="33" t="s">
        <v>35</v>
      </c>
      <c r="G231" s="34">
        <f t="shared" si="69"/>
        <v>0</v>
      </c>
      <c r="H231" s="51">
        <f t="shared" si="70"/>
        <v>0</v>
      </c>
      <c r="I231" s="34"/>
      <c r="J231" s="56"/>
      <c r="K231" s="34"/>
      <c r="L231" s="34"/>
      <c r="M231" s="34"/>
      <c r="N231" s="34"/>
      <c r="O231" s="34"/>
      <c r="P231" s="34"/>
      <c r="Q231" s="39"/>
      <c r="R231" s="28"/>
    </row>
    <row r="232" s="29" customFormat="1" ht="17.399999999999999" customHeight="1">
      <c r="A232" s="48"/>
      <c r="B232" s="31"/>
      <c r="C232" s="38"/>
      <c r="D232" s="38"/>
      <c r="E232" s="38"/>
      <c r="F232" s="33" t="s">
        <v>36</v>
      </c>
      <c r="G232" s="34">
        <f t="shared" si="69"/>
        <v>0</v>
      </c>
      <c r="H232" s="51">
        <f t="shared" si="70"/>
        <v>0</v>
      </c>
      <c r="I232" s="34"/>
      <c r="J232" s="56"/>
      <c r="K232" s="34"/>
      <c r="L232" s="34"/>
      <c r="M232" s="34"/>
      <c r="N232" s="34"/>
      <c r="O232" s="34"/>
      <c r="P232" s="34"/>
      <c r="Q232" s="39"/>
      <c r="R232" s="28"/>
    </row>
    <row r="233" s="29" customFormat="1" ht="17.399999999999999" customHeight="1">
      <c r="A233" s="48"/>
      <c r="B233" s="31"/>
      <c r="C233" s="38"/>
      <c r="D233" s="38"/>
      <c r="E233" s="38"/>
      <c r="F233" s="33" t="s">
        <v>37</v>
      </c>
      <c r="G233" s="34">
        <f t="shared" si="69"/>
        <v>0</v>
      </c>
      <c r="H233" s="51">
        <f t="shared" si="70"/>
        <v>0</v>
      </c>
      <c r="I233" s="34"/>
      <c r="J233" s="56"/>
      <c r="K233" s="34"/>
      <c r="L233" s="34"/>
      <c r="M233" s="34"/>
      <c r="N233" s="34"/>
      <c r="O233" s="34"/>
      <c r="P233" s="34"/>
      <c r="Q233" s="39"/>
      <c r="R233" s="28"/>
    </row>
    <row r="234" s="29" customFormat="1" ht="17.399999999999999" customHeight="1">
      <c r="A234" s="48"/>
      <c r="B234" s="31"/>
      <c r="C234" s="38"/>
      <c r="D234" s="38"/>
      <c r="E234" s="38"/>
      <c r="F234" s="33" t="s">
        <v>38</v>
      </c>
      <c r="G234" s="34">
        <f t="shared" si="69"/>
        <v>0</v>
      </c>
      <c r="H234" s="51">
        <f t="shared" si="70"/>
        <v>0</v>
      </c>
      <c r="I234" s="34"/>
      <c r="J234" s="56"/>
      <c r="K234" s="34"/>
      <c r="L234" s="34"/>
      <c r="M234" s="34"/>
      <c r="N234" s="34"/>
      <c r="O234" s="34"/>
      <c r="P234" s="34"/>
      <c r="Q234" s="39"/>
      <c r="R234" s="28"/>
    </row>
    <row r="235" s="29" customFormat="1" ht="28.949999999999999" customHeight="1">
      <c r="A235" s="48"/>
      <c r="B235" s="31"/>
      <c r="C235" s="41"/>
      <c r="D235" s="41"/>
      <c r="E235" s="41"/>
      <c r="F235" s="33" t="s">
        <v>39</v>
      </c>
      <c r="G235" s="34">
        <f t="shared" si="69"/>
        <v>0</v>
      </c>
      <c r="H235" s="51">
        <f t="shared" si="70"/>
        <v>0</v>
      </c>
      <c r="I235" s="34"/>
      <c r="J235" s="56"/>
      <c r="K235" s="34"/>
      <c r="L235" s="34"/>
      <c r="M235" s="34"/>
      <c r="N235" s="34"/>
      <c r="O235" s="34"/>
      <c r="P235" s="34"/>
      <c r="Q235" s="39"/>
      <c r="R235" s="28"/>
    </row>
    <row r="236" s="29" customFormat="1">
      <c r="A236" s="48"/>
      <c r="B236" s="31" t="s">
        <v>61</v>
      </c>
      <c r="C236" s="32"/>
      <c r="D236" s="32" t="s">
        <v>44</v>
      </c>
      <c r="E236" s="32" t="s">
        <v>45</v>
      </c>
      <c r="F236" s="33" t="s">
        <v>27</v>
      </c>
      <c r="G236" s="34">
        <f>SUM(G237:G247)</f>
        <v>2250</v>
      </c>
      <c r="H236" s="34">
        <f t="shared" ref="H236:P236" si="71">SUM(H237:H247)</f>
        <v>0</v>
      </c>
      <c r="I236" s="34">
        <f>SUM(I237:I247)</f>
        <v>2250</v>
      </c>
      <c r="J236" s="34">
        <f t="shared" si="71"/>
        <v>0</v>
      </c>
      <c r="K236" s="34">
        <f t="shared" si="71"/>
        <v>0</v>
      </c>
      <c r="L236" s="34">
        <f t="shared" si="71"/>
        <v>0</v>
      </c>
      <c r="M236" s="34">
        <f t="shared" si="71"/>
        <v>0</v>
      </c>
      <c r="N236" s="34">
        <f t="shared" si="71"/>
        <v>0</v>
      </c>
      <c r="O236" s="34">
        <f t="shared" si="71"/>
        <v>0</v>
      </c>
      <c r="P236" s="34">
        <f t="shared" si="71"/>
        <v>0</v>
      </c>
      <c r="Q236" s="39"/>
      <c r="R236" s="28"/>
    </row>
    <row r="237" s="29" customFormat="1">
      <c r="A237" s="48"/>
      <c r="B237" s="31"/>
      <c r="C237" s="38"/>
      <c r="D237" s="38"/>
      <c r="E237" s="38"/>
      <c r="F237" s="33" t="s">
        <v>29</v>
      </c>
      <c r="G237" s="34">
        <f t="shared" ref="G237:G247" si="72">I237+K237+M237+O237</f>
        <v>0</v>
      </c>
      <c r="H237" s="51">
        <f t="shared" ref="H237:H247" si="73">J237+L237+N237+P237</f>
        <v>0</v>
      </c>
      <c r="I237" s="62"/>
      <c r="J237" s="56"/>
      <c r="K237" s="34"/>
      <c r="L237" s="34"/>
      <c r="M237" s="34"/>
      <c r="N237" s="34"/>
      <c r="O237" s="34"/>
      <c r="P237" s="34"/>
      <c r="Q237" s="39"/>
      <c r="R237" s="28"/>
    </row>
    <row r="238" s="29" customFormat="1">
      <c r="A238" s="48"/>
      <c r="B238" s="31"/>
      <c r="C238" s="38"/>
      <c r="D238" s="38"/>
      <c r="E238" s="38"/>
      <c r="F238" s="33" t="s">
        <v>30</v>
      </c>
      <c r="G238" s="34">
        <f t="shared" si="72"/>
        <v>0</v>
      </c>
      <c r="H238" s="51">
        <f t="shared" si="73"/>
        <v>0</v>
      </c>
      <c r="I238" s="34"/>
      <c r="J238" s="56"/>
      <c r="K238" s="34"/>
      <c r="L238" s="34"/>
      <c r="M238" s="34"/>
      <c r="N238" s="34"/>
      <c r="O238" s="34"/>
      <c r="P238" s="34"/>
      <c r="Q238" s="39"/>
      <c r="R238" s="28"/>
    </row>
    <row r="239" s="29" customFormat="1">
      <c r="A239" s="48"/>
      <c r="B239" s="31"/>
      <c r="C239" s="38"/>
      <c r="D239" s="38"/>
      <c r="E239" s="38"/>
      <c r="F239" s="33" t="s">
        <v>31</v>
      </c>
      <c r="G239" s="34">
        <f t="shared" si="72"/>
        <v>0</v>
      </c>
      <c r="H239" s="51">
        <f t="shared" si="73"/>
        <v>0</v>
      </c>
      <c r="I239" s="34">
        <v>0</v>
      </c>
      <c r="J239" s="56"/>
      <c r="K239" s="34"/>
      <c r="L239" s="34"/>
      <c r="M239" s="34"/>
      <c r="N239" s="34"/>
      <c r="O239" s="34">
        <v>0</v>
      </c>
      <c r="P239" s="34">
        <v>0</v>
      </c>
      <c r="Q239" s="39"/>
      <c r="R239" s="28"/>
    </row>
    <row r="240" s="29" customFormat="1">
      <c r="A240" s="48"/>
      <c r="B240" s="31"/>
      <c r="C240" s="38"/>
      <c r="D240" s="38"/>
      <c r="E240" s="38"/>
      <c r="F240" s="33" t="s">
        <v>32</v>
      </c>
      <c r="G240" s="34">
        <f t="shared" si="72"/>
        <v>0</v>
      </c>
      <c r="H240" s="51">
        <f t="shared" si="73"/>
        <v>0</v>
      </c>
      <c r="I240" s="34"/>
      <c r="J240" s="56"/>
      <c r="K240" s="34"/>
      <c r="L240" s="34"/>
      <c r="M240" s="34"/>
      <c r="N240" s="34"/>
      <c r="O240" s="34"/>
      <c r="P240" s="34"/>
      <c r="Q240" s="39"/>
      <c r="R240" s="28"/>
    </row>
    <row r="241" s="29" customFormat="1">
      <c r="A241" s="48"/>
      <c r="B241" s="31"/>
      <c r="C241" s="38"/>
      <c r="D241" s="38"/>
      <c r="E241" s="38"/>
      <c r="F241" s="33" t="s">
        <v>33</v>
      </c>
      <c r="G241" s="34">
        <f t="shared" si="72"/>
        <v>0</v>
      </c>
      <c r="H241" s="51">
        <f t="shared" si="73"/>
        <v>0</v>
      </c>
      <c r="I241" s="34"/>
      <c r="J241" s="56"/>
      <c r="K241" s="34"/>
      <c r="L241" s="34"/>
      <c r="M241" s="34"/>
      <c r="N241" s="34"/>
      <c r="O241" s="34"/>
      <c r="P241" s="34"/>
      <c r="Q241" s="39"/>
      <c r="R241" s="28"/>
    </row>
    <row r="242" s="29" customFormat="1">
      <c r="A242" s="48"/>
      <c r="B242" s="31"/>
      <c r="C242" s="38"/>
      <c r="D242" s="38"/>
      <c r="E242" s="38"/>
      <c r="F242" s="33" t="s">
        <v>34</v>
      </c>
      <c r="G242" s="34">
        <f t="shared" si="72"/>
        <v>2250</v>
      </c>
      <c r="H242" s="51">
        <f t="shared" si="73"/>
        <v>0</v>
      </c>
      <c r="I242" s="34">
        <v>2250</v>
      </c>
      <c r="J242" s="56"/>
      <c r="K242" s="34"/>
      <c r="L242" s="34"/>
      <c r="M242" s="34"/>
      <c r="N242" s="34"/>
      <c r="O242" s="34"/>
      <c r="P242" s="34"/>
      <c r="Q242" s="39"/>
      <c r="R242" s="28"/>
    </row>
    <row r="243" s="29" customFormat="1">
      <c r="A243" s="48"/>
      <c r="B243" s="31"/>
      <c r="C243" s="38"/>
      <c r="D243" s="38"/>
      <c r="E243" s="38"/>
      <c r="F243" s="33" t="s">
        <v>35</v>
      </c>
      <c r="G243" s="34">
        <f t="shared" si="72"/>
        <v>0</v>
      </c>
      <c r="H243" s="51">
        <f t="shared" si="73"/>
        <v>0</v>
      </c>
      <c r="I243" s="34"/>
      <c r="J243" s="56"/>
      <c r="K243" s="34"/>
      <c r="L243" s="34"/>
      <c r="M243" s="34"/>
      <c r="N243" s="34"/>
      <c r="O243" s="34"/>
      <c r="P243" s="34"/>
      <c r="Q243" s="39"/>
      <c r="R243" s="28"/>
    </row>
    <row r="244" s="29" customFormat="1">
      <c r="A244" s="48"/>
      <c r="B244" s="31"/>
      <c r="C244" s="38"/>
      <c r="D244" s="38"/>
      <c r="E244" s="38"/>
      <c r="F244" s="33" t="s">
        <v>36</v>
      </c>
      <c r="G244" s="34">
        <f t="shared" si="72"/>
        <v>0</v>
      </c>
      <c r="H244" s="51">
        <f t="shared" si="73"/>
        <v>0</v>
      </c>
      <c r="I244" s="34"/>
      <c r="J244" s="56"/>
      <c r="K244" s="34"/>
      <c r="L244" s="34"/>
      <c r="M244" s="34"/>
      <c r="N244" s="34"/>
      <c r="O244" s="34"/>
      <c r="P244" s="34"/>
      <c r="Q244" s="39"/>
      <c r="R244" s="28"/>
    </row>
    <row r="245" s="29" customFormat="1">
      <c r="A245" s="48"/>
      <c r="B245" s="31"/>
      <c r="C245" s="38"/>
      <c r="D245" s="38"/>
      <c r="E245" s="38"/>
      <c r="F245" s="33" t="s">
        <v>37</v>
      </c>
      <c r="G245" s="34">
        <f t="shared" si="72"/>
        <v>0</v>
      </c>
      <c r="H245" s="51">
        <f t="shared" si="73"/>
        <v>0</v>
      </c>
      <c r="I245" s="34"/>
      <c r="J245" s="56"/>
      <c r="K245" s="34"/>
      <c r="L245" s="34"/>
      <c r="M245" s="34"/>
      <c r="N245" s="34"/>
      <c r="O245" s="34"/>
      <c r="P245" s="34"/>
      <c r="Q245" s="39"/>
      <c r="R245" s="28"/>
    </row>
    <row r="246" s="29" customFormat="1">
      <c r="A246" s="48"/>
      <c r="B246" s="31"/>
      <c r="C246" s="38"/>
      <c r="D246" s="38"/>
      <c r="E246" s="38"/>
      <c r="F246" s="33" t="s">
        <v>38</v>
      </c>
      <c r="G246" s="34">
        <f t="shared" si="72"/>
        <v>0</v>
      </c>
      <c r="H246" s="51">
        <f t="shared" si="73"/>
        <v>0</v>
      </c>
      <c r="I246" s="34"/>
      <c r="J246" s="56"/>
      <c r="K246" s="34"/>
      <c r="L246" s="34"/>
      <c r="M246" s="34"/>
      <c r="N246" s="34"/>
      <c r="O246" s="34"/>
      <c r="P246" s="34"/>
      <c r="Q246" s="39"/>
      <c r="R246" s="28"/>
    </row>
    <row r="247" s="29" customFormat="1">
      <c r="A247" s="48"/>
      <c r="B247" s="31"/>
      <c r="C247" s="41"/>
      <c r="D247" s="41"/>
      <c r="E247" s="41"/>
      <c r="F247" s="33" t="s">
        <v>39</v>
      </c>
      <c r="G247" s="34">
        <f t="shared" si="72"/>
        <v>0</v>
      </c>
      <c r="H247" s="51">
        <f t="shared" si="73"/>
        <v>0</v>
      </c>
      <c r="I247" s="63"/>
      <c r="J247" s="34"/>
      <c r="K247" s="34"/>
      <c r="L247" s="34"/>
      <c r="M247" s="34"/>
      <c r="N247" s="34"/>
      <c r="O247" s="34">
        <v>0</v>
      </c>
      <c r="P247" s="34"/>
      <c r="Q247" s="39"/>
      <c r="R247" s="28"/>
    </row>
    <row r="248" s="29" customFormat="1">
      <c r="A248" s="48"/>
      <c r="B248" s="31" t="s">
        <v>62</v>
      </c>
      <c r="C248" s="32"/>
      <c r="D248" s="32"/>
      <c r="E248" s="32"/>
      <c r="F248" s="33" t="s">
        <v>27</v>
      </c>
      <c r="G248" s="34">
        <f>SUM(G249:G259)</f>
        <v>76000</v>
      </c>
      <c r="H248" s="34">
        <f t="shared" ref="H248:P248" si="74">SUM(H249:H259)</f>
        <v>0</v>
      </c>
      <c r="I248" s="34">
        <f>SUM(I249:I259)</f>
        <v>15500</v>
      </c>
      <c r="J248" s="34">
        <f>SUM(J249:J259)</f>
        <v>0</v>
      </c>
      <c r="K248" s="34">
        <f>SUM(K249:K259)</f>
        <v>50000</v>
      </c>
      <c r="L248" s="34">
        <f t="shared" si="74"/>
        <v>0</v>
      </c>
      <c r="M248" s="34">
        <f t="shared" si="74"/>
        <v>10500</v>
      </c>
      <c r="N248" s="34">
        <f t="shared" si="74"/>
        <v>0</v>
      </c>
      <c r="O248" s="34">
        <f t="shared" si="74"/>
        <v>0</v>
      </c>
      <c r="P248" s="34">
        <f t="shared" si="74"/>
        <v>0</v>
      </c>
      <c r="Q248" s="39"/>
      <c r="R248" s="28"/>
    </row>
    <row r="249" s="29" customFormat="1">
      <c r="A249" s="48"/>
      <c r="B249" s="31"/>
      <c r="C249" s="38"/>
      <c r="D249" s="38"/>
      <c r="E249" s="38"/>
      <c r="F249" s="33" t="s">
        <v>29</v>
      </c>
      <c r="G249" s="34">
        <f t="shared" ref="G249:G259" si="75">I249+K249+M249+O249</f>
        <v>0</v>
      </c>
      <c r="H249" s="51">
        <f t="shared" ref="H249:H259" si="76">J249+L249+N249+P249</f>
        <v>0</v>
      </c>
      <c r="I249" s="62">
        <f t="shared" ref="I249:P259" si="77">I261+I273</f>
        <v>0</v>
      </c>
      <c r="J249" s="56">
        <f t="shared" ref="J249:P249" si="78">J261+J273</f>
        <v>0</v>
      </c>
      <c r="K249" s="34">
        <f t="shared" si="78"/>
        <v>0</v>
      </c>
      <c r="L249" s="34">
        <f t="shared" si="78"/>
        <v>0</v>
      </c>
      <c r="M249" s="34">
        <f t="shared" si="78"/>
        <v>0</v>
      </c>
      <c r="N249" s="34">
        <f t="shared" si="78"/>
        <v>0</v>
      </c>
      <c r="O249" s="34">
        <f t="shared" si="78"/>
        <v>0</v>
      </c>
      <c r="P249" s="34">
        <f t="shared" si="78"/>
        <v>0</v>
      </c>
      <c r="Q249" s="39"/>
      <c r="R249" s="28"/>
    </row>
    <row r="250" s="29" customFormat="1">
      <c r="A250" s="48"/>
      <c r="B250" s="31"/>
      <c r="C250" s="38"/>
      <c r="D250" s="38"/>
      <c r="E250" s="38"/>
      <c r="F250" s="33" t="s">
        <v>30</v>
      </c>
      <c r="G250" s="34">
        <f t="shared" si="75"/>
        <v>0</v>
      </c>
      <c r="H250" s="51">
        <f t="shared" si="76"/>
        <v>0</v>
      </c>
      <c r="I250" s="34">
        <f t="shared" si="77"/>
        <v>0</v>
      </c>
      <c r="J250" s="56">
        <f t="shared" si="77"/>
        <v>0</v>
      </c>
      <c r="K250" s="34">
        <f t="shared" si="77"/>
        <v>0</v>
      </c>
      <c r="L250" s="34">
        <f t="shared" si="77"/>
        <v>0</v>
      </c>
      <c r="M250" s="34">
        <f t="shared" si="77"/>
        <v>0</v>
      </c>
      <c r="N250" s="34">
        <f t="shared" si="77"/>
        <v>0</v>
      </c>
      <c r="O250" s="34">
        <f t="shared" si="77"/>
        <v>0</v>
      </c>
      <c r="P250" s="34">
        <f t="shared" si="77"/>
        <v>0</v>
      </c>
      <c r="Q250" s="39"/>
      <c r="R250" s="28"/>
      <c r="V250" s="19"/>
    </row>
    <row r="251" s="29" customFormat="1">
      <c r="A251" s="48"/>
      <c r="B251" s="31"/>
      <c r="C251" s="38"/>
      <c r="D251" s="38"/>
      <c r="E251" s="38"/>
      <c r="F251" s="33" t="s">
        <v>31</v>
      </c>
      <c r="G251" s="34">
        <f t="shared" si="75"/>
        <v>0</v>
      </c>
      <c r="H251" s="51">
        <f t="shared" si="76"/>
        <v>0</v>
      </c>
      <c r="I251" s="34">
        <f t="shared" si="77"/>
        <v>0</v>
      </c>
      <c r="J251" s="56">
        <f t="shared" si="77"/>
        <v>0</v>
      </c>
      <c r="K251" s="34">
        <f t="shared" si="77"/>
        <v>0</v>
      </c>
      <c r="L251" s="34">
        <f t="shared" si="77"/>
        <v>0</v>
      </c>
      <c r="M251" s="34">
        <f t="shared" si="77"/>
        <v>0</v>
      </c>
      <c r="N251" s="34">
        <f t="shared" si="77"/>
        <v>0</v>
      </c>
      <c r="O251" s="34">
        <f t="shared" si="77"/>
        <v>0</v>
      </c>
      <c r="P251" s="34">
        <f t="shared" si="77"/>
        <v>0</v>
      </c>
      <c r="Q251" s="39"/>
      <c r="R251" s="28"/>
    </row>
    <row r="252" s="29" customFormat="1">
      <c r="A252" s="48"/>
      <c r="B252" s="31"/>
      <c r="C252" s="38"/>
      <c r="D252" s="38"/>
      <c r="E252" s="38"/>
      <c r="F252" s="33" t="s">
        <v>32</v>
      </c>
      <c r="G252" s="34">
        <f t="shared" si="75"/>
        <v>0</v>
      </c>
      <c r="H252" s="51">
        <f t="shared" si="76"/>
        <v>0</v>
      </c>
      <c r="I252" s="34">
        <f t="shared" si="77"/>
        <v>0</v>
      </c>
      <c r="J252" s="56">
        <f t="shared" si="77"/>
        <v>0</v>
      </c>
      <c r="K252" s="34">
        <f t="shared" si="77"/>
        <v>0</v>
      </c>
      <c r="L252" s="34">
        <f t="shared" si="77"/>
        <v>0</v>
      </c>
      <c r="M252" s="34">
        <f t="shared" si="77"/>
        <v>0</v>
      </c>
      <c r="N252" s="34">
        <f t="shared" si="77"/>
        <v>0</v>
      </c>
      <c r="O252" s="34">
        <f t="shared" si="77"/>
        <v>0</v>
      </c>
      <c r="P252" s="34">
        <f t="shared" si="77"/>
        <v>0</v>
      </c>
      <c r="Q252" s="39"/>
      <c r="R252" s="28"/>
    </row>
    <row r="253" s="29" customFormat="1">
      <c r="A253" s="48"/>
      <c r="B253" s="31"/>
      <c r="C253" s="38"/>
      <c r="D253" s="38"/>
      <c r="E253" s="38"/>
      <c r="F253" s="33" t="s">
        <v>33</v>
      </c>
      <c r="G253" s="34">
        <f t="shared" si="75"/>
        <v>0</v>
      </c>
      <c r="H253" s="51">
        <f t="shared" si="76"/>
        <v>0</v>
      </c>
      <c r="I253" s="34">
        <f t="shared" si="77"/>
        <v>0</v>
      </c>
      <c r="J253" s="56">
        <f t="shared" si="77"/>
        <v>0</v>
      </c>
      <c r="K253" s="34">
        <f t="shared" si="77"/>
        <v>0</v>
      </c>
      <c r="L253" s="34">
        <f t="shared" si="77"/>
        <v>0</v>
      </c>
      <c r="M253" s="34">
        <f t="shared" si="77"/>
        <v>0</v>
      </c>
      <c r="N253" s="34">
        <f t="shared" si="77"/>
        <v>0</v>
      </c>
      <c r="O253" s="34">
        <f t="shared" si="77"/>
        <v>0</v>
      </c>
      <c r="P253" s="34">
        <f t="shared" si="77"/>
        <v>0</v>
      </c>
      <c r="Q253" s="39"/>
      <c r="R253" s="28"/>
    </row>
    <row r="254" s="29" customFormat="1">
      <c r="A254" s="48"/>
      <c r="B254" s="31"/>
      <c r="C254" s="38"/>
      <c r="D254" s="38"/>
      <c r="E254" s="38"/>
      <c r="F254" s="33" t="s">
        <v>34</v>
      </c>
      <c r="G254" s="34">
        <f t="shared" si="75"/>
        <v>25500</v>
      </c>
      <c r="H254" s="51">
        <f t="shared" si="76"/>
        <v>0</v>
      </c>
      <c r="I254" s="34">
        <f t="shared" si="77"/>
        <v>0</v>
      </c>
      <c r="J254" s="34">
        <f t="shared" ref="J254:P254" si="79">J266+J278</f>
        <v>0</v>
      </c>
      <c r="K254" s="34">
        <f t="shared" si="79"/>
        <v>15000</v>
      </c>
      <c r="L254" s="34">
        <f t="shared" si="79"/>
        <v>0</v>
      </c>
      <c r="M254" s="34">
        <f t="shared" si="79"/>
        <v>10500</v>
      </c>
      <c r="N254" s="34">
        <f t="shared" si="79"/>
        <v>0</v>
      </c>
      <c r="O254" s="34">
        <f t="shared" si="79"/>
        <v>0</v>
      </c>
      <c r="P254" s="34">
        <f t="shared" si="79"/>
        <v>0</v>
      </c>
      <c r="Q254" s="39"/>
      <c r="R254" s="28"/>
    </row>
    <row r="255" s="29" customFormat="1">
      <c r="A255" s="48"/>
      <c r="B255" s="31"/>
      <c r="C255" s="38"/>
      <c r="D255" s="38"/>
      <c r="E255" s="38"/>
      <c r="F255" s="33" t="s">
        <v>35</v>
      </c>
      <c r="G255" s="34">
        <f t="shared" si="75"/>
        <v>50500</v>
      </c>
      <c r="H255" s="51">
        <f t="shared" si="76"/>
        <v>0</v>
      </c>
      <c r="I255" s="34">
        <f t="shared" si="77"/>
        <v>15500</v>
      </c>
      <c r="J255" s="34">
        <f t="shared" si="77"/>
        <v>0</v>
      </c>
      <c r="K255" s="34">
        <f t="shared" si="77"/>
        <v>35000</v>
      </c>
      <c r="L255" s="34">
        <f t="shared" si="77"/>
        <v>0</v>
      </c>
      <c r="M255" s="34">
        <f t="shared" si="77"/>
        <v>0</v>
      </c>
      <c r="N255" s="34">
        <f t="shared" si="77"/>
        <v>0</v>
      </c>
      <c r="O255" s="34">
        <f t="shared" si="77"/>
        <v>0</v>
      </c>
      <c r="P255" s="34">
        <f t="shared" si="77"/>
        <v>0</v>
      </c>
      <c r="Q255" s="39"/>
      <c r="R255" s="28"/>
    </row>
    <row r="256" s="29" customFormat="1">
      <c r="A256" s="48"/>
      <c r="B256" s="31"/>
      <c r="C256" s="38"/>
      <c r="D256" s="38"/>
      <c r="E256" s="38"/>
      <c r="F256" s="33" t="s">
        <v>36</v>
      </c>
      <c r="G256" s="34">
        <f t="shared" si="75"/>
        <v>0</v>
      </c>
      <c r="H256" s="51">
        <f t="shared" si="76"/>
        <v>0</v>
      </c>
      <c r="I256" s="34">
        <f t="shared" si="77"/>
        <v>0</v>
      </c>
      <c r="J256" s="34">
        <f t="shared" si="77"/>
        <v>0</v>
      </c>
      <c r="K256" s="34">
        <f t="shared" si="77"/>
        <v>0</v>
      </c>
      <c r="L256" s="34">
        <f t="shared" si="77"/>
        <v>0</v>
      </c>
      <c r="M256" s="34">
        <f t="shared" si="77"/>
        <v>0</v>
      </c>
      <c r="N256" s="34">
        <f t="shared" si="77"/>
        <v>0</v>
      </c>
      <c r="O256" s="34">
        <f t="shared" si="77"/>
        <v>0</v>
      </c>
      <c r="P256" s="34">
        <f t="shared" si="77"/>
        <v>0</v>
      </c>
      <c r="Q256" s="39"/>
      <c r="R256" s="28"/>
    </row>
    <row r="257" s="29" customFormat="1">
      <c r="A257" s="48"/>
      <c r="B257" s="31"/>
      <c r="C257" s="38"/>
      <c r="D257" s="38"/>
      <c r="E257" s="38"/>
      <c r="F257" s="33" t="s">
        <v>37</v>
      </c>
      <c r="G257" s="34">
        <f t="shared" si="75"/>
        <v>0</v>
      </c>
      <c r="H257" s="51">
        <f t="shared" si="76"/>
        <v>0</v>
      </c>
      <c r="I257" s="34">
        <f t="shared" si="77"/>
        <v>0</v>
      </c>
      <c r="J257" s="34">
        <f t="shared" si="77"/>
        <v>0</v>
      </c>
      <c r="K257" s="34">
        <f t="shared" si="77"/>
        <v>0</v>
      </c>
      <c r="L257" s="34">
        <f t="shared" si="77"/>
        <v>0</v>
      </c>
      <c r="M257" s="34">
        <f t="shared" si="77"/>
        <v>0</v>
      </c>
      <c r="N257" s="34">
        <f t="shared" si="77"/>
        <v>0</v>
      </c>
      <c r="O257" s="34">
        <f t="shared" si="77"/>
        <v>0</v>
      </c>
      <c r="P257" s="34">
        <f t="shared" si="77"/>
        <v>0</v>
      </c>
      <c r="Q257" s="39"/>
      <c r="R257" s="28"/>
    </row>
    <row r="258" s="29" customFormat="1">
      <c r="A258" s="48"/>
      <c r="B258" s="31"/>
      <c r="C258" s="38"/>
      <c r="D258" s="38"/>
      <c r="E258" s="38"/>
      <c r="F258" s="33" t="s">
        <v>38</v>
      </c>
      <c r="G258" s="34">
        <f t="shared" si="75"/>
        <v>0</v>
      </c>
      <c r="H258" s="51">
        <f t="shared" si="76"/>
        <v>0</v>
      </c>
      <c r="I258" s="34">
        <f t="shared" si="77"/>
        <v>0</v>
      </c>
      <c r="J258" s="34">
        <f t="shared" si="77"/>
        <v>0</v>
      </c>
      <c r="K258" s="34">
        <f t="shared" si="77"/>
        <v>0</v>
      </c>
      <c r="L258" s="34">
        <f t="shared" si="77"/>
        <v>0</v>
      </c>
      <c r="M258" s="34">
        <f t="shared" si="77"/>
        <v>0</v>
      </c>
      <c r="N258" s="34">
        <f t="shared" si="77"/>
        <v>0</v>
      </c>
      <c r="O258" s="34">
        <f t="shared" si="77"/>
        <v>0</v>
      </c>
      <c r="P258" s="34">
        <f t="shared" si="77"/>
        <v>0</v>
      </c>
      <c r="Q258" s="39"/>
      <c r="R258" s="28"/>
    </row>
    <row r="259" s="29" customFormat="1">
      <c r="A259" s="48"/>
      <c r="B259" s="31"/>
      <c r="C259" s="41"/>
      <c r="D259" s="41"/>
      <c r="E259" s="41"/>
      <c r="F259" s="33" t="s">
        <v>39</v>
      </c>
      <c r="G259" s="34">
        <f t="shared" si="75"/>
        <v>0</v>
      </c>
      <c r="H259" s="51">
        <f t="shared" si="76"/>
        <v>0</v>
      </c>
      <c r="I259" s="34">
        <f t="shared" si="77"/>
        <v>0</v>
      </c>
      <c r="J259" s="34">
        <f t="shared" ref="J259:P259" si="80">J271+J283</f>
        <v>0</v>
      </c>
      <c r="K259" s="34">
        <f t="shared" si="80"/>
        <v>0</v>
      </c>
      <c r="L259" s="34">
        <f t="shared" si="80"/>
        <v>0</v>
      </c>
      <c r="M259" s="34">
        <f t="shared" si="80"/>
        <v>0</v>
      </c>
      <c r="N259" s="34">
        <f t="shared" si="80"/>
        <v>0</v>
      </c>
      <c r="O259" s="34">
        <f t="shared" si="80"/>
        <v>0</v>
      </c>
      <c r="P259" s="34">
        <f t="shared" si="80"/>
        <v>0</v>
      </c>
      <c r="Q259" s="42"/>
      <c r="R259" s="28"/>
    </row>
    <row r="260" ht="17.399999999999999" customHeight="1">
      <c r="A260" s="48"/>
      <c r="B260" s="49" t="s">
        <v>63</v>
      </c>
      <c r="C260" s="32"/>
      <c r="D260" s="32" t="s">
        <v>44</v>
      </c>
      <c r="E260" s="32" t="s">
        <v>45</v>
      </c>
      <c r="F260" s="50" t="s">
        <v>27</v>
      </c>
      <c r="G260" s="34">
        <f>SUM(G261:G271)</f>
        <v>25500</v>
      </c>
      <c r="H260" s="34">
        <f t="shared" ref="H260:P260" si="81">SUM(H261:H271)</f>
        <v>0</v>
      </c>
      <c r="I260" s="34">
        <f>SUM(I261:I271)</f>
        <v>0</v>
      </c>
      <c r="J260" s="34">
        <f t="shared" si="81"/>
        <v>0</v>
      </c>
      <c r="K260" s="34">
        <f>SUM(K261:K271)</f>
        <v>15000</v>
      </c>
      <c r="L260" s="34">
        <f t="shared" si="81"/>
        <v>0</v>
      </c>
      <c r="M260" s="34">
        <f t="shared" si="81"/>
        <v>10500</v>
      </c>
      <c r="N260" s="34">
        <f t="shared" si="81"/>
        <v>0</v>
      </c>
      <c r="O260" s="34">
        <f t="shared" si="81"/>
        <v>0</v>
      </c>
      <c r="P260" s="34">
        <f t="shared" si="81"/>
        <v>0</v>
      </c>
      <c r="Q260" s="35" t="s">
        <v>28</v>
      </c>
      <c r="R260" s="28"/>
    </row>
    <row r="261" ht="17.399999999999999" customHeight="1">
      <c r="A261" s="48"/>
      <c r="B261" s="49"/>
      <c r="C261" s="38"/>
      <c r="D261" s="38"/>
      <c r="E261" s="38"/>
      <c r="F261" s="50" t="s">
        <v>29</v>
      </c>
      <c r="G261" s="34">
        <f t="shared" ref="G261:G271" si="82">I261+K261+M261+O261</f>
        <v>0</v>
      </c>
      <c r="H261" s="34">
        <f t="shared" ref="H261:H271" si="83">J261+L261+N261+P261</f>
        <v>0</v>
      </c>
      <c r="I261" s="52"/>
      <c r="J261" s="54"/>
      <c r="K261" s="54"/>
      <c r="L261" s="54"/>
      <c r="M261" s="54"/>
      <c r="N261" s="54"/>
      <c r="O261" s="54"/>
      <c r="P261" s="54"/>
      <c r="Q261" s="39"/>
      <c r="R261" s="28"/>
    </row>
    <row r="262" ht="17.399999999999999" customHeight="1">
      <c r="A262" s="48"/>
      <c r="B262" s="49"/>
      <c r="C262" s="38"/>
      <c r="D262" s="38"/>
      <c r="E262" s="38"/>
      <c r="F262" s="50" t="s">
        <v>30</v>
      </c>
      <c r="G262" s="34">
        <f t="shared" si="82"/>
        <v>0</v>
      </c>
      <c r="H262" s="34">
        <f t="shared" si="83"/>
        <v>0</v>
      </c>
      <c r="I262" s="54"/>
      <c r="J262" s="54"/>
      <c r="K262" s="54"/>
      <c r="L262" s="54"/>
      <c r="M262" s="54"/>
      <c r="N262" s="54"/>
      <c r="O262" s="54"/>
      <c r="P262" s="54"/>
      <c r="Q262" s="39"/>
      <c r="R262" s="28"/>
    </row>
    <row r="263" ht="17.399999999999999" customHeight="1">
      <c r="A263" s="48"/>
      <c r="B263" s="49"/>
      <c r="C263" s="38"/>
      <c r="D263" s="38"/>
      <c r="E263" s="38"/>
      <c r="F263" s="50" t="s">
        <v>31</v>
      </c>
      <c r="G263" s="34">
        <f t="shared" si="82"/>
        <v>0</v>
      </c>
      <c r="H263" s="34">
        <f t="shared" si="83"/>
        <v>0</v>
      </c>
      <c r="I263" s="54"/>
      <c r="J263" s="54"/>
      <c r="K263" s="54">
        <v>0</v>
      </c>
      <c r="L263" s="54"/>
      <c r="M263" s="54">
        <v>0</v>
      </c>
      <c r="N263" s="54"/>
      <c r="O263" s="54"/>
      <c r="P263" s="54"/>
      <c r="Q263" s="39"/>
      <c r="R263" s="28"/>
    </row>
    <row r="264" ht="17.399999999999999" customHeight="1">
      <c r="A264" s="48"/>
      <c r="B264" s="49"/>
      <c r="C264" s="38"/>
      <c r="D264" s="38"/>
      <c r="E264" s="38"/>
      <c r="F264" s="50" t="s">
        <v>32</v>
      </c>
      <c r="G264" s="34">
        <f t="shared" si="82"/>
        <v>0</v>
      </c>
      <c r="H264" s="34">
        <f t="shared" si="83"/>
        <v>0</v>
      </c>
      <c r="I264" s="54"/>
      <c r="J264" s="54"/>
      <c r="K264" s="54">
        <v>0</v>
      </c>
      <c r="L264" s="54"/>
      <c r="M264" s="54">
        <v>0</v>
      </c>
      <c r="N264" s="54"/>
      <c r="O264" s="54"/>
      <c r="P264" s="54"/>
      <c r="Q264" s="39"/>
      <c r="R264" s="28"/>
    </row>
    <row r="265" ht="17.399999999999999" customHeight="1">
      <c r="A265" s="48"/>
      <c r="B265" s="49"/>
      <c r="C265" s="38"/>
      <c r="D265" s="38"/>
      <c r="E265" s="38"/>
      <c r="F265" s="50" t="s">
        <v>33</v>
      </c>
      <c r="G265" s="34">
        <f t="shared" si="82"/>
        <v>0</v>
      </c>
      <c r="H265" s="34">
        <f t="shared" si="83"/>
        <v>0</v>
      </c>
      <c r="I265" s="54"/>
      <c r="J265" s="54"/>
      <c r="K265" s="54"/>
      <c r="L265" s="54"/>
      <c r="M265" s="54"/>
      <c r="N265" s="54"/>
      <c r="O265" s="54"/>
      <c r="P265" s="54"/>
      <c r="Q265" s="39"/>
      <c r="R265" s="28"/>
    </row>
    <row r="266" ht="17.399999999999999" customHeight="1">
      <c r="A266" s="48"/>
      <c r="B266" s="49"/>
      <c r="C266" s="38"/>
      <c r="D266" s="38"/>
      <c r="E266" s="38"/>
      <c r="F266" s="50" t="s">
        <v>34</v>
      </c>
      <c r="G266" s="34">
        <f t="shared" si="82"/>
        <v>25500</v>
      </c>
      <c r="H266" s="34">
        <f t="shared" si="83"/>
        <v>0</v>
      </c>
      <c r="I266" s="54"/>
      <c r="J266" s="54"/>
      <c r="K266" s="54">
        <v>15000</v>
      </c>
      <c r="L266" s="54"/>
      <c r="M266" s="54">
        <v>10500</v>
      </c>
      <c r="N266" s="54"/>
      <c r="O266" s="54"/>
      <c r="P266" s="54"/>
      <c r="Q266" s="39"/>
      <c r="R266" s="28"/>
    </row>
    <row r="267" ht="17.399999999999999" customHeight="1">
      <c r="A267" s="48"/>
      <c r="B267" s="49"/>
      <c r="C267" s="38"/>
      <c r="D267" s="38"/>
      <c r="E267" s="38"/>
      <c r="F267" s="50" t="s">
        <v>35</v>
      </c>
      <c r="G267" s="34">
        <f t="shared" si="82"/>
        <v>0</v>
      </c>
      <c r="H267" s="34">
        <f t="shared" si="83"/>
        <v>0</v>
      </c>
      <c r="I267" s="54"/>
      <c r="J267" s="54"/>
      <c r="K267" s="54"/>
      <c r="L267" s="54"/>
      <c r="M267" s="54"/>
      <c r="N267" s="54"/>
      <c r="O267" s="54"/>
      <c r="P267" s="54"/>
      <c r="Q267" s="39"/>
      <c r="R267" s="28"/>
    </row>
    <row r="268" ht="17.399999999999999" customHeight="1">
      <c r="A268" s="48"/>
      <c r="B268" s="49"/>
      <c r="C268" s="38"/>
      <c r="D268" s="38"/>
      <c r="E268" s="38"/>
      <c r="F268" s="50" t="s">
        <v>36</v>
      </c>
      <c r="G268" s="34">
        <f t="shared" si="82"/>
        <v>0</v>
      </c>
      <c r="H268" s="34">
        <f t="shared" si="83"/>
        <v>0</v>
      </c>
      <c r="I268" s="54"/>
      <c r="J268" s="54"/>
      <c r="K268" s="54"/>
      <c r="L268" s="54"/>
      <c r="M268" s="54"/>
      <c r="N268" s="54"/>
      <c r="O268" s="54"/>
      <c r="P268" s="54"/>
      <c r="Q268" s="39"/>
      <c r="R268" s="28"/>
    </row>
    <row r="269" ht="17.399999999999999" customHeight="1">
      <c r="A269" s="48"/>
      <c r="B269" s="49"/>
      <c r="C269" s="38"/>
      <c r="D269" s="38"/>
      <c r="E269" s="38"/>
      <c r="F269" s="50" t="s">
        <v>37</v>
      </c>
      <c r="G269" s="34">
        <f t="shared" si="82"/>
        <v>0</v>
      </c>
      <c r="H269" s="34">
        <f t="shared" si="83"/>
        <v>0</v>
      </c>
      <c r="I269" s="54"/>
      <c r="J269" s="54"/>
      <c r="K269" s="54"/>
      <c r="L269" s="54"/>
      <c r="M269" s="54"/>
      <c r="N269" s="54"/>
      <c r="O269" s="54"/>
      <c r="P269" s="54"/>
      <c r="Q269" s="39"/>
      <c r="R269" s="28"/>
    </row>
    <row r="270" ht="17.399999999999999" customHeight="1">
      <c r="A270" s="48"/>
      <c r="B270" s="49"/>
      <c r="C270" s="38"/>
      <c r="D270" s="38"/>
      <c r="E270" s="38"/>
      <c r="F270" s="50" t="s">
        <v>38</v>
      </c>
      <c r="G270" s="34">
        <f t="shared" si="82"/>
        <v>0</v>
      </c>
      <c r="H270" s="34">
        <f t="shared" si="83"/>
        <v>0</v>
      </c>
      <c r="I270" s="54"/>
      <c r="J270" s="54"/>
      <c r="K270" s="54"/>
      <c r="L270" s="54"/>
      <c r="M270" s="54"/>
      <c r="N270" s="54"/>
      <c r="O270" s="54"/>
      <c r="P270" s="54"/>
      <c r="Q270" s="39"/>
      <c r="R270" s="28"/>
    </row>
    <row r="271" s="65" customFormat="1" ht="17.399999999999999" customHeight="1">
      <c r="A271" s="48"/>
      <c r="B271" s="49"/>
      <c r="C271" s="41"/>
      <c r="D271" s="41"/>
      <c r="E271" s="41"/>
      <c r="F271" s="50" t="s">
        <v>39</v>
      </c>
      <c r="G271" s="34">
        <f t="shared" si="82"/>
        <v>0</v>
      </c>
      <c r="H271" s="34">
        <f t="shared" si="83"/>
        <v>0</v>
      </c>
      <c r="I271" s="66"/>
      <c r="J271" s="66"/>
      <c r="K271" s="66"/>
      <c r="L271" s="66"/>
      <c r="M271" s="66"/>
      <c r="N271" s="54"/>
      <c r="O271" s="54"/>
      <c r="P271" s="54"/>
      <c r="Q271" s="39"/>
      <c r="R271" s="28"/>
    </row>
    <row r="272" ht="19.199999999999999" customHeight="1">
      <c r="A272" s="48"/>
      <c r="B272" s="49" t="s">
        <v>64</v>
      </c>
      <c r="C272" s="32"/>
      <c r="D272" s="32" t="s">
        <v>44</v>
      </c>
      <c r="E272" s="32" t="s">
        <v>45</v>
      </c>
      <c r="F272" s="50" t="s">
        <v>27</v>
      </c>
      <c r="G272" s="34">
        <f>SUM(G273:G283)</f>
        <v>50500</v>
      </c>
      <c r="H272" s="34">
        <f>SUM(H273:H283)</f>
        <v>0</v>
      </c>
      <c r="I272" s="34">
        <f>SUM(I273:I283)</f>
        <v>15500</v>
      </c>
      <c r="J272" s="34">
        <f t="shared" ref="J272:P272" si="84">SUM(J273:J283)</f>
        <v>0</v>
      </c>
      <c r="K272" s="34">
        <f t="shared" si="84"/>
        <v>35000</v>
      </c>
      <c r="L272" s="34">
        <f t="shared" si="84"/>
        <v>0</v>
      </c>
      <c r="M272" s="34">
        <f t="shared" si="84"/>
        <v>0</v>
      </c>
      <c r="N272" s="34">
        <f t="shared" si="84"/>
        <v>0</v>
      </c>
      <c r="O272" s="34">
        <f t="shared" si="84"/>
        <v>0</v>
      </c>
      <c r="P272" s="34">
        <f t="shared" si="84"/>
        <v>0</v>
      </c>
      <c r="Q272" s="39"/>
      <c r="R272" s="28"/>
    </row>
    <row r="273" ht="19.199999999999999" customHeight="1">
      <c r="A273" s="48"/>
      <c r="B273" s="49"/>
      <c r="C273" s="38"/>
      <c r="D273" s="38"/>
      <c r="E273" s="38"/>
      <c r="F273" s="50" t="s">
        <v>29</v>
      </c>
      <c r="G273" s="34">
        <f t="shared" ref="G273:G283" si="85">I273+K273+M273+O273</f>
        <v>0</v>
      </c>
      <c r="H273" s="51">
        <f t="shared" ref="H273:H283" si="86">J273+L273+N273+P273</f>
        <v>0</v>
      </c>
      <c r="I273" s="52"/>
      <c r="J273" s="53"/>
      <c r="K273" s="54"/>
      <c r="L273" s="54"/>
      <c r="M273" s="54"/>
      <c r="N273" s="54"/>
      <c r="O273" s="54"/>
      <c r="P273" s="54"/>
      <c r="Q273" s="39"/>
      <c r="R273" s="28"/>
    </row>
    <row r="274" ht="19.199999999999999" customHeight="1">
      <c r="A274" s="48"/>
      <c r="B274" s="49"/>
      <c r="C274" s="38"/>
      <c r="D274" s="38"/>
      <c r="E274" s="38"/>
      <c r="F274" s="50" t="s">
        <v>30</v>
      </c>
      <c r="G274" s="34">
        <f t="shared" si="85"/>
        <v>0</v>
      </c>
      <c r="H274" s="51">
        <f t="shared" si="86"/>
        <v>0</v>
      </c>
      <c r="I274" s="54"/>
      <c r="J274" s="53"/>
      <c r="K274" s="54"/>
      <c r="L274" s="54"/>
      <c r="M274" s="54"/>
      <c r="N274" s="54"/>
      <c r="O274" s="54"/>
      <c r="P274" s="54"/>
      <c r="Q274" s="39"/>
      <c r="R274" s="28"/>
    </row>
    <row r="275" ht="19.199999999999999" customHeight="1">
      <c r="A275" s="48"/>
      <c r="B275" s="49"/>
      <c r="C275" s="38"/>
      <c r="D275" s="38"/>
      <c r="E275" s="38"/>
      <c r="F275" s="50" t="s">
        <v>31</v>
      </c>
      <c r="G275" s="34">
        <v>0</v>
      </c>
      <c r="H275" s="51">
        <f t="shared" si="86"/>
        <v>0</v>
      </c>
      <c r="I275" s="54">
        <v>0</v>
      </c>
      <c r="J275" s="53"/>
      <c r="K275" s="54">
        <v>0</v>
      </c>
      <c r="L275" s="54"/>
      <c r="M275" s="54"/>
      <c r="N275" s="54"/>
      <c r="O275" s="54"/>
      <c r="P275" s="54"/>
      <c r="Q275" s="39"/>
      <c r="R275" s="28"/>
    </row>
    <row r="276" ht="28.5" customHeight="1">
      <c r="A276" s="48"/>
      <c r="B276" s="49"/>
      <c r="C276" s="38"/>
      <c r="D276" s="38"/>
      <c r="E276" s="38"/>
      <c r="F276" s="50" t="s">
        <v>32</v>
      </c>
      <c r="G276" s="34">
        <v>0</v>
      </c>
      <c r="H276" s="51">
        <f t="shared" si="86"/>
        <v>0</v>
      </c>
      <c r="I276" s="54">
        <v>0</v>
      </c>
      <c r="J276" s="53"/>
      <c r="K276" s="54">
        <v>0</v>
      </c>
      <c r="L276" s="54"/>
      <c r="M276" s="54"/>
      <c r="N276" s="54"/>
      <c r="O276" s="54"/>
      <c r="P276" s="54"/>
      <c r="Q276" s="39"/>
      <c r="R276" s="28"/>
    </row>
    <row r="277" ht="19.199999999999999" customHeight="1">
      <c r="A277" s="48"/>
      <c r="B277" s="49"/>
      <c r="C277" s="38"/>
      <c r="D277" s="38"/>
      <c r="E277" s="38"/>
      <c r="F277" s="50" t="s">
        <v>33</v>
      </c>
      <c r="G277" s="34">
        <f t="shared" si="85"/>
        <v>0</v>
      </c>
      <c r="H277" s="51">
        <f t="shared" si="86"/>
        <v>0</v>
      </c>
      <c r="I277" s="54"/>
      <c r="J277" s="53"/>
      <c r="K277" s="54"/>
      <c r="L277" s="54"/>
      <c r="M277" s="54"/>
      <c r="N277" s="54"/>
      <c r="O277" s="54"/>
      <c r="P277" s="54"/>
      <c r="Q277" s="39"/>
      <c r="R277" s="28"/>
    </row>
    <row r="278" ht="19.199999999999999" customHeight="1">
      <c r="A278" s="48"/>
      <c r="B278" s="49"/>
      <c r="C278" s="38"/>
      <c r="D278" s="38"/>
      <c r="E278" s="38"/>
      <c r="F278" s="50" t="s">
        <v>34</v>
      </c>
      <c r="G278" s="34">
        <f t="shared" si="85"/>
        <v>0</v>
      </c>
      <c r="H278" s="51">
        <f t="shared" si="86"/>
        <v>0</v>
      </c>
      <c r="I278" s="54"/>
      <c r="J278" s="54"/>
      <c r="K278" s="54"/>
      <c r="L278" s="54"/>
      <c r="M278" s="54"/>
      <c r="N278" s="54"/>
      <c r="O278" s="54"/>
      <c r="P278" s="54"/>
      <c r="Q278" s="39"/>
      <c r="R278" s="28"/>
    </row>
    <row r="279" ht="19.199999999999999" customHeight="1">
      <c r="A279" s="48"/>
      <c r="B279" s="49"/>
      <c r="C279" s="38"/>
      <c r="D279" s="38"/>
      <c r="E279" s="38"/>
      <c r="F279" s="50" t="s">
        <v>35</v>
      </c>
      <c r="G279" s="34">
        <f t="shared" si="85"/>
        <v>50500</v>
      </c>
      <c r="H279" s="51">
        <f t="shared" si="86"/>
        <v>0</v>
      </c>
      <c r="I279" s="54">
        <v>15500</v>
      </c>
      <c r="J279" s="53"/>
      <c r="K279" s="54">
        <v>35000</v>
      </c>
      <c r="L279" s="54"/>
      <c r="M279" s="54"/>
      <c r="N279" s="54"/>
      <c r="O279" s="54"/>
      <c r="P279" s="54"/>
      <c r="Q279" s="39"/>
      <c r="R279" s="28"/>
    </row>
    <row r="280" ht="19.199999999999999" customHeight="1">
      <c r="A280" s="48"/>
      <c r="B280" s="49"/>
      <c r="C280" s="38"/>
      <c r="D280" s="38"/>
      <c r="E280" s="38"/>
      <c r="F280" s="50" t="s">
        <v>36</v>
      </c>
      <c r="G280" s="34">
        <f t="shared" si="85"/>
        <v>0</v>
      </c>
      <c r="H280" s="51">
        <f t="shared" si="86"/>
        <v>0</v>
      </c>
      <c r="I280" s="54"/>
      <c r="J280" s="53"/>
      <c r="K280" s="54"/>
      <c r="L280" s="54"/>
      <c r="M280" s="54"/>
      <c r="N280" s="54"/>
      <c r="O280" s="54"/>
      <c r="P280" s="54"/>
      <c r="Q280" s="39"/>
      <c r="R280" s="28"/>
    </row>
    <row r="281" ht="19.199999999999999" customHeight="1">
      <c r="A281" s="48"/>
      <c r="B281" s="49"/>
      <c r="C281" s="38"/>
      <c r="D281" s="38"/>
      <c r="E281" s="38"/>
      <c r="F281" s="50" t="s">
        <v>37</v>
      </c>
      <c r="G281" s="34">
        <f t="shared" si="85"/>
        <v>0</v>
      </c>
      <c r="H281" s="51">
        <f t="shared" si="86"/>
        <v>0</v>
      </c>
      <c r="I281" s="54"/>
      <c r="J281" s="53"/>
      <c r="K281" s="54"/>
      <c r="L281" s="54"/>
      <c r="M281" s="54"/>
      <c r="N281" s="54"/>
      <c r="O281" s="54"/>
      <c r="P281" s="54"/>
      <c r="Q281" s="39"/>
      <c r="R281" s="28"/>
    </row>
    <row r="282" ht="19.199999999999999" customHeight="1">
      <c r="A282" s="48"/>
      <c r="B282" s="49"/>
      <c r="C282" s="38"/>
      <c r="D282" s="38"/>
      <c r="E282" s="38"/>
      <c r="F282" s="50" t="s">
        <v>38</v>
      </c>
      <c r="G282" s="34">
        <f t="shared" si="85"/>
        <v>0</v>
      </c>
      <c r="H282" s="51">
        <f t="shared" si="86"/>
        <v>0</v>
      </c>
      <c r="I282" s="54"/>
      <c r="J282" s="53"/>
      <c r="K282" s="54"/>
      <c r="L282" s="54"/>
      <c r="M282" s="54"/>
      <c r="N282" s="54"/>
      <c r="O282" s="54"/>
      <c r="P282" s="54"/>
      <c r="Q282" s="39"/>
      <c r="R282" s="28"/>
    </row>
    <row r="283" s="65" customFormat="1" ht="19.199999999999999" customHeight="1">
      <c r="A283" s="64"/>
      <c r="B283" s="49"/>
      <c r="C283" s="41"/>
      <c r="D283" s="41"/>
      <c r="E283" s="41"/>
      <c r="F283" s="50" t="s">
        <v>39</v>
      </c>
      <c r="G283" s="34">
        <f t="shared" si="85"/>
        <v>0</v>
      </c>
      <c r="H283" s="51">
        <f t="shared" si="86"/>
        <v>0</v>
      </c>
      <c r="I283" s="66"/>
      <c r="J283" s="66"/>
      <c r="K283" s="66"/>
      <c r="L283" s="66"/>
      <c r="M283" s="54"/>
      <c r="N283" s="54"/>
      <c r="O283" s="54"/>
      <c r="P283" s="54"/>
      <c r="Q283" s="39"/>
      <c r="R283" s="28"/>
    </row>
    <row r="284" ht="15.6">
      <c r="A284" s="33"/>
      <c r="B284" s="67" t="s">
        <v>65</v>
      </c>
      <c r="C284" s="68"/>
      <c r="D284" s="32"/>
      <c r="E284" s="32"/>
      <c r="F284" s="33" t="s">
        <v>27</v>
      </c>
      <c r="G284" s="34">
        <f t="shared" ref="G284:P284" si="87">SUM(G285:G295)</f>
        <v>112090.75</v>
      </c>
      <c r="H284" s="34">
        <f t="shared" si="87"/>
        <v>3982.9500000000003</v>
      </c>
      <c r="I284" s="34">
        <f t="shared" si="87"/>
        <v>48107.800000000003</v>
      </c>
      <c r="J284" s="34">
        <f t="shared" si="87"/>
        <v>3500</v>
      </c>
      <c r="K284" s="34">
        <f t="shared" si="87"/>
        <v>50000</v>
      </c>
      <c r="L284" s="34">
        <f t="shared" si="87"/>
        <v>0</v>
      </c>
      <c r="M284" s="34">
        <f t="shared" si="87"/>
        <v>13982.949999999999</v>
      </c>
      <c r="N284" s="34">
        <f t="shared" si="87"/>
        <v>482.94999999999999</v>
      </c>
      <c r="O284" s="34">
        <f t="shared" si="87"/>
        <v>0</v>
      </c>
      <c r="P284" s="34">
        <f t="shared" si="87"/>
        <v>0</v>
      </c>
      <c r="Q284" s="39"/>
      <c r="R284" s="28"/>
    </row>
    <row r="285" ht="15.6">
      <c r="A285" s="33"/>
      <c r="B285" s="69"/>
      <c r="C285" s="70"/>
      <c r="D285" s="38"/>
      <c r="E285" s="38"/>
      <c r="F285" s="33" t="s">
        <v>29</v>
      </c>
      <c r="G285" s="34">
        <f t="shared" ref="G285:H295" si="88">I285+K285+M285+O285</f>
        <v>8040</v>
      </c>
      <c r="H285" s="34">
        <f t="shared" si="88"/>
        <v>250</v>
      </c>
      <c r="I285" s="34">
        <f t="shared" ref="I285:P295" si="89">I213+I45</f>
        <v>6540</v>
      </c>
      <c r="J285" s="34">
        <f t="shared" si="89"/>
        <v>250</v>
      </c>
      <c r="K285" s="34">
        <f t="shared" si="89"/>
        <v>0</v>
      </c>
      <c r="L285" s="34">
        <f t="shared" si="89"/>
        <v>0</v>
      </c>
      <c r="M285" s="34">
        <f t="shared" si="89"/>
        <v>1500</v>
      </c>
      <c r="N285" s="34">
        <f t="shared" si="89"/>
        <v>0</v>
      </c>
      <c r="O285" s="34">
        <f t="shared" si="89"/>
        <v>0</v>
      </c>
      <c r="P285" s="34">
        <f t="shared" si="89"/>
        <v>0</v>
      </c>
      <c r="Q285" s="39"/>
      <c r="R285" s="28"/>
    </row>
    <row r="286" ht="15.6">
      <c r="A286" s="33"/>
      <c r="B286" s="69"/>
      <c r="C286" s="70"/>
      <c r="D286" s="38"/>
      <c r="E286" s="38"/>
      <c r="F286" s="33" t="s">
        <v>30</v>
      </c>
      <c r="G286" s="34">
        <f t="shared" si="88"/>
        <v>6300</v>
      </c>
      <c r="H286" s="34">
        <f t="shared" si="88"/>
        <v>250</v>
      </c>
      <c r="I286" s="34">
        <f t="shared" si="89"/>
        <v>4800</v>
      </c>
      <c r="J286" s="34">
        <f t="shared" si="89"/>
        <v>250</v>
      </c>
      <c r="K286" s="34">
        <f t="shared" si="89"/>
        <v>0</v>
      </c>
      <c r="L286" s="34">
        <f t="shared" si="89"/>
        <v>0</v>
      </c>
      <c r="M286" s="34">
        <f t="shared" si="89"/>
        <v>1500</v>
      </c>
      <c r="N286" s="34">
        <f t="shared" si="89"/>
        <v>0</v>
      </c>
      <c r="O286" s="34">
        <f t="shared" si="89"/>
        <v>0</v>
      </c>
      <c r="P286" s="34">
        <f t="shared" si="89"/>
        <v>0</v>
      </c>
      <c r="Q286" s="39"/>
      <c r="R286" s="28"/>
    </row>
    <row r="287" ht="15.6">
      <c r="A287" s="33"/>
      <c r="B287" s="69"/>
      <c r="C287" s="70"/>
      <c r="D287" s="38"/>
      <c r="E287" s="38"/>
      <c r="F287" s="33" t="s">
        <v>31</v>
      </c>
      <c r="G287" s="34">
        <f t="shared" si="88"/>
        <v>250</v>
      </c>
      <c r="H287" s="34">
        <f t="shared" si="88"/>
        <v>250</v>
      </c>
      <c r="I287" s="34">
        <f t="shared" si="89"/>
        <v>250</v>
      </c>
      <c r="J287" s="34">
        <f t="shared" si="89"/>
        <v>250</v>
      </c>
      <c r="K287" s="34">
        <f t="shared" si="89"/>
        <v>0</v>
      </c>
      <c r="L287" s="34">
        <f t="shared" si="89"/>
        <v>0</v>
      </c>
      <c r="M287" s="34">
        <f t="shared" si="89"/>
        <v>0</v>
      </c>
      <c r="N287" s="34">
        <f t="shared" si="89"/>
        <v>0</v>
      </c>
      <c r="O287" s="34">
        <f t="shared" si="89"/>
        <v>0</v>
      </c>
      <c r="P287" s="34">
        <f t="shared" si="89"/>
        <v>0</v>
      </c>
      <c r="Q287" s="39"/>
      <c r="R287" s="28"/>
    </row>
    <row r="288" ht="15.6">
      <c r="A288" s="33"/>
      <c r="B288" s="69"/>
      <c r="C288" s="70"/>
      <c r="D288" s="38"/>
      <c r="E288" s="38"/>
      <c r="F288" s="33" t="s">
        <v>32</v>
      </c>
      <c r="G288" s="34">
        <f t="shared" si="88"/>
        <v>250</v>
      </c>
      <c r="H288" s="34">
        <f t="shared" si="88"/>
        <v>250</v>
      </c>
      <c r="I288" s="34">
        <f t="shared" si="89"/>
        <v>250</v>
      </c>
      <c r="J288" s="34">
        <f t="shared" si="89"/>
        <v>250</v>
      </c>
      <c r="K288" s="34">
        <f t="shared" si="89"/>
        <v>0</v>
      </c>
      <c r="L288" s="34">
        <f t="shared" si="89"/>
        <v>0</v>
      </c>
      <c r="M288" s="34">
        <f t="shared" si="89"/>
        <v>0</v>
      </c>
      <c r="N288" s="34">
        <f t="shared" si="89"/>
        <v>0</v>
      </c>
      <c r="O288" s="34">
        <f t="shared" si="89"/>
        <v>0</v>
      </c>
      <c r="P288" s="34">
        <f t="shared" si="89"/>
        <v>0</v>
      </c>
      <c r="Q288" s="39"/>
      <c r="R288" s="28"/>
    </row>
    <row r="289" ht="15.6">
      <c r="A289" s="33"/>
      <c r="B289" s="69"/>
      <c r="C289" s="70"/>
      <c r="D289" s="38"/>
      <c r="E289" s="38"/>
      <c r="F289" s="33" t="s">
        <v>33</v>
      </c>
      <c r="G289" s="34">
        <f t="shared" si="88"/>
        <v>450.80000000000001</v>
      </c>
      <c r="H289" s="34">
        <f t="shared" ref="H289:H295" si="90">J289+L289+N289+P289</f>
        <v>450.80000000000001</v>
      </c>
      <c r="I289" s="34">
        <f t="shared" si="89"/>
        <v>250</v>
      </c>
      <c r="J289" s="34">
        <f t="shared" si="89"/>
        <v>250</v>
      </c>
      <c r="K289" s="34">
        <f t="shared" si="89"/>
        <v>0</v>
      </c>
      <c r="L289" s="34">
        <f t="shared" si="89"/>
        <v>0</v>
      </c>
      <c r="M289" s="34">
        <f t="shared" si="89"/>
        <v>200.80000000000001</v>
      </c>
      <c r="N289" s="34">
        <f t="shared" si="89"/>
        <v>200.80000000000001</v>
      </c>
      <c r="O289" s="34">
        <f t="shared" si="89"/>
        <v>0</v>
      </c>
      <c r="P289" s="34">
        <f t="shared" si="89"/>
        <v>0</v>
      </c>
      <c r="Q289" s="39"/>
      <c r="R289" s="28"/>
    </row>
    <row r="290" ht="15.6">
      <c r="A290" s="33"/>
      <c r="B290" s="69"/>
      <c r="C290" s="70"/>
      <c r="D290" s="38"/>
      <c r="E290" s="38"/>
      <c r="F290" s="33" t="s">
        <v>34</v>
      </c>
      <c r="G290" s="34">
        <f t="shared" si="88"/>
        <v>31550</v>
      </c>
      <c r="H290" s="34">
        <f t="shared" si="90"/>
        <v>1000</v>
      </c>
      <c r="I290" s="34">
        <f t="shared" si="89"/>
        <v>6050</v>
      </c>
      <c r="J290" s="34">
        <f t="shared" si="89"/>
        <v>1000</v>
      </c>
      <c r="K290" s="34">
        <f t="shared" si="89"/>
        <v>15000</v>
      </c>
      <c r="L290" s="34">
        <f t="shared" si="89"/>
        <v>0</v>
      </c>
      <c r="M290" s="34">
        <f t="shared" si="89"/>
        <v>10500</v>
      </c>
      <c r="N290" s="34"/>
      <c r="O290" s="34"/>
      <c r="P290" s="34"/>
      <c r="Q290" s="39"/>
      <c r="R290" s="28"/>
    </row>
    <row r="291" ht="15.6">
      <c r="A291" s="33"/>
      <c r="B291" s="69"/>
      <c r="C291" s="70"/>
      <c r="D291" s="38"/>
      <c r="E291" s="38"/>
      <c r="F291" s="33" t="s">
        <v>35</v>
      </c>
      <c r="G291" s="34">
        <f t="shared" si="88"/>
        <v>52250</v>
      </c>
      <c r="H291" s="34">
        <f t="shared" si="90"/>
        <v>250</v>
      </c>
      <c r="I291" s="34">
        <f t="shared" si="89"/>
        <v>17250</v>
      </c>
      <c r="J291" s="34">
        <f t="shared" ref="J291:J292" si="91">J219+J51</f>
        <v>250</v>
      </c>
      <c r="K291" s="34">
        <f t="shared" si="89"/>
        <v>35000</v>
      </c>
      <c r="L291" s="34">
        <f t="shared" si="89"/>
        <v>0</v>
      </c>
      <c r="M291" s="34">
        <f t="shared" si="89"/>
        <v>0</v>
      </c>
      <c r="N291" s="34"/>
      <c r="O291" s="34"/>
      <c r="P291" s="34"/>
      <c r="Q291" s="39"/>
      <c r="R291" s="28"/>
    </row>
    <row r="292" ht="15.6">
      <c r="A292" s="33"/>
      <c r="B292" s="69"/>
      <c r="C292" s="70"/>
      <c r="D292" s="38"/>
      <c r="E292" s="38"/>
      <c r="F292" s="33" t="s">
        <v>36</v>
      </c>
      <c r="G292" s="34">
        <f t="shared" si="88"/>
        <v>3249.9500000000003</v>
      </c>
      <c r="H292" s="34">
        <f t="shared" si="90"/>
        <v>532.14999999999998</v>
      </c>
      <c r="I292" s="34">
        <f t="shared" si="89"/>
        <v>2967.8000000000002</v>
      </c>
      <c r="J292" s="34">
        <f t="shared" si="91"/>
        <v>250</v>
      </c>
      <c r="K292" s="34">
        <f t="shared" si="89"/>
        <v>0</v>
      </c>
      <c r="L292" s="34">
        <f t="shared" si="89"/>
        <v>0</v>
      </c>
      <c r="M292" s="34">
        <f t="shared" si="89"/>
        <v>282.14999999999998</v>
      </c>
      <c r="N292" s="34">
        <f t="shared" si="89"/>
        <v>282.14999999999998</v>
      </c>
      <c r="O292" s="34"/>
      <c r="P292" s="34"/>
      <c r="Q292" s="39"/>
      <c r="R292" s="28"/>
    </row>
    <row r="293" ht="15.6">
      <c r="A293" s="33"/>
      <c r="B293" s="69"/>
      <c r="C293" s="70"/>
      <c r="D293" s="38"/>
      <c r="E293" s="38"/>
      <c r="F293" s="33" t="s">
        <v>37</v>
      </c>
      <c r="G293" s="34">
        <f t="shared" si="88"/>
        <v>3250</v>
      </c>
      <c r="H293" s="34">
        <f t="shared" si="90"/>
        <v>250</v>
      </c>
      <c r="I293" s="34">
        <f t="shared" si="89"/>
        <v>3250</v>
      </c>
      <c r="J293" s="34">
        <f t="shared" si="89"/>
        <v>250</v>
      </c>
      <c r="K293" s="34">
        <f t="shared" si="89"/>
        <v>0</v>
      </c>
      <c r="L293" s="34">
        <f t="shared" si="89"/>
        <v>0</v>
      </c>
      <c r="M293" s="34">
        <f t="shared" si="89"/>
        <v>0</v>
      </c>
      <c r="N293" s="34">
        <f t="shared" ref="N293:N295" si="92">N221+N53</f>
        <v>0</v>
      </c>
      <c r="O293" s="34"/>
      <c r="P293" s="34"/>
      <c r="Q293" s="39"/>
      <c r="R293" s="28"/>
    </row>
    <row r="294" ht="15.6">
      <c r="A294" s="33"/>
      <c r="B294" s="69"/>
      <c r="C294" s="70"/>
      <c r="D294" s="38"/>
      <c r="E294" s="38"/>
      <c r="F294" s="33" t="s">
        <v>38</v>
      </c>
      <c r="G294" s="34">
        <f t="shared" si="88"/>
        <v>3250</v>
      </c>
      <c r="H294" s="34">
        <f t="shared" si="90"/>
        <v>250</v>
      </c>
      <c r="I294" s="34">
        <f t="shared" si="89"/>
        <v>3250</v>
      </c>
      <c r="J294" s="34">
        <f t="shared" si="89"/>
        <v>250</v>
      </c>
      <c r="K294" s="34">
        <f t="shared" si="89"/>
        <v>0</v>
      </c>
      <c r="L294" s="34">
        <f t="shared" si="89"/>
        <v>0</v>
      </c>
      <c r="M294" s="34">
        <f t="shared" si="89"/>
        <v>0</v>
      </c>
      <c r="N294" s="34">
        <f t="shared" si="92"/>
        <v>0</v>
      </c>
      <c r="O294" s="34"/>
      <c r="P294" s="34"/>
      <c r="Q294" s="39"/>
      <c r="R294" s="28"/>
    </row>
    <row r="295" ht="15.6">
      <c r="A295" s="33"/>
      <c r="B295" s="71"/>
      <c r="C295" s="72"/>
      <c r="D295" s="41"/>
      <c r="E295" s="41"/>
      <c r="F295" s="33" t="s">
        <v>39</v>
      </c>
      <c r="G295" s="34">
        <f t="shared" si="88"/>
        <v>3250</v>
      </c>
      <c r="H295" s="34">
        <f t="shared" si="90"/>
        <v>250</v>
      </c>
      <c r="I295" s="34">
        <f t="shared" si="89"/>
        <v>3250</v>
      </c>
      <c r="J295" s="34">
        <f t="shared" si="89"/>
        <v>250</v>
      </c>
      <c r="K295" s="34">
        <f t="shared" si="89"/>
        <v>0</v>
      </c>
      <c r="L295" s="34">
        <f t="shared" si="89"/>
        <v>0</v>
      </c>
      <c r="M295" s="34">
        <f t="shared" si="89"/>
        <v>0</v>
      </c>
      <c r="N295" s="34">
        <f t="shared" si="92"/>
        <v>0</v>
      </c>
      <c r="O295" s="34"/>
      <c r="P295" s="34"/>
      <c r="Q295" s="42"/>
      <c r="R295" s="28"/>
    </row>
    <row r="296" ht="15.6" hidden="1">
      <c r="H296" s="4">
        <v>2015</v>
      </c>
      <c r="I296" s="73"/>
    </row>
    <row r="297" ht="15.6" hidden="1">
      <c r="H297" s="74">
        <v>2016</v>
      </c>
      <c r="I297" s="75">
        <f t="shared" ref="I297:I300" si="93">I286-J286</f>
        <v>4550</v>
      </c>
      <c r="J297" s="76">
        <f>I297-'[1]после тогго что выделили'!$B$65</f>
        <v>0</v>
      </c>
    </row>
    <row r="298" ht="15.6" hidden="1">
      <c r="H298" s="74"/>
      <c r="I298" s="75">
        <f t="shared" si="93"/>
        <v>0</v>
      </c>
    </row>
    <row r="299" ht="15.6" hidden="1">
      <c r="H299" s="74">
        <v>2017</v>
      </c>
      <c r="I299" s="75">
        <f t="shared" si="93"/>
        <v>0</v>
      </c>
    </row>
    <row r="300" ht="15.6" hidden="1">
      <c r="H300" s="74">
        <v>2018</v>
      </c>
      <c r="I300" s="75">
        <f t="shared" si="93"/>
        <v>0</v>
      </c>
    </row>
    <row r="301" ht="15.6" hidden="1"/>
  </sheetData>
  <mergeCells count="120">
    <mergeCell ref="A1:Q1"/>
    <mergeCell ref="A2:Q2"/>
    <mergeCell ref="A3:Q3"/>
    <mergeCell ref="A4:Q4"/>
    <mergeCell ref="B5:Q5"/>
    <mergeCell ref="A6:Q6"/>
    <mergeCell ref="A7:Q7"/>
    <mergeCell ref="A8:Q8"/>
    <mergeCell ref="A10:Q10"/>
    <mergeCell ref="A14:A16"/>
    <mergeCell ref="B14:B16"/>
    <mergeCell ref="C14:C16"/>
    <mergeCell ref="D14:D16"/>
    <mergeCell ref="E14:E16"/>
    <mergeCell ref="F14:F16"/>
    <mergeCell ref="G14:H15"/>
    <mergeCell ref="I14:P14"/>
    <mergeCell ref="Q14:Q15"/>
    <mergeCell ref="I15:J15"/>
    <mergeCell ref="K15:L15"/>
    <mergeCell ref="M15:N15"/>
    <mergeCell ref="O15:P15"/>
    <mergeCell ref="A18:Q18"/>
    <mergeCell ref="A19:Q19"/>
    <mergeCell ref="A20:A31"/>
    <mergeCell ref="B20:B31"/>
    <mergeCell ref="C20:C31"/>
    <mergeCell ref="Q20:Q31"/>
    <mergeCell ref="A32:A43"/>
    <mergeCell ref="B32:B43"/>
    <mergeCell ref="C32:C43"/>
    <mergeCell ref="D32:D43"/>
    <mergeCell ref="Q32:Q187"/>
    <mergeCell ref="A44:A211"/>
    <mergeCell ref="B44:B55"/>
    <mergeCell ref="C44:C55"/>
    <mergeCell ref="D44:D55"/>
    <mergeCell ref="B56:B67"/>
    <mergeCell ref="C56:C67"/>
    <mergeCell ref="D56:D67"/>
    <mergeCell ref="E56:E67"/>
    <mergeCell ref="B68:B79"/>
    <mergeCell ref="C68:C79"/>
    <mergeCell ref="D68:D79"/>
    <mergeCell ref="E68:E79"/>
    <mergeCell ref="B80:B91"/>
    <mergeCell ref="C80:C91"/>
    <mergeCell ref="D80:D91"/>
    <mergeCell ref="E80:E91"/>
    <mergeCell ref="B92:B103"/>
    <mergeCell ref="C92:C103"/>
    <mergeCell ref="D92:D103"/>
    <mergeCell ref="E92:E103"/>
    <mergeCell ref="B104:B115"/>
    <mergeCell ref="C104:C115"/>
    <mergeCell ref="D104:D115"/>
    <mergeCell ref="E104:E115"/>
    <mergeCell ref="B116:B127"/>
    <mergeCell ref="C116:C127"/>
    <mergeCell ref="D116:D127"/>
    <mergeCell ref="E116:E127"/>
    <mergeCell ref="B128:B139"/>
    <mergeCell ref="C128:C139"/>
    <mergeCell ref="D128:D139"/>
    <mergeCell ref="E128:E139"/>
    <mergeCell ref="B140:B151"/>
    <mergeCell ref="C140:C151"/>
    <mergeCell ref="D140:D151"/>
    <mergeCell ref="E140:E151"/>
    <mergeCell ref="B152:B163"/>
    <mergeCell ref="C152:C163"/>
    <mergeCell ref="D152:D163"/>
    <mergeCell ref="E152:E163"/>
    <mergeCell ref="B164:B175"/>
    <mergeCell ref="C164:C175"/>
    <mergeCell ref="D164:D175"/>
    <mergeCell ref="E164:E175"/>
    <mergeCell ref="B176:B187"/>
    <mergeCell ref="C176:C187"/>
    <mergeCell ref="D176:D187"/>
    <mergeCell ref="E176:E187"/>
    <mergeCell ref="B188:B199"/>
    <mergeCell ref="C188:C199"/>
    <mergeCell ref="D188:D199"/>
    <mergeCell ref="E188:E199"/>
    <mergeCell ref="Q188:Q259"/>
    <mergeCell ref="B200:B211"/>
    <mergeCell ref="C200:C211"/>
    <mergeCell ref="D200:D211"/>
    <mergeCell ref="E200:E211"/>
    <mergeCell ref="A212:A283"/>
    <mergeCell ref="B212:B223"/>
    <mergeCell ref="C212:C223"/>
    <mergeCell ref="D212:D223"/>
    <mergeCell ref="E212:E223"/>
    <mergeCell ref="B224:B235"/>
    <mergeCell ref="C224:C235"/>
    <mergeCell ref="D224:D235"/>
    <mergeCell ref="E224:E235"/>
    <mergeCell ref="B236:B247"/>
    <mergeCell ref="C236:C247"/>
    <mergeCell ref="D236:D247"/>
    <mergeCell ref="E236:E247"/>
    <mergeCell ref="B248:B259"/>
    <mergeCell ref="C248:C259"/>
    <mergeCell ref="D248:D259"/>
    <mergeCell ref="E248:E259"/>
    <mergeCell ref="B260:B271"/>
    <mergeCell ref="C260:C271"/>
    <mergeCell ref="D260:D271"/>
    <mergeCell ref="E260:E271"/>
    <mergeCell ref="Q260:Q295"/>
    <mergeCell ref="B272:B283"/>
    <mergeCell ref="C272:C283"/>
    <mergeCell ref="D272:D283"/>
    <mergeCell ref="E272:E283"/>
    <mergeCell ref="A284:A295"/>
    <mergeCell ref="B284:C295"/>
    <mergeCell ref="D284:D295"/>
    <mergeCell ref="E284:E295"/>
  </mergeCells>
  <printOptions headings="0" gridLines="0"/>
  <pageMargins left="0.23622000000000001" right="0.59055100000000005" top="0.19684999999999997" bottom="0.19684999999999997" header="0.31496099999999999" footer="0.31496099999999999"/>
  <pageSetup paperSize="9" scale="75" firstPageNumber="1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Company>Grizli777</Company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revision>1</cp:revision>
  <dcterms:created xsi:type="dcterms:W3CDTF">2014-06-24T05:35:00Z</dcterms:created>
  <dcterms:modified xsi:type="dcterms:W3CDTF">2023-03-03T08:12:17Z</dcterms:modified>
  <cp:version>917504</cp:version>
</cp:coreProperties>
</file>