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PP" sheetId="1" state="visible" r:id="rId1"/>
  </sheets>
  <definedNames>
    <definedName name="_xlnm.Print_Area" localSheetId="0">PP!$A$1:$P$50</definedName>
  </definedNames>
  <calcPr/>
</workbook>
</file>

<file path=xl/sharedStrings.xml><?xml version="1.0" encoding="utf-8"?>
<sst xmlns="http://schemas.openxmlformats.org/spreadsheetml/2006/main" count="57" uniqueCount="57">
  <si>
    <t xml:space="preserve">Приложение 3</t>
  </si>
  <si>
    <t xml:space="preserve">к постановлению                                                                                                                                 администрации Города Томска                                                                                                                           от 23.03.2023 № 207                                                                           Приложение 2                                                                                                                                   к муниципальной программе                                                                                                    "Улучшение жилищных условий отдельных категорий граждан"                                                    на 2017-2025 годы</t>
  </si>
  <si>
    <t xml:space="preserve">Ресурсное обеспечение муниципальной программы "Улучшение жилищных условий отдельных категорий граждан" на 2017-2025 годы</t>
  </si>
  <si>
    <t>№</t>
  </si>
  <si>
    <t xml:space="preserve">Наименования целей, задач муниципальной программы</t>
  </si>
  <si>
    <t xml:space="preserve">Код бюджетной классификации (КЦСР, КВР)</t>
  </si>
  <si>
    <t xml:space="preserve">Срок исполнения</t>
  </si>
  <si>
    <t xml:space="preserve">Объем финансирования (тыс. рублей)</t>
  </si>
  <si>
    <t xml:space="preserve">В том числе за счет средств</t>
  </si>
  <si>
    <t xml:space="preserve">Ответственный исполнитель, соисполнители, участники</t>
  </si>
  <si>
    <t xml:space="preserve">местного бюджета</t>
  </si>
  <si>
    <t xml:space="preserve">федерального бюджета</t>
  </si>
  <si>
    <t xml:space="preserve">областного бюджета</t>
  </si>
  <si>
    <t xml:space="preserve">внебюджетных источников</t>
  </si>
  <si>
    <t>потребность</t>
  </si>
  <si>
    <t>утверждено</t>
  </si>
  <si>
    <t>план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</si>
  <si>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</si>
  <si>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</si>
  <si>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</si>
  <si>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</si>
  <si>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</si>
  <si>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</si>
  <si>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</si>
  <si>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</si>
  <si>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</si>
  <si>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</si>
  <si>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</si>
  <si>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</si>
  <si>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</si>
  <si>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</si>
  <si>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</si>
  <si>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1 . </t>
  </si>
  <si>
    <t xml:space="preserve">Цель муниципальной программы: Повышение доступности жилья и качества жилищного обеспечения населения</t>
  </si>
  <si>
    <t xml:space="preserve">1. 1</t>
  </si>
  <si>
    <t xml:space="preserve"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                                  </t>
  </si>
  <si>
    <r>
      <t xml:space="preserve">Подпрограмма 1 "Обеспечение жильем молодых семей" на </t>
    </r>
    <r>
      <rPr>
        <sz val="10"/>
        <rFont val="Arial Cyr"/>
      </rPr>
      <t xml:space="preserve">2017-2025 годы</t>
    </r>
  </si>
  <si>
    <t xml:space="preserve">Всего по задаче 1</t>
  </si>
  <si>
    <t xml:space="preserve">КЦСР 1210110310, КВР 313; КЦСР 1210120490, КВР 322; КЦСР 1210120500, КВР 322; КЦСР 12101L4970, КВР 322; КЦСР 12320550</t>
  </si>
  <si>
    <t>Всего</t>
  </si>
  <si>
    <t xml:space="preserve">Управление молодежной политики администрации Города Томска</t>
  </si>
  <si>
    <t/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</si>
  <si>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</si>
  <si>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</si>
  <si>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</si>
  <si>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</si>
  <si>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</si>
  <si>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</si>
  <si>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</si>
  <si>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</si>
  <si>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</si>
  <si>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1. 2</t>
  </si>
  <si>
    <t xml:space="preserve">Задача 2. Улучшение жилищных условий и социальная поддержка работников социально значимых и иных организаций</t>
  </si>
  <si>
    <t xml:space="preserve">Подпрограмма 2 "Улучшение жилищных условий работников социально значимых и иных организаций" на 2017-2025 годы</t>
  </si>
  <si>
    <t xml:space="preserve">Всего по задаче 2</t>
  </si>
  <si>
    <t xml:space="preserve">КЦСР 1220100799, КВР 322; КЦСР 1220110330, КВР 313; КЦСР 1230110330,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</si>
  <si>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 xml:space="preserve">ИТОГО ПО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</si>
</sst>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  <numFmt numFmtId="164" formatCode="#,##0.0"/>
  </numFmts>
  <fonts count="21">
    <font>
      <name val="Arial Cyr"/>
      <color theme="1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Calibri"/>
      <sz val="11.000000"/>
    </font>
    <font>
      <name val="Arial"/>
      <sz val="10.000000"/>
    </font>
    <font>
      <name val="Arial Cyr"/>
      <sz val="8.000000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indexed="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0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3" fillId="25" borderId="1" numFmtId="0" applyNumberFormat="1" applyFont="1" applyFill="1" applyBorder="1"/>
    <xf fontId="4" fillId="26" borderId="2" numFmtId="0" applyNumberFormat="1" applyFont="1" applyFill="1" applyBorder="1"/>
    <xf fontId="5" fillId="26" borderId="1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7" borderId="7" numFmtId="0" applyNumberFormat="1" applyFont="1" applyFill="1" applyBorder="1"/>
    <xf fontId="11" fillId="0" borderId="0" numFmtId="0" applyNumberFormat="1" applyFont="1" applyFill="1" applyBorder="1"/>
    <xf fontId="12" fillId="28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/>
    <xf fontId="0" fillId="30" borderId="8" numFmtId="0" applyNumberFormat="1" applyFont="1" applyFill="1" applyBorder="1"/>
    <xf fontId="0" fillId="0" borderId="0" numFmtId="9" applyNumberFormat="1" applyFont="1" applyFill="1" applyBorder="1"/>
    <xf fontId="15" fillId="0" borderId="9" numFmtId="0" applyNumberFormat="1" applyFont="1" applyFill="1" applyBorder="1"/>
    <xf fontId="16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7" fillId="31" borderId="0" numFmtId="0" applyNumberFormat="1" applyFont="1" applyFill="1" applyBorder="1"/>
  </cellStyleXfs>
  <cellXfs count="34">
    <xf fontId="0" fillId="0" borderId="0" numFmtId="0" xfId="0"/>
    <xf fontId="0" fillId="0" borderId="0" numFmtId="49" xfId="0" applyNumberFormat="1"/>
    <xf fontId="0" fillId="0" borderId="0" numFmtId="0" xfId="0"/>
    <xf fontId="0" fillId="0" borderId="0" numFmtId="49" xfId="0" applyNumberFormat="1" applyAlignment="1">
      <alignment wrapText="1"/>
    </xf>
    <xf fontId="0" fillId="0" borderId="0" numFmtId="0" xfId="0" applyAlignment="1">
      <alignment wrapText="1"/>
    </xf>
    <xf fontId="0" fillId="0" borderId="0" numFmtId="49" xfId="0" applyNumberFormat="1" applyAlignment="1">
      <alignment horizontal="center" vertical="center" wrapText="1"/>
    </xf>
    <xf fontId="0" fillId="0" borderId="0" numFmtId="49" xfId="0" applyNumberFormat="1" applyAlignment="1">
      <alignment vertical="center" wrapText="1"/>
    </xf>
    <xf fontId="0" fillId="0" borderId="0" numFmtId="0" xfId="0" applyAlignment="1">
      <alignment vertical="center" wrapText="1"/>
    </xf>
    <xf fontId="0" fillId="32" borderId="10" numFmtId="49" xfId="0" applyNumberFormat="1" applyFill="1" applyBorder="1" applyAlignment="1">
      <alignment horizontal="center" vertical="center" wrapText="1"/>
    </xf>
    <xf fontId="0" fillId="32" borderId="0" numFmtId="49" xfId="0" applyNumberFormat="1" applyFill="1" applyAlignment="1">
      <alignment vertical="center" wrapText="1"/>
    </xf>
    <xf fontId="0" fillId="32" borderId="10" numFmtId="49" xfId="0" applyNumberFormat="1" applyFill="1" applyBorder="1" applyAlignment="1">
      <alignment vertical="center" wrapText="1"/>
    </xf>
    <xf fontId="0" fillId="32" borderId="11" numFmtId="49" xfId="0" applyNumberFormat="1" applyFill="1" applyBorder="1" applyAlignment="1">
      <alignment horizontal="center" vertical="center" wrapText="1"/>
    </xf>
    <xf fontId="0" fillId="32" borderId="12" numFmtId="49" xfId="0" applyNumberFormat="1" applyFill="1" applyBorder="1" applyAlignment="1">
      <alignment horizontal="center" vertical="center" wrapText="1"/>
    </xf>
    <xf fontId="0" fillId="32" borderId="13" numFmtId="49" xfId="0" applyNumberFormat="1" applyFill="1" applyBorder="1" applyAlignment="1">
      <alignment horizontal="center" vertical="center" wrapText="1"/>
    </xf>
    <xf fontId="18" fillId="32" borderId="11" numFmtId="49" xfId="0" applyNumberFormat="1" applyFont="1" applyFill="1" applyBorder="1" applyAlignment="1">
      <alignment horizontal="center" vertical="center" wrapText="1"/>
    </xf>
    <xf fontId="0" fillId="32" borderId="11" numFmtId="49" xfId="0" applyNumberFormat="1" applyFill="1" applyBorder="1" applyAlignment="1">
      <alignment horizontal="left" vertical="center" wrapText="1"/>
    </xf>
    <xf fontId="0" fillId="32" borderId="12" numFmtId="49" xfId="0" applyNumberFormat="1" applyFill="1" applyBorder="1" applyAlignment="1">
      <alignment horizontal="left" vertical="center" wrapText="1"/>
    </xf>
    <xf fontId="0" fillId="32" borderId="13" numFmtId="49" xfId="0" applyNumberFormat="1" applyFill="1" applyBorder="1" applyAlignment="1">
      <alignment horizontal="left" vertical="center" wrapText="1"/>
    </xf>
    <xf fontId="0" fillId="32" borderId="14" numFmtId="49" xfId="0" applyNumberFormat="1" applyFill="1" applyBorder="1" applyAlignment="1">
      <alignment vertical="center" wrapText="1"/>
    </xf>
    <xf fontId="0" fillId="32" borderId="15" numFmtId="49" xfId="0" applyNumberFormat="1" applyFill="1" applyBorder="1" applyAlignment="1">
      <alignment vertical="center" wrapText="1"/>
    </xf>
    <xf fontId="0" fillId="32" borderId="10" numFmtId="164" xfId="0" applyNumberFormat="1" applyFill="1" applyBorder="1" applyAlignment="1">
      <alignment horizontal="right" vertical="center" wrapText="1"/>
    </xf>
    <xf fontId="0" fillId="32" borderId="16" numFmtId="49" xfId="0" applyNumberFormat="1" applyFill="1" applyBorder="1" applyAlignment="1">
      <alignment vertical="center" wrapText="1"/>
    </xf>
    <xf fontId="0" fillId="32" borderId="17" numFmtId="49" xfId="0" applyNumberFormat="1" applyFill="1" applyBorder="1" applyAlignment="1">
      <alignment vertical="center" wrapText="1"/>
    </xf>
    <xf fontId="19" fillId="32" borderId="10" numFmtId="164" xfId="0" applyNumberFormat="1" applyFont="1" applyFill="1" applyBorder="1" applyAlignment="1">
      <alignment horizontal="right" vertical="center" wrapText="1"/>
    </xf>
    <xf fontId="0" fillId="32" borderId="0" numFmtId="2" xfId="0" applyNumberFormat="1" applyFill="1" applyAlignment="1">
      <alignment vertical="center" wrapText="1"/>
    </xf>
    <xf fontId="0" fillId="33" borderId="10" numFmtId="164" xfId="0" applyNumberFormat="1" applyFill="1" applyBorder="1" applyAlignment="1">
      <alignment horizontal="right" vertical="center" wrapText="1"/>
    </xf>
    <xf fontId="0" fillId="32" borderId="16" numFmtId="0" xfId="0" applyFill="1" applyBorder="1" applyAlignment="1">
      <alignment vertical="center" wrapText="1"/>
    </xf>
    <xf fontId="0" fillId="32" borderId="17" numFmtId="0" xfId="0" applyFill="1" applyBorder="1" applyAlignment="1">
      <alignment vertical="center" wrapText="1"/>
    </xf>
    <xf fontId="0" fillId="32" borderId="13" numFmtId="49" xfId="0" applyNumberFormat="1" applyFill="1" applyBorder="1" applyAlignment="1">
      <alignment vertical="center" wrapText="1"/>
    </xf>
    <xf fontId="0" fillId="32" borderId="18" numFmtId="0" xfId="0" applyFill="1" applyBorder="1" applyAlignment="1">
      <alignment vertical="center" wrapText="1"/>
    </xf>
    <xf fontId="0" fillId="32" borderId="19" numFmtId="0" xfId="0" applyFill="1" applyBorder="1" applyAlignment="1">
      <alignment vertical="center" wrapText="1"/>
    </xf>
    <xf fontId="20" fillId="32" borderId="10" numFmtId="49" xfId="0" applyNumberFormat="1" applyFont="1" applyFill="1" applyBorder="1" applyAlignment="1">
      <alignment vertical="center" wrapText="1"/>
    </xf>
    <xf fontId="19" fillId="33" borderId="10" numFmtId="164" xfId="0" applyNumberFormat="1" applyFont="1" applyFill="1" applyBorder="1" applyAlignment="1">
      <alignment horizontal="right" vertical="center" wrapText="1"/>
    </xf>
    <xf fontId="0" fillId="0" borderId="0" numFmtId="2" xfId="0" applyNumberFormat="1"/>
  </cellXfs>
  <cellStyles count="47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B1" zoomScale="100" workbookViewId="0">
      <selection activeCell="L2" activeCellId="0" sqref="L2:P2"/>
    </sheetView>
  </sheetViews>
  <sheetFormatPr baseColWidth="8" defaultRowHeight="12.75" customHeight="1"/>
  <cols>
    <col customWidth="1" min="1" max="1" style="1" width="2.7109399999999999"/>
    <col customWidth="1" min="2" max="2" style="1" width="5.7109399999999999"/>
    <col customWidth="1" min="3" max="4" style="1" width="17.710899999999999"/>
    <col customWidth="1" min="5" max="5" style="1" width="8.7109400000000008"/>
    <col customWidth="1" min="6" max="15" style="1" width="13.710900000000001"/>
    <col customWidth="1" min="16" max="16" style="1" width="20.710899999999999"/>
    <col customWidth="1" min="17" max="17" style="1" width="18.140599999999999"/>
    <col customWidth="1" min="18" max="18" style="1" width="13.2852"/>
    <col customWidth="1" min="19" max="23" style="1" width="9.1406200000000002"/>
  </cols>
  <sheetData>
    <row r="1" ht="12.75">
      <c r="L1" s="1" t="s">
        <v>0</v>
      </c>
      <c r="M1" s="2"/>
      <c r="N1" s="2"/>
      <c r="O1" s="2"/>
      <c r="P1" s="2"/>
    </row>
    <row r="2" ht="87" customHeight="1">
      <c r="L2" s="3" t="s">
        <v>1</v>
      </c>
      <c r="M2" s="4"/>
      <c r="N2" s="4"/>
      <c r="O2" s="4"/>
      <c r="P2" s="4"/>
    </row>
    <row r="4" ht="18" customHeight="1"/>
    <row r="5" ht="15" customHeight="1"/>
    <row r="6" ht="22.5" customHeight="1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7"/>
      <c r="Y6" s="7"/>
    </row>
    <row r="7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7"/>
    </row>
    <row r="8" ht="51" customHeight="1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/>
      <c r="H8" s="8" t="s">
        <v>8</v>
      </c>
      <c r="I8" s="8"/>
      <c r="J8" s="8"/>
      <c r="K8" s="8"/>
      <c r="L8" s="8"/>
      <c r="M8" s="8"/>
      <c r="N8" s="8"/>
      <c r="O8" s="8"/>
      <c r="P8" s="8" t="s">
        <v>9</v>
      </c>
      <c r="Q8" s="9"/>
      <c r="R8" s="9"/>
      <c r="S8" s="9"/>
      <c r="T8" s="6"/>
      <c r="U8" s="6"/>
      <c r="V8" s="6"/>
      <c r="W8" s="6"/>
      <c r="X8" s="7"/>
      <c r="Y8" s="7"/>
    </row>
    <row r="9" ht="25.5" customHeight="1">
      <c r="B9" s="8"/>
      <c r="C9" s="8"/>
      <c r="D9" s="8"/>
      <c r="E9" s="8"/>
      <c r="F9" s="8"/>
      <c r="G9" s="8"/>
      <c r="H9" s="8" t="s">
        <v>10</v>
      </c>
      <c r="I9" s="8"/>
      <c r="J9" s="8" t="s">
        <v>11</v>
      </c>
      <c r="K9" s="8"/>
      <c r="L9" s="8" t="s">
        <v>12</v>
      </c>
      <c r="M9" s="8"/>
      <c r="N9" s="8" t="s">
        <v>13</v>
      </c>
      <c r="O9" s="8"/>
      <c r="P9" s="8"/>
      <c r="Q9" s="9"/>
      <c r="R9" s="9"/>
      <c r="S9" s="9"/>
      <c r="T9" s="6"/>
      <c r="U9" s="6"/>
      <c r="V9" s="6"/>
      <c r="W9" s="6"/>
      <c r="X9" s="7"/>
      <c r="Y9" s="7"/>
    </row>
    <row r="10" ht="27" customHeight="1">
      <c r="B10" s="8"/>
      <c r="C10" s="8"/>
      <c r="D10" s="8"/>
      <c r="E10" s="8"/>
      <c r="F10" s="8" t="s">
        <v>14</v>
      </c>
      <c r="G10" s="8" t="s">
        <v>15</v>
      </c>
      <c r="H10" s="8" t="s">
        <v>14</v>
      </c>
      <c r="I10" s="8" t="s">
        <v>15</v>
      </c>
      <c r="J10" s="8" t="s">
        <v>14</v>
      </c>
      <c r="K10" s="8" t="s">
        <v>15</v>
      </c>
      <c r="L10" s="8" t="s">
        <v>14</v>
      </c>
      <c r="M10" s="8" t="s">
        <v>15</v>
      </c>
      <c r="N10" s="8" t="s">
        <v>14</v>
      </c>
      <c r="O10" s="8" t="s">
        <v>16</v>
      </c>
      <c r="P10" s="8"/>
      <c r="Q10" s="9"/>
      <c r="R10" s="9"/>
      <c r="S10" s="9"/>
      <c r="T10" s="6"/>
      <c r="U10" s="6"/>
      <c r="V10" s="6"/>
      <c r="W10" s="6"/>
      <c r="X10" s="7"/>
      <c r="Y10" s="7"/>
    </row>
    <row r="11" ht="12.75">
      <c r="B11" s="8" t="s">
        <v>17</v>
      </c>
      <c r="C11" s="8" t="s">
        <v>18</v>
      </c>
      <c r="D11" s="8" t="s">
        <v>19</v>
      </c>
      <c r="E11" s="8" t="s">
        <v>20</v>
      </c>
      <c r="F11" s="8" t="s">
        <v>21</v>
      </c>
      <c r="G11" s="8" t="s">
        <v>22</v>
      </c>
      <c r="H11" s="8" t="s">
        <v>23</v>
      </c>
      <c r="I11" s="8" t="s">
        <v>24</v>
      </c>
      <c r="J11" s="8" t="s">
        <v>25</v>
      </c>
      <c r="K11" s="8" t="s">
        <v>26</v>
      </c>
      <c r="L11" s="8" t="s">
        <v>27</v>
      </c>
      <c r="M11" s="8" t="s">
        <v>28</v>
      </c>
      <c r="N11" s="8" t="s">
        <v>29</v>
      </c>
      <c r="O11" s="8" t="s">
        <v>30</v>
      </c>
      <c r="P11" s="8" t="s">
        <v>31</v>
      </c>
      <c r="Q11" s="9"/>
      <c r="R11" s="9"/>
      <c r="S11" s="9"/>
      <c r="T11" s="6"/>
      <c r="U11" s="6"/>
      <c r="V11" s="6"/>
      <c r="W11" s="6"/>
      <c r="X11" s="7"/>
      <c r="Y11" s="7"/>
    </row>
    <row r="12" ht="29.25" customHeight="1">
      <c r="B12" s="10" t="s">
        <v>32</v>
      </c>
      <c r="C12" s="11" t="s">
        <v>33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9"/>
      <c r="R12" s="9"/>
      <c r="S12" s="9"/>
      <c r="T12" s="6"/>
      <c r="U12" s="6"/>
      <c r="V12" s="6"/>
      <c r="W12" s="6"/>
      <c r="X12" s="7"/>
      <c r="Y12" s="7"/>
    </row>
    <row r="13" ht="26.25" customHeight="1">
      <c r="B13" s="10" t="s">
        <v>34</v>
      </c>
      <c r="C13" s="14" t="s">
        <v>35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9"/>
      <c r="R13" s="9"/>
      <c r="S13" s="9"/>
      <c r="T13" s="6"/>
      <c r="U13" s="6"/>
      <c r="V13" s="6"/>
      <c r="W13" s="6"/>
      <c r="X13" s="7"/>
      <c r="Y13" s="7"/>
    </row>
    <row r="14" ht="25.5" customHeight="1">
      <c r="B14" s="10"/>
      <c r="C14" s="15" t="s">
        <v>36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9"/>
      <c r="R14" s="9"/>
      <c r="S14" s="9"/>
      <c r="T14" s="6"/>
      <c r="U14" s="6"/>
      <c r="V14" s="6"/>
      <c r="W14" s="6"/>
      <c r="X14" s="7"/>
      <c r="Y14" s="7"/>
    </row>
    <row r="15" ht="22.5" customHeight="1">
      <c r="B15" s="18"/>
      <c r="C15" s="19" t="s">
        <v>37</v>
      </c>
      <c r="D15" s="18" t="s">
        <v>38</v>
      </c>
      <c r="E15" s="10" t="s">
        <v>39</v>
      </c>
      <c r="F15" s="20">
        <f>F16+F17+F18+F19+F20+F21+F22+F23+F24</f>
        <v>1369172.2000000002</v>
      </c>
      <c r="G15" s="20">
        <f t="shared" ref="G15:O15" si="0">G16+G17+G18+G19+G20+G21+G22+G23+G24</f>
        <v>1061765.1000000001</v>
      </c>
      <c r="H15" s="20">
        <f>H16+H17+H18+H19+H20+H21+H22+H23+H24</f>
        <v>407091.29999999999</v>
      </c>
      <c r="I15" s="20">
        <f t="shared" si="0"/>
        <v>289745.59999999998</v>
      </c>
      <c r="J15" s="20">
        <f t="shared" si="0"/>
        <v>123948.89999999999</v>
      </c>
      <c r="K15" s="20">
        <f t="shared" si="0"/>
        <v>61242.899999999994</v>
      </c>
      <c r="L15" s="20">
        <f t="shared" si="0"/>
        <v>81959.199999999997</v>
      </c>
      <c r="M15" s="20">
        <f t="shared" si="0"/>
        <v>50603.799999999996</v>
      </c>
      <c r="N15" s="20">
        <f t="shared" si="0"/>
        <v>756172.80000000005</v>
      </c>
      <c r="O15" s="20">
        <f t="shared" si="0"/>
        <v>660172.80000000005</v>
      </c>
      <c r="P15" s="10" t="s">
        <v>40</v>
      </c>
      <c r="Q15" s="9" t="s">
        <v>41</v>
      </c>
      <c r="R15" s="9" t="s">
        <v>41</v>
      </c>
      <c r="S15" s="9" t="s">
        <v>41</v>
      </c>
      <c r="T15" s="6"/>
      <c r="U15" s="6"/>
      <c r="V15" s="6"/>
      <c r="W15" s="6"/>
      <c r="X15" s="7"/>
      <c r="Y15" s="7"/>
    </row>
    <row r="16" ht="21" customHeight="1">
      <c r="B16" s="21"/>
      <c r="C16" s="22"/>
      <c r="D16" s="21"/>
      <c r="E16" s="10" t="s">
        <v>42</v>
      </c>
      <c r="F16" s="23">
        <f t="shared" ref="F16:F18" si="1">SUM(H16+J16+L16+N16)</f>
        <v>149685.40000000002</v>
      </c>
      <c r="G16" s="23">
        <v>149685.39999999999</v>
      </c>
      <c r="H16" s="23">
        <v>59901.400000000001</v>
      </c>
      <c r="I16" s="23">
        <v>59901.400000000001</v>
      </c>
      <c r="J16" s="23">
        <v>10885.200000000001</v>
      </c>
      <c r="K16" s="23">
        <v>10885.200000000001</v>
      </c>
      <c r="L16" s="23">
        <v>9898.7999999999993</v>
      </c>
      <c r="M16" s="23">
        <v>9898.7999999999993</v>
      </c>
      <c r="N16" s="23">
        <v>69000</v>
      </c>
      <c r="O16" s="23">
        <v>69000</v>
      </c>
      <c r="P16" s="10"/>
      <c r="Q16" s="9"/>
      <c r="R16" s="9"/>
      <c r="S16" s="9"/>
      <c r="T16" s="6"/>
      <c r="U16" s="6"/>
      <c r="V16" s="6"/>
      <c r="W16" s="6"/>
      <c r="X16" s="7"/>
      <c r="Y16" s="7"/>
    </row>
    <row r="17" ht="21" customHeight="1">
      <c r="B17" s="21"/>
      <c r="C17" s="22"/>
      <c r="D17" s="21"/>
      <c r="E17" s="10" t="s">
        <v>43</v>
      </c>
      <c r="F17" s="23">
        <f t="shared" si="1"/>
        <v>208017.30000000002</v>
      </c>
      <c r="G17" s="23">
        <v>208017.29999999999</v>
      </c>
      <c r="H17" s="23">
        <v>77085.600000000006</v>
      </c>
      <c r="I17" s="23">
        <v>77085.600000000006</v>
      </c>
      <c r="J17" s="23">
        <v>2813.0999999999999</v>
      </c>
      <c r="K17" s="23">
        <v>2813.0999999999999</v>
      </c>
      <c r="L17" s="23">
        <v>7521.6000000000004</v>
      </c>
      <c r="M17" s="23">
        <v>7521.6000000000004</v>
      </c>
      <c r="N17" s="23">
        <v>120597</v>
      </c>
      <c r="O17" s="23">
        <v>120597</v>
      </c>
      <c r="P17" s="10"/>
      <c r="Q17" s="24"/>
      <c r="R17" s="9"/>
      <c r="S17" s="9"/>
      <c r="T17" s="6"/>
      <c r="U17" s="6"/>
      <c r="V17" s="6"/>
      <c r="W17" s="6"/>
      <c r="X17" s="7"/>
      <c r="Y17" s="7"/>
    </row>
    <row r="18" ht="21" customHeight="1">
      <c r="B18" s="21"/>
      <c r="C18" s="22"/>
      <c r="D18" s="21"/>
      <c r="E18" s="10" t="s">
        <v>44</v>
      </c>
      <c r="F18" s="23">
        <f t="shared" si="1"/>
        <v>84971.5</v>
      </c>
      <c r="G18" s="23">
        <v>84971.5</v>
      </c>
      <c r="H18" s="23">
        <v>41256.099999999999</v>
      </c>
      <c r="I18" s="23">
        <v>41256.099999999999</v>
      </c>
      <c r="J18" s="23">
        <v>4193.8000000000002</v>
      </c>
      <c r="K18" s="23">
        <v>4193.8000000000002</v>
      </c>
      <c r="L18" s="23">
        <v>7521.6000000000004</v>
      </c>
      <c r="M18" s="23">
        <v>7521.6000000000004</v>
      </c>
      <c r="N18" s="23">
        <v>32000</v>
      </c>
      <c r="O18" s="23">
        <v>32000</v>
      </c>
      <c r="P18" s="10"/>
      <c r="Q18" s="24"/>
      <c r="R18" s="24"/>
      <c r="S18" s="9"/>
      <c r="T18" s="6"/>
      <c r="U18" s="6"/>
      <c r="V18" s="6"/>
      <c r="W18" s="6"/>
      <c r="X18" s="7"/>
      <c r="Y18" s="7"/>
    </row>
    <row r="19" ht="21" customHeight="1">
      <c r="B19" s="21"/>
      <c r="C19" s="22"/>
      <c r="D19" s="21"/>
      <c r="E19" s="10" t="s">
        <v>45</v>
      </c>
      <c r="F19" s="20">
        <f t="shared" ref="F19:G24" si="2">H19+J19+L19+N19</f>
        <v>166714.89999999999</v>
      </c>
      <c r="G19" s="20">
        <f t="shared" si="2"/>
        <v>166714.89999999999</v>
      </c>
      <c r="H19" s="20">
        <f>I19</f>
        <v>38040.900000000001</v>
      </c>
      <c r="I19" s="20">
        <f>28004.400000000001+284.69999999999999+9751.7999999999993</f>
        <v>38040.900000000001</v>
      </c>
      <c r="J19" s="20">
        <v>9056.7999999999993</v>
      </c>
      <c r="K19" s="20">
        <v>9056.7999999999993</v>
      </c>
      <c r="L19" s="20">
        <v>9617.2000000000007</v>
      </c>
      <c r="M19" s="20">
        <v>9617.2000000000007</v>
      </c>
      <c r="N19" s="20">
        <v>110000</v>
      </c>
      <c r="O19" s="20">
        <v>110000</v>
      </c>
      <c r="P19" s="10"/>
      <c r="Q19" s="24"/>
      <c r="R19" s="9"/>
      <c r="S19" s="9"/>
      <c r="T19" s="6"/>
      <c r="U19" s="6"/>
      <c r="V19" s="6"/>
      <c r="W19" s="6"/>
      <c r="X19" s="7"/>
      <c r="Y19" s="7"/>
    </row>
    <row r="20" ht="20.25" customHeight="1">
      <c r="B20" s="21"/>
      <c r="C20" s="22"/>
      <c r="D20" s="21"/>
      <c r="E20" s="10" t="s">
        <v>46</v>
      </c>
      <c r="F20" s="20">
        <f t="shared" si="2"/>
        <v>224059.39999999999</v>
      </c>
      <c r="G20" s="20">
        <f t="shared" si="2"/>
        <v>197701.19999999998</v>
      </c>
      <c r="H20" s="20">
        <f>10000+400+42480</f>
        <v>52880</v>
      </c>
      <c r="I20" s="20">
        <f>17614+9924.8999999999996+302.5</f>
        <v>27841.400000000001</v>
      </c>
      <c r="J20" s="20">
        <v>17000</v>
      </c>
      <c r="K20" s="20">
        <v>16980.299999999999</v>
      </c>
      <c r="L20" s="20">
        <v>9480</v>
      </c>
      <c r="M20" s="20">
        <v>8180.1000000000004</v>
      </c>
      <c r="N20" s="23">
        <v>144699.39999999999</v>
      </c>
      <c r="O20" s="23">
        <v>144699.39999999999</v>
      </c>
      <c r="P20" s="10"/>
      <c r="Q20" s="9"/>
      <c r="R20" s="9"/>
      <c r="S20" s="9"/>
      <c r="T20" s="6"/>
      <c r="U20" s="6"/>
      <c r="V20" s="6"/>
      <c r="W20" s="6"/>
      <c r="X20" s="7"/>
      <c r="Y20" s="7"/>
    </row>
    <row r="21" ht="18.75" customHeight="1">
      <c r="B21" s="21"/>
      <c r="C21" s="22"/>
      <c r="D21" s="21"/>
      <c r="E21" s="10" t="s">
        <v>47</v>
      </c>
      <c r="F21" s="20">
        <v>266025.79999999999</v>
      </c>
      <c r="G21" s="20">
        <v>225016.89999999999</v>
      </c>
      <c r="H21" s="20">
        <v>52669.400000000001</v>
      </c>
      <c r="I21" s="20">
        <v>15962.299999999999</v>
      </c>
      <c r="J21" s="20">
        <v>20000</v>
      </c>
      <c r="K21" s="20">
        <v>17313.700000000001</v>
      </c>
      <c r="L21" s="20">
        <v>9480</v>
      </c>
      <c r="M21" s="20">
        <v>7864.5</v>
      </c>
      <c r="N21" s="23">
        <v>183876.39999999999</v>
      </c>
      <c r="O21" s="23">
        <v>183876.39999999999</v>
      </c>
      <c r="P21" s="10"/>
      <c r="Q21" s="9"/>
      <c r="R21" s="9"/>
      <c r="S21" s="9"/>
      <c r="T21" s="6"/>
      <c r="U21" s="6"/>
      <c r="V21" s="6"/>
      <c r="W21" s="6"/>
      <c r="X21" s="7"/>
      <c r="Y21" s="7"/>
    </row>
    <row r="22" ht="21" customHeight="1">
      <c r="B22" s="21"/>
      <c r="C22" s="22"/>
      <c r="D22" s="21"/>
      <c r="E22" s="10" t="s">
        <v>48</v>
      </c>
      <c r="F22" s="20">
        <f t="shared" si="2"/>
        <v>89999.300000000003</v>
      </c>
      <c r="G22" s="25">
        <f t="shared" si="2"/>
        <v>9919.2999999999993</v>
      </c>
      <c r="H22" s="20">
        <v>28519.299999999999</v>
      </c>
      <c r="I22" s="25">
        <v>9919.2999999999993</v>
      </c>
      <c r="J22" s="20">
        <v>20000</v>
      </c>
      <c r="K22" s="20">
        <v>0</v>
      </c>
      <c r="L22" s="20">
        <v>9480</v>
      </c>
      <c r="M22" s="20">
        <v>0</v>
      </c>
      <c r="N22" s="23">
        <v>32000</v>
      </c>
      <c r="O22" s="23">
        <v>0</v>
      </c>
      <c r="P22" s="10"/>
      <c r="Q22" s="9"/>
      <c r="R22" s="9"/>
      <c r="S22" s="9"/>
      <c r="T22" s="6"/>
      <c r="U22" s="6"/>
      <c r="V22" s="6"/>
      <c r="W22" s="6"/>
      <c r="X22" s="7"/>
      <c r="Y22" s="7"/>
    </row>
    <row r="23" ht="18.75" customHeight="1">
      <c r="B23" s="26"/>
      <c r="C23" s="27"/>
      <c r="D23" s="26"/>
      <c r="E23" s="10" t="s">
        <v>49</v>
      </c>
      <c r="F23" s="20">
        <f t="shared" si="2"/>
        <v>89849.300000000003</v>
      </c>
      <c r="G23" s="25">
        <f t="shared" ref="G23:G24" si="3">I23+K23+M23+O23</f>
        <v>9869.2999999999993</v>
      </c>
      <c r="H23" s="20">
        <v>28369.299999999999</v>
      </c>
      <c r="I23" s="25">
        <v>9869.2999999999993</v>
      </c>
      <c r="J23" s="20">
        <v>20000</v>
      </c>
      <c r="K23" s="20">
        <v>0</v>
      </c>
      <c r="L23" s="20">
        <v>9480</v>
      </c>
      <c r="M23" s="20">
        <v>0</v>
      </c>
      <c r="N23" s="23">
        <v>32000</v>
      </c>
      <c r="O23" s="23">
        <v>0</v>
      </c>
      <c r="P23" s="28"/>
      <c r="Q23" s="9"/>
      <c r="R23" s="9"/>
      <c r="S23" s="9"/>
      <c r="T23" s="6"/>
      <c r="U23" s="6"/>
      <c r="V23" s="6"/>
      <c r="W23" s="6"/>
      <c r="X23" s="7"/>
      <c r="Y23" s="7"/>
    </row>
    <row r="24" ht="21" customHeight="1">
      <c r="B24" s="29"/>
      <c r="C24" s="30"/>
      <c r="D24" s="29"/>
      <c r="E24" s="10" t="s">
        <v>50</v>
      </c>
      <c r="F24" s="20">
        <f t="shared" si="2"/>
        <v>89849.300000000003</v>
      </c>
      <c r="G24" s="25">
        <f t="shared" si="3"/>
        <v>9869.2999999999993</v>
      </c>
      <c r="H24" s="20">
        <v>28369.299999999999</v>
      </c>
      <c r="I24" s="25">
        <v>9869.2999999999993</v>
      </c>
      <c r="J24" s="20">
        <v>20000</v>
      </c>
      <c r="K24" s="20">
        <v>0</v>
      </c>
      <c r="L24" s="20">
        <v>9480</v>
      </c>
      <c r="M24" s="20">
        <v>0</v>
      </c>
      <c r="N24" s="23">
        <v>32000</v>
      </c>
      <c r="O24" s="23">
        <v>0</v>
      </c>
      <c r="P24" s="28"/>
      <c r="Q24" s="9"/>
      <c r="R24" s="9"/>
      <c r="S24" s="9"/>
      <c r="T24" s="6"/>
      <c r="U24" s="6"/>
      <c r="V24" s="6"/>
      <c r="W24" s="6"/>
      <c r="X24" s="7"/>
      <c r="Y24" s="7"/>
    </row>
    <row r="25" ht="27" customHeight="1">
      <c r="B25" s="10" t="s">
        <v>51</v>
      </c>
      <c r="C25" s="15" t="s">
        <v>52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9"/>
      <c r="R25" s="9"/>
      <c r="S25" s="9"/>
      <c r="T25" s="6"/>
      <c r="U25" s="6"/>
      <c r="V25" s="6"/>
      <c r="W25" s="6"/>
      <c r="X25" s="7"/>
      <c r="Y25" s="7"/>
    </row>
    <row r="26" ht="33.75" customHeight="1">
      <c r="B26" s="10"/>
      <c r="C26" s="15" t="s">
        <v>53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  <c r="Q26" s="9"/>
      <c r="R26" s="9"/>
      <c r="S26" s="9"/>
      <c r="T26" s="6"/>
      <c r="U26" s="6"/>
      <c r="V26" s="6"/>
      <c r="W26" s="6"/>
      <c r="X26" s="7"/>
      <c r="Y26" s="7"/>
    </row>
    <row r="27" ht="20.25" customHeight="1">
      <c r="B27" s="10"/>
      <c r="C27" s="10" t="s">
        <v>54</v>
      </c>
      <c r="D27" s="31" t="s">
        <v>55</v>
      </c>
      <c r="E27" s="10" t="s">
        <v>39</v>
      </c>
      <c r="F27" s="20">
        <f>F28+F29+F31+F32+F34+F35+F36+F30+F33</f>
        <v>313827.20000000001</v>
      </c>
      <c r="G27" s="20">
        <f t="shared" ref="G27:O27" si="4">G28+G29+G31+G32+G34+G35+G36+G30+G33</f>
        <v>197184.80000000002</v>
      </c>
      <c r="H27" s="20">
        <f>H28+H29+H31+H32+H34+H35+H36+H30+H33</f>
        <v>38450.699999999997</v>
      </c>
      <c r="I27" s="20">
        <f>I28+I29+I31+I32+I34+I35+I36+I30+I33</f>
        <v>25424.100000000002</v>
      </c>
      <c r="J27" s="20">
        <f t="shared" si="4"/>
        <v>0</v>
      </c>
      <c r="K27" s="20">
        <f t="shared" si="4"/>
        <v>0</v>
      </c>
      <c r="L27" s="20">
        <f t="shared" si="4"/>
        <v>72426.899999999994</v>
      </c>
      <c r="M27" s="20">
        <f t="shared" si="4"/>
        <v>58811.099999999991</v>
      </c>
      <c r="N27" s="20">
        <f t="shared" si="4"/>
        <v>202949.60000000001</v>
      </c>
      <c r="O27" s="20">
        <f t="shared" si="4"/>
        <v>112949.60000000001</v>
      </c>
      <c r="P27" s="10" t="s">
        <v>40</v>
      </c>
      <c r="Q27" s="9"/>
      <c r="R27" s="9" t="s">
        <v>41</v>
      </c>
      <c r="S27" s="9" t="s">
        <v>41</v>
      </c>
      <c r="T27" s="6"/>
      <c r="U27" s="6"/>
      <c r="V27" s="6"/>
      <c r="W27" s="6"/>
      <c r="X27" s="7"/>
      <c r="Y27" s="7"/>
    </row>
    <row r="28" ht="15.75" customHeight="1">
      <c r="B28" s="10"/>
      <c r="C28" s="10"/>
      <c r="D28" s="31"/>
      <c r="E28" s="10" t="s">
        <v>42</v>
      </c>
      <c r="F28" s="23">
        <v>24508.700000000001</v>
      </c>
      <c r="G28" s="23">
        <f t="shared" ref="G28:G34" si="5">I28+K28+M28+O28</f>
        <v>24508.700000000001</v>
      </c>
      <c r="H28" s="23">
        <v>3556.8000000000002</v>
      </c>
      <c r="I28" s="23">
        <v>3556.8000000000002</v>
      </c>
      <c r="J28" s="23">
        <v>0</v>
      </c>
      <c r="K28" s="23">
        <v>0</v>
      </c>
      <c r="L28" s="23">
        <v>20951.900000000001</v>
      </c>
      <c r="M28" s="23">
        <v>20951.900000000001</v>
      </c>
      <c r="N28" s="23">
        <v>0</v>
      </c>
      <c r="O28" s="23">
        <v>0</v>
      </c>
      <c r="P28" s="10"/>
      <c r="Q28" s="9"/>
      <c r="R28" s="9"/>
      <c r="S28" s="9"/>
      <c r="T28" s="6"/>
      <c r="U28" s="6"/>
      <c r="V28" s="6"/>
      <c r="W28" s="6"/>
      <c r="X28" s="7"/>
      <c r="Y28" s="7"/>
    </row>
    <row r="29" ht="15.75" customHeight="1">
      <c r="B29" s="10"/>
      <c r="C29" s="10"/>
      <c r="D29" s="31"/>
      <c r="E29" s="10" t="s">
        <v>43</v>
      </c>
      <c r="F29" s="23">
        <v>35049.599999999999</v>
      </c>
      <c r="G29" s="23">
        <f t="shared" si="5"/>
        <v>35049.599999999999</v>
      </c>
      <c r="H29" s="23">
        <v>4228.3000000000002</v>
      </c>
      <c r="I29" s="23">
        <v>4228.3000000000002</v>
      </c>
      <c r="J29" s="23">
        <v>0</v>
      </c>
      <c r="K29" s="23">
        <v>0</v>
      </c>
      <c r="L29" s="23">
        <v>30821.299999999999</v>
      </c>
      <c r="M29" s="23">
        <v>30821.299999999999</v>
      </c>
      <c r="N29" s="23">
        <v>0</v>
      </c>
      <c r="O29" s="23">
        <v>0</v>
      </c>
      <c r="P29" s="10"/>
      <c r="Q29" s="9"/>
      <c r="R29" s="9"/>
      <c r="S29" s="9"/>
      <c r="T29" s="6"/>
      <c r="U29" s="6"/>
      <c r="V29" s="6"/>
      <c r="W29" s="6"/>
      <c r="X29" s="7"/>
      <c r="Y29" s="7"/>
    </row>
    <row r="30" ht="15" customHeight="1">
      <c r="B30" s="10"/>
      <c r="C30" s="10"/>
      <c r="D30" s="31"/>
      <c r="E30" s="10" t="s">
        <v>44</v>
      </c>
      <c r="F30" s="23">
        <f>SUM(H30+J30+L30+N30)</f>
        <v>49703.900000000001</v>
      </c>
      <c r="G30" s="23">
        <f t="shared" si="5"/>
        <v>49703.900000000001</v>
      </c>
      <c r="H30" s="23">
        <v>4610.1999999999998</v>
      </c>
      <c r="I30" s="23">
        <v>4610.1999999999998</v>
      </c>
      <c r="J30" s="23">
        <v>0</v>
      </c>
      <c r="K30" s="23">
        <v>0</v>
      </c>
      <c r="L30" s="23">
        <v>3573.6999999999998</v>
      </c>
      <c r="M30" s="23">
        <v>3573.6999999999998</v>
      </c>
      <c r="N30" s="23">
        <v>41520</v>
      </c>
      <c r="O30" s="23">
        <v>41520</v>
      </c>
      <c r="P30" s="10"/>
      <c r="Q30" s="24"/>
      <c r="R30" s="9"/>
      <c r="S30" s="9"/>
      <c r="T30" s="6"/>
      <c r="U30" s="6"/>
      <c r="V30" s="6"/>
      <c r="W30" s="6"/>
      <c r="X30" s="7"/>
      <c r="Y30" s="7"/>
    </row>
    <row r="31" ht="16.5" customHeight="1">
      <c r="B31" s="10"/>
      <c r="C31" s="10"/>
      <c r="D31" s="31"/>
      <c r="E31" s="10" t="s">
        <v>45</v>
      </c>
      <c r="F31" s="20">
        <f t="shared" ref="F31:F36" si="6">H31+J31+L31+N31</f>
        <v>44815.400000000001</v>
      </c>
      <c r="G31" s="20">
        <f t="shared" si="5"/>
        <v>44815.400000000001</v>
      </c>
      <c r="H31" s="20">
        <f>I31</f>
        <v>2935.3999999999996</v>
      </c>
      <c r="I31" s="20">
        <f>930.79999999999995+2004.5999999999999</f>
        <v>2935.3999999999996</v>
      </c>
      <c r="J31" s="20">
        <v>0</v>
      </c>
      <c r="K31" s="20">
        <v>0</v>
      </c>
      <c r="L31" s="20">
        <v>1880</v>
      </c>
      <c r="M31" s="20">
        <v>1880</v>
      </c>
      <c r="N31" s="20">
        <v>40000</v>
      </c>
      <c r="O31" s="20">
        <v>40000</v>
      </c>
      <c r="P31" s="10"/>
      <c r="Q31" s="24"/>
      <c r="R31" s="9"/>
      <c r="S31" s="9"/>
      <c r="T31" s="6"/>
      <c r="U31" s="6"/>
      <c r="V31" s="6"/>
      <c r="W31" s="6"/>
      <c r="X31" s="7"/>
      <c r="Y31" s="7"/>
    </row>
    <row r="32" ht="18.75" customHeight="1">
      <c r="B32" s="10"/>
      <c r="C32" s="10"/>
      <c r="D32" s="31"/>
      <c r="E32" s="10" t="s">
        <v>46</v>
      </c>
      <c r="F32" s="20">
        <f t="shared" si="6"/>
        <v>39889.599999999999</v>
      </c>
      <c r="G32" s="20">
        <f t="shared" si="5"/>
        <v>35003.599999999999</v>
      </c>
      <c r="H32" s="20">
        <v>5420</v>
      </c>
      <c r="I32" s="20">
        <f>1294+760</f>
        <v>2054</v>
      </c>
      <c r="J32" s="20">
        <v>0</v>
      </c>
      <c r="K32" s="20">
        <v>0</v>
      </c>
      <c r="L32" s="20">
        <v>3040</v>
      </c>
      <c r="M32" s="20">
        <v>1520</v>
      </c>
      <c r="N32" s="20">
        <v>31429.599999999999</v>
      </c>
      <c r="O32" s="20">
        <v>31429.599999999999</v>
      </c>
      <c r="P32" s="10"/>
      <c r="Q32" s="9"/>
      <c r="R32" s="9"/>
      <c r="S32" s="9"/>
      <c r="T32" s="6"/>
      <c r="U32" s="6"/>
      <c r="V32" s="6"/>
      <c r="W32" s="6"/>
      <c r="X32" s="7"/>
      <c r="Y32" s="7"/>
    </row>
    <row r="33" ht="18" customHeight="1">
      <c r="B33" s="10"/>
      <c r="C33" s="10"/>
      <c r="D33" s="31"/>
      <c r="E33" s="10" t="s">
        <v>47</v>
      </c>
      <c r="F33" s="20">
        <f t="shared" si="6"/>
        <v>8460</v>
      </c>
      <c r="G33" s="20">
        <v>1053.5999999999999</v>
      </c>
      <c r="H33" s="20">
        <v>5420</v>
      </c>
      <c r="I33" s="20">
        <v>989.39999999999998</v>
      </c>
      <c r="J33" s="20">
        <v>0</v>
      </c>
      <c r="K33" s="20">
        <v>0</v>
      </c>
      <c r="L33" s="20">
        <v>3040</v>
      </c>
      <c r="M33" s="20">
        <v>64.200000000000003</v>
      </c>
      <c r="N33" s="20">
        <v>0</v>
      </c>
      <c r="O33" s="20">
        <v>0</v>
      </c>
      <c r="P33" s="10"/>
      <c r="Q33" s="24"/>
      <c r="R33" s="9"/>
      <c r="S33" s="9"/>
      <c r="T33" s="6"/>
      <c r="U33" s="6"/>
      <c r="V33" s="6"/>
      <c r="W33" s="6"/>
      <c r="X33" s="7"/>
      <c r="Y33" s="7"/>
    </row>
    <row r="34" ht="17.25" customHeight="1">
      <c r="B34" s="10"/>
      <c r="C34" s="10"/>
      <c r="D34" s="31"/>
      <c r="E34" s="10" t="s">
        <v>48</v>
      </c>
      <c r="F34" s="20">
        <f t="shared" si="6"/>
        <v>37000</v>
      </c>
      <c r="G34" s="25">
        <f t="shared" si="5"/>
        <v>2350</v>
      </c>
      <c r="H34" s="20">
        <v>3960</v>
      </c>
      <c r="I34" s="25">
        <v>2350</v>
      </c>
      <c r="J34" s="20">
        <v>0</v>
      </c>
      <c r="K34" s="20">
        <v>0</v>
      </c>
      <c r="L34" s="20">
        <v>3040</v>
      </c>
      <c r="M34" s="20">
        <v>0</v>
      </c>
      <c r="N34" s="25">
        <v>30000</v>
      </c>
      <c r="O34" s="20">
        <v>0</v>
      </c>
      <c r="P34" s="10"/>
      <c r="Q34" s="9"/>
      <c r="R34" s="9"/>
      <c r="S34" s="9"/>
      <c r="T34" s="6"/>
      <c r="U34" s="6"/>
      <c r="V34" s="6"/>
      <c r="W34" s="6"/>
      <c r="X34" s="7"/>
      <c r="Y34" s="7"/>
    </row>
    <row r="35" ht="16.5" customHeight="1">
      <c r="B35" s="10"/>
      <c r="C35" s="10"/>
      <c r="D35" s="31"/>
      <c r="E35" s="10" t="s">
        <v>49</v>
      </c>
      <c r="F35" s="20">
        <f t="shared" si="6"/>
        <v>37000</v>
      </c>
      <c r="G35" s="32">
        <f t="shared" ref="G35:G36" si="7">I35</f>
        <v>2350</v>
      </c>
      <c r="H35" s="23">
        <v>3960</v>
      </c>
      <c r="I35" s="32">
        <v>2350</v>
      </c>
      <c r="J35" s="20">
        <v>0</v>
      </c>
      <c r="K35" s="20">
        <v>0</v>
      </c>
      <c r="L35" s="20">
        <v>3040</v>
      </c>
      <c r="M35" s="20">
        <v>0</v>
      </c>
      <c r="N35" s="25">
        <v>30000</v>
      </c>
      <c r="O35" s="20">
        <v>0</v>
      </c>
      <c r="P35" s="10"/>
      <c r="Q35" s="9"/>
      <c r="R35" s="9"/>
      <c r="S35" s="9"/>
      <c r="T35" s="6"/>
      <c r="U35" s="6"/>
      <c r="V35" s="6"/>
      <c r="W35" s="6"/>
      <c r="X35" s="7"/>
      <c r="Y35" s="7"/>
    </row>
    <row r="36" ht="17.25" customHeight="1">
      <c r="B36" s="10"/>
      <c r="C36" s="10"/>
      <c r="D36" s="31"/>
      <c r="E36" s="10" t="s">
        <v>50</v>
      </c>
      <c r="F36" s="20">
        <f t="shared" si="6"/>
        <v>37400</v>
      </c>
      <c r="G36" s="32">
        <f t="shared" si="7"/>
        <v>2350</v>
      </c>
      <c r="H36" s="23">
        <v>4360</v>
      </c>
      <c r="I36" s="32">
        <v>2350</v>
      </c>
      <c r="J36" s="20">
        <v>0</v>
      </c>
      <c r="K36" s="20">
        <v>0</v>
      </c>
      <c r="L36" s="20">
        <v>3040</v>
      </c>
      <c r="M36" s="20">
        <v>0</v>
      </c>
      <c r="N36" s="25">
        <v>30000</v>
      </c>
      <c r="O36" s="20">
        <v>0</v>
      </c>
      <c r="P36" s="10"/>
      <c r="Q36" s="9"/>
      <c r="R36" s="9"/>
      <c r="S36" s="9"/>
      <c r="T36" s="6"/>
      <c r="U36" s="6"/>
      <c r="V36" s="6"/>
      <c r="W36" s="6"/>
      <c r="X36" s="7"/>
      <c r="Y36" s="7"/>
    </row>
    <row r="37" ht="20.25" customHeight="1">
      <c r="B37" s="10"/>
      <c r="C37" s="10" t="s">
        <v>56</v>
      </c>
      <c r="D37" s="10"/>
      <c r="E37" s="10" t="s">
        <v>39</v>
      </c>
      <c r="F37" s="20">
        <f>F38+F39+F40+F41+F42+F43+F44+F45+F46</f>
        <v>1682999.4000000001</v>
      </c>
      <c r="G37" s="20">
        <f t="shared" ref="G37:O37" si="8">G38+G39+G40+G41+G42+G43+G44+G45+G46</f>
        <v>1258949.9000000001</v>
      </c>
      <c r="H37" s="20">
        <f>H38+H39+H40+H41+H42+H43+H44+H45+H46</f>
        <v>445542</v>
      </c>
      <c r="I37" s="20">
        <f t="shared" si="8"/>
        <v>315169.69999999995</v>
      </c>
      <c r="J37" s="20">
        <f t="shared" si="8"/>
        <v>123948.89999999999</v>
      </c>
      <c r="K37" s="20">
        <f t="shared" si="8"/>
        <v>61242.899999999994</v>
      </c>
      <c r="L37" s="20">
        <f t="shared" si="8"/>
        <v>154386.10000000001</v>
      </c>
      <c r="M37" s="20">
        <f t="shared" si="8"/>
        <v>109414.90000000001</v>
      </c>
      <c r="N37" s="20">
        <f t="shared" si="8"/>
        <v>959122.40000000002</v>
      </c>
      <c r="O37" s="20">
        <f t="shared" si="8"/>
        <v>773122.40000000002</v>
      </c>
      <c r="P37" s="10" t="s">
        <v>40</v>
      </c>
      <c r="Q37" s="9"/>
      <c r="R37" s="9"/>
      <c r="S37" s="9"/>
      <c r="T37" s="6"/>
      <c r="U37" s="6"/>
      <c r="V37" s="6"/>
      <c r="W37" s="6"/>
      <c r="X37" s="7"/>
      <c r="Y37" s="7"/>
    </row>
    <row r="38" ht="12.75">
      <c r="B38" s="10"/>
      <c r="C38" s="10"/>
      <c r="D38" s="10"/>
      <c r="E38" s="10">
        <v>2017</v>
      </c>
      <c r="F38" s="23">
        <f t="shared" ref="F38:F40" si="9">SUM(F16+F28)</f>
        <v>174194.10000000003</v>
      </c>
      <c r="G38" s="23">
        <f t="shared" ref="G38:O40" si="10">SUM(G16+G28)</f>
        <v>174194.10000000001</v>
      </c>
      <c r="H38" s="23">
        <f t="shared" si="10"/>
        <v>63458.200000000004</v>
      </c>
      <c r="I38" s="23">
        <f t="shared" si="10"/>
        <v>63458.200000000004</v>
      </c>
      <c r="J38" s="23">
        <f t="shared" si="10"/>
        <v>10885.200000000001</v>
      </c>
      <c r="K38" s="23">
        <f t="shared" si="10"/>
        <v>10885.200000000001</v>
      </c>
      <c r="L38" s="23">
        <f t="shared" si="10"/>
        <v>30850.700000000001</v>
      </c>
      <c r="M38" s="23">
        <f t="shared" si="10"/>
        <v>30850.700000000001</v>
      </c>
      <c r="N38" s="23">
        <f t="shared" si="10"/>
        <v>69000</v>
      </c>
      <c r="O38" s="23">
        <f t="shared" si="10"/>
        <v>69000</v>
      </c>
      <c r="P38" s="10"/>
      <c r="Q38" s="9"/>
      <c r="R38" s="9"/>
      <c r="S38" s="9"/>
      <c r="T38" s="6"/>
      <c r="U38" s="6"/>
      <c r="V38" s="6"/>
      <c r="W38" s="6"/>
      <c r="X38" s="7"/>
      <c r="Y38" s="7"/>
    </row>
    <row r="39" ht="12.75">
      <c r="B39" s="10"/>
      <c r="C39" s="10"/>
      <c r="D39" s="10"/>
      <c r="E39" s="10">
        <v>2018</v>
      </c>
      <c r="F39" s="23">
        <f t="shared" si="9"/>
        <v>243066.90000000002</v>
      </c>
      <c r="G39" s="23">
        <f t="shared" si="10"/>
        <v>243066.89999999999</v>
      </c>
      <c r="H39" s="23">
        <f t="shared" si="10"/>
        <v>81313.900000000009</v>
      </c>
      <c r="I39" s="23">
        <f t="shared" si="10"/>
        <v>81313.900000000009</v>
      </c>
      <c r="J39" s="23">
        <f t="shared" si="10"/>
        <v>2813.0999999999999</v>
      </c>
      <c r="K39" s="23">
        <f t="shared" si="10"/>
        <v>2813.0999999999999</v>
      </c>
      <c r="L39" s="23">
        <f t="shared" si="10"/>
        <v>38342.900000000001</v>
      </c>
      <c r="M39" s="23">
        <f t="shared" si="10"/>
        <v>38342.900000000001</v>
      </c>
      <c r="N39" s="23">
        <f t="shared" si="10"/>
        <v>120597</v>
      </c>
      <c r="O39" s="23">
        <f t="shared" si="10"/>
        <v>120597</v>
      </c>
      <c r="P39" s="10"/>
      <c r="Q39" s="9"/>
      <c r="R39" s="9"/>
      <c r="S39" s="9"/>
      <c r="T39" s="6"/>
      <c r="U39" s="6"/>
      <c r="V39" s="6"/>
      <c r="W39" s="6"/>
      <c r="X39" s="7"/>
      <c r="Y39" s="7"/>
    </row>
    <row r="40" ht="12.75">
      <c r="B40" s="10"/>
      <c r="C40" s="10"/>
      <c r="D40" s="10"/>
      <c r="E40" s="10">
        <v>2019</v>
      </c>
      <c r="F40" s="23">
        <f t="shared" si="9"/>
        <v>134675.39999999999</v>
      </c>
      <c r="G40" s="23">
        <f t="shared" si="10"/>
        <v>134675.39999999999</v>
      </c>
      <c r="H40" s="23">
        <f t="shared" si="10"/>
        <v>45866.299999999996</v>
      </c>
      <c r="I40" s="23">
        <f t="shared" si="10"/>
        <v>45866.299999999996</v>
      </c>
      <c r="J40" s="23">
        <f t="shared" si="10"/>
        <v>4193.8000000000002</v>
      </c>
      <c r="K40" s="23">
        <f t="shared" si="10"/>
        <v>4193.8000000000002</v>
      </c>
      <c r="L40" s="23">
        <f t="shared" si="10"/>
        <v>11095.299999999999</v>
      </c>
      <c r="M40" s="23">
        <f t="shared" si="10"/>
        <v>11095.299999999999</v>
      </c>
      <c r="N40" s="23">
        <f t="shared" si="10"/>
        <v>73520</v>
      </c>
      <c r="O40" s="23">
        <f t="shared" si="10"/>
        <v>73520</v>
      </c>
      <c r="P40" s="10"/>
      <c r="Q40" s="24"/>
      <c r="R40" s="9"/>
      <c r="S40" s="9"/>
      <c r="T40" s="6"/>
      <c r="U40" s="6"/>
      <c r="V40" s="6"/>
      <c r="W40" s="6"/>
      <c r="X40" s="7"/>
      <c r="Y40" s="7"/>
    </row>
    <row r="41" ht="12.75">
      <c r="B41" s="10"/>
      <c r="C41" s="10"/>
      <c r="D41" s="10"/>
      <c r="E41" s="10">
        <v>2020</v>
      </c>
      <c r="F41" s="20">
        <f t="shared" ref="F41:O41" si="11">F31+F19</f>
        <v>211530.29999999999</v>
      </c>
      <c r="G41" s="20">
        <f>G31+G19</f>
        <v>211530.29999999999</v>
      </c>
      <c r="H41" s="20">
        <f t="shared" ref="H41:I44" si="12">H31+H19</f>
        <v>40976.300000000003</v>
      </c>
      <c r="I41" s="20">
        <f>I31+I19</f>
        <v>40976.300000000003</v>
      </c>
      <c r="J41" s="20">
        <f t="shared" si="11"/>
        <v>9056.7999999999993</v>
      </c>
      <c r="K41" s="20">
        <f t="shared" si="11"/>
        <v>9056.7999999999993</v>
      </c>
      <c r="L41" s="20">
        <f>L31+L19</f>
        <v>11497.200000000001</v>
      </c>
      <c r="M41" s="20">
        <f t="shared" ref="M41:O43" si="13">M31+M19</f>
        <v>11497.200000000001</v>
      </c>
      <c r="N41" s="20">
        <f t="shared" si="11"/>
        <v>150000</v>
      </c>
      <c r="O41" s="20">
        <f t="shared" si="11"/>
        <v>150000</v>
      </c>
      <c r="P41" s="10"/>
      <c r="Q41" s="24"/>
      <c r="R41" s="9"/>
      <c r="S41" s="9"/>
      <c r="T41" s="6"/>
      <c r="U41" s="6"/>
      <c r="V41" s="6"/>
      <c r="W41" s="6"/>
      <c r="X41" s="7"/>
      <c r="Y41" s="7"/>
    </row>
    <row r="42" ht="12.75">
      <c r="B42" s="10"/>
      <c r="C42" s="10"/>
      <c r="D42" s="10"/>
      <c r="E42" s="10">
        <v>2021</v>
      </c>
      <c r="F42" s="20">
        <f t="shared" ref="F42:F46" si="14">H42+J42+L42+N42</f>
        <v>263949</v>
      </c>
      <c r="G42" s="20">
        <f t="shared" ref="G42:G43" si="15">I42+K42+O42+M42</f>
        <v>232704.80000000002</v>
      </c>
      <c r="H42" s="20">
        <f t="shared" si="12"/>
        <v>58300</v>
      </c>
      <c r="I42" s="20">
        <f t="shared" si="12"/>
        <v>29895.400000000001</v>
      </c>
      <c r="J42" s="20">
        <f t="shared" ref="J42:J46" si="16">J20+J32</f>
        <v>17000</v>
      </c>
      <c r="K42" s="20">
        <f t="shared" ref="K42:K43" si="17">K32+K20</f>
        <v>16980.299999999999</v>
      </c>
      <c r="L42" s="20">
        <f t="shared" ref="L42:L46" si="18">L20+L32</f>
        <v>12520</v>
      </c>
      <c r="M42" s="20">
        <f t="shared" si="13"/>
        <v>9700.1000000000004</v>
      </c>
      <c r="N42" s="20">
        <f t="shared" si="13"/>
        <v>176129</v>
      </c>
      <c r="O42" s="20">
        <f t="shared" si="13"/>
        <v>176129</v>
      </c>
      <c r="P42" s="10"/>
      <c r="Q42" s="9"/>
      <c r="R42" s="9"/>
      <c r="S42" s="9"/>
      <c r="T42" s="6"/>
      <c r="U42" s="6"/>
      <c r="V42" s="6"/>
      <c r="W42" s="6"/>
      <c r="X42" s="7"/>
      <c r="Y42" s="7"/>
    </row>
    <row r="43" ht="12.75">
      <c r="B43" s="10"/>
      <c r="C43" s="10"/>
      <c r="D43" s="10"/>
      <c r="E43" s="10">
        <v>2022</v>
      </c>
      <c r="F43" s="20">
        <f t="shared" si="14"/>
        <v>274485.79999999999</v>
      </c>
      <c r="G43" s="20">
        <f t="shared" si="15"/>
        <v>226070.5</v>
      </c>
      <c r="H43" s="20">
        <f t="shared" si="12"/>
        <v>58089.400000000001</v>
      </c>
      <c r="I43" s="20">
        <f>I33+I21</f>
        <v>16951.700000000001</v>
      </c>
      <c r="J43" s="20">
        <f t="shared" si="16"/>
        <v>20000</v>
      </c>
      <c r="K43" s="20">
        <f t="shared" si="17"/>
        <v>17313.700000000001</v>
      </c>
      <c r="L43" s="20">
        <f t="shared" si="18"/>
        <v>12520</v>
      </c>
      <c r="M43" s="20">
        <f t="shared" si="13"/>
        <v>7928.6999999999998</v>
      </c>
      <c r="N43" s="20">
        <f t="shared" ref="N43:N46" si="19">N33+N21</f>
        <v>183876.39999999999</v>
      </c>
      <c r="O43" s="20">
        <f t="shared" si="13"/>
        <v>183876.39999999999</v>
      </c>
      <c r="P43" s="10"/>
      <c r="Q43" s="9"/>
      <c r="R43" s="9"/>
      <c r="S43" s="9"/>
      <c r="T43" s="6"/>
      <c r="U43" s="6"/>
      <c r="V43" s="6"/>
      <c r="W43" s="6"/>
      <c r="X43" s="7"/>
      <c r="Y43" s="7"/>
    </row>
    <row r="44" ht="12.75">
      <c r="B44" s="10"/>
      <c r="C44" s="10"/>
      <c r="D44" s="10"/>
      <c r="E44" s="10">
        <v>2023</v>
      </c>
      <c r="F44" s="20">
        <f t="shared" si="14"/>
        <v>126999.3</v>
      </c>
      <c r="G44" s="25">
        <f>I44+K44+M44</f>
        <v>12269.299999999999</v>
      </c>
      <c r="H44" s="20">
        <f t="shared" si="12"/>
        <v>32479.299999999999</v>
      </c>
      <c r="I44" s="25">
        <f t="shared" si="12"/>
        <v>12269.299999999999</v>
      </c>
      <c r="J44" s="20">
        <f t="shared" si="16"/>
        <v>20000</v>
      </c>
      <c r="K44" s="20">
        <f>K22+K34</f>
        <v>0</v>
      </c>
      <c r="L44" s="20">
        <f t="shared" si="18"/>
        <v>12520</v>
      </c>
      <c r="M44" s="20">
        <f>M22+M34</f>
        <v>0</v>
      </c>
      <c r="N44" s="25">
        <f t="shared" si="19"/>
        <v>62000</v>
      </c>
      <c r="O44" s="20">
        <v>0</v>
      </c>
      <c r="P44" s="10"/>
      <c r="Q44" s="9"/>
      <c r="R44" s="9"/>
      <c r="S44" s="9"/>
      <c r="T44" s="6"/>
      <c r="U44" s="6"/>
      <c r="V44" s="6"/>
      <c r="W44" s="6"/>
      <c r="X44" s="7"/>
      <c r="Y44" s="7"/>
    </row>
    <row r="45" ht="12.75">
      <c r="B45" s="10"/>
      <c r="C45" s="10"/>
      <c r="D45" s="10"/>
      <c r="E45" s="10">
        <v>2024</v>
      </c>
      <c r="F45" s="20">
        <f t="shared" si="14"/>
        <v>126849.3</v>
      </c>
      <c r="G45" s="25">
        <f t="shared" ref="G45:G46" si="20">I45+K45+O45</f>
        <v>12219.299999999999</v>
      </c>
      <c r="H45" s="20">
        <f>H23+H35</f>
        <v>32329.299999999999</v>
      </c>
      <c r="I45" s="25">
        <f t="shared" ref="I45:I46" si="21">I35+I23</f>
        <v>12219.299999999999</v>
      </c>
      <c r="J45" s="20">
        <f t="shared" si="16"/>
        <v>20000</v>
      </c>
      <c r="K45" s="20">
        <v>0</v>
      </c>
      <c r="L45" s="20">
        <f t="shared" si="18"/>
        <v>12520</v>
      </c>
      <c r="M45" s="20">
        <v>0</v>
      </c>
      <c r="N45" s="25">
        <f t="shared" si="19"/>
        <v>62000</v>
      </c>
      <c r="O45" s="20">
        <v>0</v>
      </c>
      <c r="P45" s="10"/>
      <c r="Q45" s="9"/>
      <c r="R45" s="9"/>
      <c r="S45" s="9"/>
      <c r="T45" s="6"/>
      <c r="U45" s="6"/>
      <c r="V45" s="6"/>
      <c r="W45" s="6"/>
      <c r="X45" s="7"/>
      <c r="Y45" s="7"/>
    </row>
    <row r="46" ht="12.75">
      <c r="B46" s="10"/>
      <c r="C46" s="10"/>
      <c r="D46" s="10"/>
      <c r="E46" s="10">
        <v>2025</v>
      </c>
      <c r="F46" s="20">
        <f t="shared" si="14"/>
        <v>127249.3</v>
      </c>
      <c r="G46" s="25">
        <f t="shared" si="20"/>
        <v>12219.299999999999</v>
      </c>
      <c r="H46" s="20">
        <f>H36+H24</f>
        <v>32729.299999999999</v>
      </c>
      <c r="I46" s="25">
        <f t="shared" si="21"/>
        <v>12219.299999999999</v>
      </c>
      <c r="J46" s="20">
        <f t="shared" si="16"/>
        <v>20000</v>
      </c>
      <c r="K46" s="20">
        <v>0</v>
      </c>
      <c r="L46" s="20">
        <f t="shared" si="18"/>
        <v>12520</v>
      </c>
      <c r="M46" s="20">
        <v>0</v>
      </c>
      <c r="N46" s="25">
        <f t="shared" si="19"/>
        <v>62000</v>
      </c>
      <c r="O46" s="20">
        <v>0</v>
      </c>
      <c r="P46" s="10"/>
      <c r="Q46" s="9"/>
      <c r="R46" s="9"/>
      <c r="S46" s="9"/>
      <c r="T46" s="6"/>
      <c r="U46" s="6"/>
      <c r="V46" s="6"/>
      <c r="W46" s="6"/>
      <c r="X46" s="7"/>
      <c r="Y46" s="7"/>
    </row>
    <row r="47" ht="19.5" customHeight="1">
      <c r="B47" s="6"/>
      <c r="C47" s="9"/>
      <c r="D47" s="9"/>
      <c r="E47" s="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6"/>
      <c r="R47" s="6"/>
      <c r="S47" s="6"/>
      <c r="T47" s="6"/>
      <c r="U47" s="6"/>
      <c r="V47" s="6"/>
      <c r="W47" s="6"/>
      <c r="X47" s="7"/>
      <c r="Y47" s="7"/>
    </row>
    <row r="48" ht="15" customHeight="1"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ht="12.75">
      <c r="G49" s="33"/>
      <c r="H49" s="33"/>
      <c r="I49" s="33"/>
      <c r="J49" s="33"/>
      <c r="K49" s="33"/>
      <c r="L49" s="33"/>
      <c r="M49" s="33"/>
      <c r="N49" s="33"/>
      <c r="O49" s="33"/>
      <c r="P49" s="33"/>
    </row>
  </sheetData>
  <mergeCells count="30">
    <mergeCell ref="L1:P1"/>
    <mergeCell ref="L2:P2"/>
    <mergeCell ref="B6:P6"/>
    <mergeCell ref="B8:B10"/>
    <mergeCell ref="C8:C10"/>
    <mergeCell ref="D8:D10"/>
    <mergeCell ref="E8:E10"/>
    <mergeCell ref="F8:G9"/>
    <mergeCell ref="H8:O8"/>
    <mergeCell ref="P8:P10"/>
    <mergeCell ref="H9:I9"/>
    <mergeCell ref="J9:K9"/>
    <mergeCell ref="L9:M9"/>
    <mergeCell ref="N9:O9"/>
    <mergeCell ref="C12:P12"/>
    <mergeCell ref="C13:P13"/>
    <mergeCell ref="C14:P14"/>
    <mergeCell ref="B15:B24"/>
    <mergeCell ref="C15:C24"/>
    <mergeCell ref="D15:D24"/>
    <mergeCell ref="P15:P22"/>
    <mergeCell ref="C25:P25"/>
    <mergeCell ref="C26:P26"/>
    <mergeCell ref="B27:B36"/>
    <mergeCell ref="C27:C36"/>
    <mergeCell ref="D27:D36"/>
    <mergeCell ref="P27:P36"/>
    <mergeCell ref="B37:B46"/>
    <mergeCell ref="C37:D46"/>
    <mergeCell ref="P37:P46"/>
  </mergeCells>
  <printOptions headings="0" gridLines="0"/>
  <pageMargins left="0.69999999999999996" right="0.69999999999999996" top="0.75" bottom="0.75" header="0.29999999999999999" footer="0.29999999999999999"/>
  <pageSetup paperSize="9" scale="49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revision>1</cp:revision>
  <dcterms:created xsi:type="dcterms:W3CDTF">2007-01-31T11:43:00Z</dcterms:created>
  <dcterms:modified xsi:type="dcterms:W3CDTF">2023-03-24T06:52:28Z</dcterms:modified>
  <cp:version>1048576</cp:version>
</cp:coreProperties>
</file>