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РО" sheetId="1" state="visible" r:id="rId1"/>
  </sheets>
  <calcPr/>
</workbook>
</file>

<file path=xl/sharedStrings.xml><?xml version="1.0" encoding="utf-8"?>
<sst xmlns="http://schemas.openxmlformats.org/spreadsheetml/2006/main" count="79" uniqueCount="79">
  <si>
    <t xml:space="preserve">Приложение 6</t>
  </si>
  <si>
    <t xml:space="preserve">к постановлению                                                                            администрации Города Томска                                                                   от 23.03.2023 № 207                                                             Приложение 2                                                                                            к подпрограмме                                                                    "Обеспечение жильем молодых семей"                                                         на 2017-2023 годы</t>
  </si>
  <si>
    <t xml:space="preserve">Перечень мероприятий и ресурсное обеспечение подпрограммы "Обеспечение жильем молодых семей" на 2017-2025 годы</t>
  </si>
  <si>
    <t>№</t>
  </si>
  <si>
    <t xml:space="preserve">Наименования целей, задач, ведомственных целевых программ, мероприятий подпрограммы</t>
  </si>
  <si>
    <t xml:space="preserve">Код бюджетной классификации (КЦСР, КВР)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</si>
  <si>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</si>
  <si>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</si>
  <si>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</si>
  <si>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(тыс. рублей)</t>
  </si>
  <si>
    <t xml:space="preserve">В том числе за счет средств</t>
  </si>
  <si>
    <t xml:space="preserve">Ответственный исполнитель, соисполнители, участники</t>
  </si>
  <si>
    <t xml:space="preserve">местного бюджета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</si>
  <si>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</si>
  <si>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</si>
  <si>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</si>
  <si>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</si>
  <si>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</si>
  <si>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</si>
  <si>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</si>
  <si>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</si>
  <si>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</si>
  <si>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</si>
  <si>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</si>
  <si>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</si>
  <si>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</si>
  <si>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</si>
  <si>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</si>
  <si>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</si>
  <si>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</si>
  <si>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</si>
  <si>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</si>
  <si>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</si>
  <si>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</si>
  <si>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 xml:space="preserve">Укрупненное (основное) мероприятие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</si>
  <si>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КЦСР 1210110310, КВР 313;                 КЦСР 12101L4970, КВР 322;                    КЦСР 1210120490,    КВР 322;                     КЦСР 1210120500,    КВР 322; </t>
  </si>
  <si>
    <t>всего</t>
  </si>
  <si>
    <t xml:space="preserve">Управление молодежной политики администрации Города Томска</t>
  </si>
  <si>
    <t>2024</t>
  </si>
  <si>
    <t>2025</t>
  </si>
  <si>
    <t xml:space="preserve"> 1 .1 </t>
  </si>
  <si>
    <t xml:space="preserve"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</si>
  <si>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1.1.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</si>
  <si>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</si>
  <si>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 xml:space="preserve">КЦСР1210100000, КВР 000</t>
  </si>
  <si>
    <t>II</t>
  </si>
  <si>
    <t>А</t>
  </si>
  <si>
    <t>1.2.</t>
  </si>
  <si>
    <t xml:space="preserve"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</si>
  <si>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 xml:space="preserve">КЦСР 1210100000, КВР 000</t>
  </si>
  <si>
    <t>1.3</t>
  </si>
  <si>
    <t xml:space="preserve"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</si>
  <si>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1.4.</t>
  </si>
  <si>
    <t xml:space="preserve">Мероприятие 1.4 Предоставление молодым семьям социальных выплат на приобретение (строительство) жилья</t>
  </si>
  <si>
    <t xml:space="preserve">КЦСР 1210L4970, КВР 322             КЦСР 1210120490,    КВР 322;                     </t>
  </si>
  <si>
    <t>1.5</t>
  </si>
  <si>
    <t xml:space="preserve"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</si>
  <si>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</si>
  <si>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>III</t>
  </si>
  <si>
    <t xml:space="preserve">Итого по задаче 1</t>
  </si>
  <si>
    <t>13538,7</t>
  </si>
  <si>
    <t>9898,8</t>
  </si>
  <si>
    <t>2813,1</t>
  </si>
  <si>
    <t>7521,6</t>
  </si>
  <si>
    <t>2</t>
  </si>
  <si>
    <t xml:space="preserve"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</si>
  <si>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2.1</t>
  </si>
  <si>
    <t xml:space="preserve"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</si>
  <si>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 xml:space="preserve">Итого по задаче 2</t>
  </si>
  <si>
    <t>----</t>
  </si>
  <si>
    <t xml:space="preserve">Задача 3. Субсидирование процентной ставки по ипотечным жилищным кредитам работников муниципальных учреждений социальной сферы</t>
  </si>
  <si>
    <t>3.1</t>
  </si>
  <si>
    <t xml:space="preserve">Мероприятие 3.1. Возмещение затрат на уплату сумм процентов по ипотечным жилищным кредитным договорам отдельным категориям граждан</t>
  </si>
  <si>
    <t xml:space="preserve">КЦСР 1210110310, КВР 313</t>
  </si>
  <si>
    <t>I</t>
  </si>
  <si>
    <t xml:space="preserve">Итого по задаче 3</t>
  </si>
  <si>
    <t>_____</t>
  </si>
  <si>
    <t>46362,7</t>
  </si>
  <si>
    <t xml:space="preserve">ВСЕГО ПО ПОДПРОГРАММЕ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</si>
</sst>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  <numFmt numFmtId="165" formatCode="0.0"/>
  </numFmts>
  <fonts count="24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 Cyr"/>
      <color theme="10" tint="0"/>
      <sz val="10.000000"/>
      <u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Arial Cyr"/>
      <color theme="11" tint="0"/>
      <sz val="10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 Cyr"/>
      <b/>
      <sz val="10.000000"/>
    </font>
    <font>
      <name val="Arial Cyr"/>
      <sz val="9.000000"/>
    </font>
    <font>
      <name val="Arial"/>
      <color indexed="64"/>
      <sz val="10.000000"/>
    </font>
    <font>
      <name val="Arial Cyr"/>
      <sz val="8.00000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6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7" borderId="7" numFmtId="0" applyNumberFormat="1" applyFont="1" applyFill="1" applyBorder="1"/>
    <xf fontId="12" fillId="0" borderId="0" numFmtId="0" applyNumberFormat="1" applyFont="1" applyFill="1" applyBorder="1"/>
    <xf fontId="13" fillId="28" borderId="0" numFmtId="0" applyNumberFormat="1" applyFont="1" applyFill="1" applyBorder="1"/>
    <xf fontId="14" fillId="0" borderId="0" numFmtId="0" applyNumberFormat="1" applyFont="1" applyFill="1" applyBorder="1"/>
    <xf fontId="15" fillId="29" borderId="0" numFmtId="0" applyNumberFormat="1" applyFont="1" applyFill="1" applyBorder="1"/>
    <xf fontId="16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9" fillId="31" borderId="0" numFmtId="0" applyNumberFormat="1" applyFont="1" applyFill="1" applyBorder="1"/>
  </cellStyleXfs>
  <cellXfs count="62">
    <xf fontId="0" fillId="0" borderId="0" numFmtId="0" xfId="0"/>
    <xf fontId="0" fillId="32" borderId="0" numFmtId="0" xfId="0" applyFill="1"/>
    <xf fontId="0" fillId="32" borderId="0" numFmtId="49" xfId="0" applyNumberFormat="1" applyFill="1"/>
    <xf fontId="0" fillId="0" borderId="0" numFmtId="0" xfId="0"/>
    <xf fontId="0" fillId="32" borderId="0" numFmtId="49" xfId="0" applyNumberFormat="1" applyFill="1" applyAlignment="1">
      <alignment horizontal="center"/>
    </xf>
    <xf fontId="0" fillId="32" borderId="0" numFmtId="0" xfId="0" applyFill="1" applyAlignment="1">
      <alignment wrapText="1"/>
    </xf>
    <xf fontId="0" fillId="0" borderId="0" numFmtId="0" xfId="0" applyAlignment="1">
      <alignment wrapText="1"/>
    </xf>
    <xf fontId="20" fillId="32" borderId="0" numFmtId="0" xfId="0" applyFont="1" applyFill="1" applyAlignment="1">
      <alignment horizontal="center" vertical="center"/>
    </xf>
    <xf fontId="0" fillId="32" borderId="10" numFmtId="49" xfId="0" applyNumberFormat="1" applyFill="1" applyBorder="1" applyAlignment="1">
      <alignment horizontal="center" vertical="center" wrapText="1"/>
    </xf>
    <xf fontId="0" fillId="32" borderId="11" numFmtId="49" xfId="0" applyNumberFormat="1" applyFill="1" applyBorder="1" applyAlignment="1">
      <alignment horizontal="center" vertical="center" wrapText="1"/>
    </xf>
    <xf fontId="0" fillId="32" borderId="12" numFmtId="49" xfId="0" applyNumberFormat="1" applyFill="1" applyBorder="1" applyAlignment="1">
      <alignment horizontal="center" vertical="center" wrapText="1"/>
    </xf>
    <xf fontId="0" fillId="32" borderId="13" numFmtId="49" xfId="0" applyNumberFormat="1" applyFill="1" applyBorder="1" applyAlignment="1">
      <alignment horizontal="center" vertical="center" wrapText="1"/>
    </xf>
    <xf fontId="0" fillId="32" borderId="14" numFmtId="49" xfId="0" applyNumberFormat="1" applyFill="1" applyBorder="1" applyAlignment="1">
      <alignment horizontal="center" vertical="center" wrapText="1"/>
    </xf>
    <xf fontId="0" fillId="32" borderId="15" numFmtId="49" xfId="0" applyNumberFormat="1" applyFill="1" applyBorder="1" applyAlignment="1">
      <alignment horizontal="center" vertical="center" wrapText="1"/>
    </xf>
    <xf fontId="0" fillId="32" borderId="16" numFmtId="49" xfId="0" applyNumberFormat="1" applyFill="1" applyBorder="1" applyAlignment="1">
      <alignment horizontal="center" vertical="center" wrapText="1"/>
    </xf>
    <xf fontId="0" fillId="32" borderId="17" numFmtId="49" xfId="0" applyNumberFormat="1" applyFill="1" applyBorder="1" applyAlignment="1">
      <alignment horizontal="center" vertical="center" wrapText="1"/>
    </xf>
    <xf fontId="0" fillId="32" borderId="18" numFmtId="49" xfId="0" applyNumberFormat="1" applyFill="1" applyBorder="1" applyAlignment="1">
      <alignment horizontal="center" vertical="center" wrapText="1"/>
    </xf>
    <xf fontId="0" fillId="32" borderId="14" numFmtId="0" xfId="0" applyFill="1" applyBorder="1" applyAlignment="1">
      <alignment horizontal="center" vertical="center" wrapText="1"/>
    </xf>
    <xf fontId="21" fillId="32" borderId="14" numFmtId="49" xfId="0" applyNumberFormat="1" applyFont="1" applyFill="1" applyBorder="1" applyAlignment="1">
      <alignment horizontal="center" vertical="center" wrapText="1"/>
    </xf>
    <xf fontId="0" fillId="32" borderId="14" numFmtId="164" xfId="0" applyNumberFormat="1" applyFill="1" applyBorder="1" applyAlignment="1">
      <alignment horizontal="center" vertical="center" wrapText="1"/>
    </xf>
    <xf fontId="22" fillId="32" borderId="14" numFmtId="164" xfId="0" applyNumberFormat="1" applyFont="1" applyFill="1" applyBorder="1" applyAlignment="1">
      <alignment horizontal="center" vertical="center" wrapText="1"/>
    </xf>
    <xf fontId="21" fillId="32" borderId="16" numFmtId="49" xfId="0" applyNumberFormat="1" applyFont="1" applyFill="1" applyBorder="1" applyAlignment="1">
      <alignment horizontal="center" vertical="center" wrapText="1"/>
    </xf>
    <xf fontId="21" fillId="32" borderId="17" numFmtId="49" xfId="0" applyNumberFormat="1" applyFont="1" applyFill="1" applyBorder="1" applyAlignment="1">
      <alignment horizontal="center" vertical="center" wrapText="1"/>
    </xf>
    <xf fontId="21" fillId="32" borderId="18" numFmtId="49" xfId="0" applyNumberFormat="1" applyFont="1" applyFill="1" applyBorder="1" applyAlignment="1">
      <alignment horizontal="center" vertical="center" wrapText="1"/>
    </xf>
    <xf fontId="0" fillId="32" borderId="19" numFmtId="49" xfId="0" applyNumberFormat="1" applyFill="1" applyBorder="1" applyAlignment="1">
      <alignment horizontal="center" vertical="center" wrapText="1"/>
    </xf>
    <xf fontId="21" fillId="32" borderId="20" numFmtId="49" xfId="0" applyNumberFormat="1" applyFont="1" applyFill="1" applyBorder="1" applyAlignment="1">
      <alignment horizontal="center" vertical="center" wrapText="1"/>
    </xf>
    <xf fontId="0" fillId="32" borderId="14" numFmtId="165" xfId="0" applyNumberFormat="1" applyFill="1" applyBorder="1" applyAlignment="1">
      <alignment horizontal="center" vertical="center" wrapText="1"/>
    </xf>
    <xf fontId="0" fillId="32" borderId="21" numFmtId="49" xfId="0" applyNumberFormat="1" applyFill="1" applyBorder="1" applyAlignment="1">
      <alignment horizontal="center" vertical="center" wrapText="1"/>
    </xf>
    <xf fontId="0" fillId="32" borderId="22" numFmtId="49" xfId="0" applyNumberFormat="1" applyFill="1" applyBorder="1" applyAlignment="1">
      <alignment horizontal="center" vertical="center" wrapText="1"/>
    </xf>
    <xf fontId="21" fillId="32" borderId="23" numFmtId="49" xfId="0" applyNumberFormat="1" applyFont="1" applyFill="1" applyBorder="1" applyAlignment="1">
      <alignment horizontal="center" vertical="center" wrapText="1"/>
    </xf>
    <xf fontId="0" fillId="32" borderId="24" numFmtId="49" xfId="0" applyNumberFormat="1" applyFill="1" applyBorder="1" applyAlignment="1">
      <alignment horizontal="center" vertical="center" wrapText="1"/>
    </xf>
    <xf fontId="0" fillId="32" borderId="22" numFmtId="0" xfId="0" applyFill="1" applyBorder="1" applyAlignment="1">
      <alignment horizontal="center" vertical="center" wrapText="1"/>
    </xf>
    <xf fontId="0" fillId="32" borderId="23" numFmtId="0" xfId="0" applyFill="1" applyBorder="1" applyAlignment="1">
      <alignment horizontal="center" vertical="center" wrapText="1"/>
    </xf>
    <xf fontId="0" fillId="32" borderId="24" numFmtId="0" xfId="0" applyFill="1" applyBorder="1" applyAlignment="1">
      <alignment horizontal="center" vertical="center" wrapText="1"/>
    </xf>
    <xf fontId="0" fillId="32" borderId="25" numFmtId="0" xfId="0" applyFill="1" applyBorder="1" applyAlignment="1">
      <alignment horizontal="center" vertical="center" wrapText="1"/>
    </xf>
    <xf fontId="0" fillId="32" borderId="26" numFmtId="0" xfId="0" applyFill="1" applyBorder="1" applyAlignment="1">
      <alignment horizontal="center" vertical="center" wrapText="1"/>
    </xf>
    <xf fontId="0" fillId="32" borderId="27" numFmtId="0" xfId="0" applyFill="1" applyBorder="1" applyAlignment="1">
      <alignment horizontal="center" vertical="center" wrapText="1"/>
    </xf>
    <xf fontId="23" fillId="32" borderId="20" numFmtId="0" xfId="0" applyFont="1" applyFill="1" applyBorder="1" applyAlignment="1">
      <alignment horizontal="center" vertical="center" wrapText="1"/>
    </xf>
    <xf fontId="23" fillId="32" borderId="23" numFmtId="0" xfId="0" applyFont="1" applyFill="1" applyBorder="1" applyAlignment="1">
      <alignment horizontal="center" vertical="center" wrapText="1"/>
    </xf>
    <xf fontId="21" fillId="32" borderId="20" numFmtId="0" xfId="0" applyFont="1" applyFill="1" applyBorder="1" applyAlignment="1">
      <alignment horizontal="center" vertical="center" wrapText="1"/>
    </xf>
    <xf fontId="21" fillId="32" borderId="23" numFmtId="0" xfId="0" applyFont="1" applyFill="1" applyBorder="1" applyAlignment="1">
      <alignment horizontal="center" vertical="center" wrapText="1"/>
    </xf>
    <xf fontId="0" fillId="32" borderId="0" numFmtId="164" xfId="0" applyNumberFormat="1" applyFill="1"/>
    <xf fontId="0" fillId="33" borderId="14" numFmtId="164" xfId="0" applyNumberFormat="1" applyFill="1" applyBorder="1" applyAlignment="1">
      <alignment horizontal="center" vertical="center" wrapText="1"/>
    </xf>
    <xf fontId="0" fillId="32" borderId="0" numFmtId="165" xfId="0" applyNumberFormat="1" applyFill="1"/>
    <xf fontId="0" fillId="32" borderId="25" numFmtId="49" xfId="0" applyNumberFormat="1" applyFill="1" applyBorder="1" applyAlignment="1">
      <alignment horizontal="center" vertical="center" wrapText="1"/>
    </xf>
    <xf fontId="21" fillId="32" borderId="26" numFmtId="49" xfId="0" applyNumberFormat="1" applyFont="1" applyFill="1" applyBorder="1" applyAlignment="1">
      <alignment horizontal="center" vertical="center" wrapText="1"/>
    </xf>
    <xf fontId="21" fillId="32" borderId="28" numFmtId="49" xfId="0" applyNumberFormat="1" applyFont="1" applyFill="1" applyBorder="1" applyAlignment="1">
      <alignment horizontal="center" vertical="center" wrapText="1"/>
    </xf>
    <xf fontId="21" fillId="32" borderId="29" numFmtId="49" xfId="0" applyNumberFormat="1" applyFont="1" applyFill="1" applyBorder="1" applyAlignment="1">
      <alignment horizontal="center" vertical="center" wrapText="1"/>
    </xf>
    <xf fontId="0" fillId="32" borderId="29" numFmtId="0" xfId="0" applyFill="1" applyBorder="1" applyAlignment="1">
      <alignment horizontal="center" vertical="center" wrapText="1"/>
    </xf>
    <xf fontId="0" fillId="32" borderId="30" numFmtId="0" xfId="0" applyFill="1" applyBorder="1" applyAlignment="1">
      <alignment horizontal="center" vertical="center" wrapText="1"/>
    </xf>
    <xf fontId="21" fillId="32" borderId="16" numFmtId="0" xfId="0" applyFont="1" applyFill="1" applyBorder="1" applyAlignment="1">
      <alignment horizontal="center" vertical="center" wrapText="1"/>
    </xf>
    <xf fontId="21" fillId="32" borderId="17" numFmtId="0" xfId="0" applyFont="1" applyFill="1" applyBorder="1" applyAlignment="1">
      <alignment horizontal="center" vertical="center" wrapText="1"/>
    </xf>
    <xf fontId="21" fillId="32" borderId="18" numFmtId="0" xfId="0" applyFont="1" applyFill="1" applyBorder="1" applyAlignment="1">
      <alignment horizontal="center" vertical="center" wrapText="1"/>
    </xf>
    <xf fontId="0" fillId="32" borderId="20" numFmtId="0" xfId="0" applyFill="1" applyBorder="1" applyAlignment="1">
      <alignment horizontal="center" vertical="center" wrapText="1"/>
    </xf>
    <xf fontId="0" fillId="32" borderId="20" numFmtId="49" xfId="0" applyNumberFormat="1" applyFill="1" applyBorder="1" applyAlignment="1">
      <alignment horizontal="center" vertical="center" wrapText="1"/>
    </xf>
    <xf fontId="0" fillId="32" borderId="23" numFmtId="49" xfId="0" applyNumberFormat="1" applyFill="1" applyBorder="1" applyAlignment="1">
      <alignment horizontal="center" vertical="center" wrapText="1"/>
    </xf>
    <xf fontId="0" fillId="32" borderId="16" numFmtId="49" xfId="0" applyNumberFormat="1" applyFill="1" applyBorder="1" applyAlignment="1">
      <alignment horizontal="left" vertical="center" wrapText="1"/>
    </xf>
    <xf fontId="0" fillId="32" borderId="17" numFmtId="49" xfId="0" applyNumberFormat="1" applyFill="1" applyBorder="1" applyAlignment="1">
      <alignment horizontal="left" vertical="center" wrapText="1"/>
    </xf>
    <xf fontId="0" fillId="32" borderId="18" numFmtId="49" xfId="0" applyNumberFormat="1" applyFill="1" applyBorder="1" applyAlignment="1">
      <alignment horizontal="left" vertical="center" wrapText="1"/>
    </xf>
    <xf fontId="0" fillId="32" borderId="26" numFmtId="49" xfId="0" applyNumberFormat="1" applyFill="1" applyBorder="1" applyAlignment="1">
      <alignment horizontal="center" vertical="center" wrapText="1"/>
    </xf>
    <xf fontId="0" fillId="32" borderId="0" numFmtId="2" xfId="0" applyNumberFormat="1" applyFill="1"/>
    <xf fontId="22" fillId="33" borderId="14" numFmtId="164" xfId="0" applyNumberFormat="1" applyFont="1" applyFill="1" applyBorder="1" applyAlignment="1">
      <alignment horizontal="center" vertical="center" wrapText="1"/>
    </xf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C2" zoomScale="100" workbookViewId="0">
      <selection activeCell="N2" activeCellId="0" sqref="N2:R2"/>
    </sheetView>
  </sheetViews>
  <sheetFormatPr baseColWidth="8" defaultRowHeight="12.75" customHeight="1"/>
  <cols>
    <col customWidth="1" min="1" max="1" style="1" width="7.2851600000000003"/>
    <col customWidth="1" min="2" max="2" style="1" width="47.710900000000002"/>
    <col customWidth="1" min="3" max="3" style="1" width="16.710899999999999"/>
    <col customWidth="1" min="4" max="5" style="1" width="8.1406200000000002"/>
    <col customWidth="1" min="6" max="6" style="1" width="9.7109400000000008"/>
    <col bestFit="1" customWidth="1" min="7" max="7" style="2" width="10.855499999999999"/>
    <col customWidth="1" min="8" max="8" style="2" width="13.140599999999999"/>
    <col customWidth="1" min="9" max="9" style="2" width="11"/>
    <col customWidth="1" min="10" max="10" style="2" width="10.5703"/>
    <col bestFit="1" customWidth="1" min="11" max="11" style="2" width="10.2852"/>
    <col bestFit="1" customWidth="1" min="12" max="14" style="2" width="9.4257799999999996"/>
    <col bestFit="1" customWidth="1" min="15" max="15" style="2" width="10.710900000000001"/>
    <col bestFit="1" customWidth="1" min="16" max="16" style="2" width="10.140599999999999"/>
    <col customWidth="1" min="17" max="17" style="1" width="17.710899999999999"/>
    <col bestFit="1" customWidth="1" min="18" max="18" style="1" width="10.140599999999999"/>
    <col customWidth="1" min="19" max="19" style="1" width="11.855499999999999"/>
    <col customWidth="1" min="20" max="257" style="1" width="9.1406200000000002"/>
  </cols>
  <sheetData>
    <row r="1" ht="12.75">
      <c r="N1" s="1" t="s">
        <v>0</v>
      </c>
      <c r="O1" s="3"/>
      <c r="P1" s="3"/>
      <c r="Q1" s="3"/>
      <c r="R1" s="3"/>
    </row>
    <row r="2" ht="90.75" customHeight="1">
      <c r="K2" s="4"/>
      <c r="L2" s="1"/>
      <c r="M2" s="1"/>
      <c r="N2" s="5" t="s">
        <v>1</v>
      </c>
      <c r="O2" s="6"/>
      <c r="P2" s="6"/>
      <c r="Q2" s="6"/>
      <c r="R2" s="6"/>
    </row>
    <row r="4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ht="13.5"/>
    <row r="7" ht="47.100000000000001" customHeight="1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  <c r="L7" s="9"/>
      <c r="M7" s="9"/>
      <c r="N7" s="9"/>
      <c r="O7" s="9"/>
      <c r="P7" s="9"/>
      <c r="Q7" s="10" t="s">
        <v>11</v>
      </c>
    </row>
    <row r="8" ht="47.100000000000001" customHeight="1">
      <c r="A8" s="11"/>
      <c r="B8" s="12"/>
      <c r="C8" s="12"/>
      <c r="D8" s="12"/>
      <c r="E8" s="12"/>
      <c r="F8" s="12"/>
      <c r="G8" s="12"/>
      <c r="H8" s="12"/>
      <c r="I8" s="12" t="s">
        <v>12</v>
      </c>
      <c r="J8" s="12"/>
      <c r="K8" s="12" t="s">
        <v>13</v>
      </c>
      <c r="L8" s="12"/>
      <c r="M8" s="12" t="s">
        <v>14</v>
      </c>
      <c r="N8" s="12"/>
      <c r="O8" s="12" t="s">
        <v>15</v>
      </c>
      <c r="P8" s="12"/>
      <c r="Q8" s="13"/>
    </row>
    <row r="9" ht="47.100000000000001" customHeight="1">
      <c r="A9" s="11"/>
      <c r="B9" s="12"/>
      <c r="C9" s="12"/>
      <c r="D9" s="12"/>
      <c r="E9" s="12"/>
      <c r="F9" s="12"/>
      <c r="G9" s="12" t="s">
        <v>16</v>
      </c>
      <c r="H9" s="12" t="s">
        <v>17</v>
      </c>
      <c r="I9" s="12" t="s">
        <v>16</v>
      </c>
      <c r="J9" s="12" t="s">
        <v>17</v>
      </c>
      <c r="K9" s="12" t="s">
        <v>16</v>
      </c>
      <c r="L9" s="12" t="s">
        <v>17</v>
      </c>
      <c r="M9" s="12" t="s">
        <v>16</v>
      </c>
      <c r="N9" s="12" t="s">
        <v>17</v>
      </c>
      <c r="O9" s="12" t="s">
        <v>16</v>
      </c>
      <c r="P9" s="12" t="s">
        <v>18</v>
      </c>
      <c r="Q9" s="13"/>
    </row>
    <row r="10" ht="12.75">
      <c r="A10" s="11">
        <v>1</v>
      </c>
      <c r="B10" s="12">
        <v>2</v>
      </c>
      <c r="C10" s="12">
        <v>3</v>
      </c>
      <c r="D10" s="12" t="s">
        <v>19</v>
      </c>
      <c r="E10" s="12" t="s">
        <v>20</v>
      </c>
      <c r="F10" s="12" t="s">
        <v>21</v>
      </c>
      <c r="G10" s="12" t="s">
        <v>22</v>
      </c>
      <c r="H10" s="12" t="s">
        <v>23</v>
      </c>
      <c r="I10" s="12" t="s">
        <v>24</v>
      </c>
      <c r="J10" s="12" t="s">
        <v>25</v>
      </c>
      <c r="K10" s="12" t="s">
        <v>26</v>
      </c>
      <c r="L10" s="12" t="s">
        <v>27</v>
      </c>
      <c r="M10" s="12" t="s">
        <v>28</v>
      </c>
      <c r="N10" s="12" t="s">
        <v>29</v>
      </c>
      <c r="O10" s="12" t="s">
        <v>30</v>
      </c>
      <c r="P10" s="12" t="s">
        <v>31</v>
      </c>
      <c r="Q10" s="13" t="s">
        <v>32</v>
      </c>
    </row>
    <row r="11" ht="26.25" customHeight="1">
      <c r="A11" s="11">
        <v>1</v>
      </c>
      <c r="B11" s="14" t="s">
        <v>33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ht="12.75">
      <c r="A12" s="11">
        <v>1</v>
      </c>
      <c r="B12" s="17" t="s">
        <v>34</v>
      </c>
      <c r="C12" s="18" t="s">
        <v>35</v>
      </c>
      <c r="D12" s="18"/>
      <c r="E12" s="18"/>
      <c r="F12" s="12" t="s">
        <v>36</v>
      </c>
      <c r="G12" s="19">
        <f t="shared" ref="G12:L12" si="0">G13+G14+G15+G16+G17+G21+G20+G18+G19</f>
        <v>1369172.2000000002</v>
      </c>
      <c r="H12" s="19">
        <f t="shared" si="0"/>
        <v>1061765.1000000001</v>
      </c>
      <c r="I12" s="19">
        <f t="shared" si="0"/>
        <v>407091.29999999999</v>
      </c>
      <c r="J12" s="19">
        <f t="shared" si="0"/>
        <v>289745.59999999998</v>
      </c>
      <c r="K12" s="19">
        <f t="shared" si="0"/>
        <v>123948.89999999999</v>
      </c>
      <c r="L12" s="19">
        <f t="shared" si="0"/>
        <v>61242.899999999994</v>
      </c>
      <c r="M12" s="19">
        <f>M13+M14+M15+M16+M17+M18+M19+M20+M21</f>
        <v>81959.199999999997</v>
      </c>
      <c r="N12" s="19">
        <f>N13+N14+N15+N16+N17+N21+N20+N18+N19</f>
        <v>50603.799999999996</v>
      </c>
      <c r="O12" s="19">
        <f>O13+O14+O15+O16+O17+O21+O20+O18+O19</f>
        <v>756172.80000000005</v>
      </c>
      <c r="P12" s="19">
        <f>P13+P14+P15+P16+P17+P21+P20+P18+P19</f>
        <v>660172.80000000005</v>
      </c>
      <c r="Q12" s="13" t="s">
        <v>37</v>
      </c>
    </row>
    <row r="13" ht="12.75">
      <c r="A13" s="11"/>
      <c r="B13" s="17"/>
      <c r="C13" s="18"/>
      <c r="D13" s="18"/>
      <c r="E13" s="18"/>
      <c r="F13" s="12">
        <v>2017</v>
      </c>
      <c r="G13" s="19">
        <v>149685.39999999999</v>
      </c>
      <c r="H13" s="19">
        <v>149685.39999999999</v>
      </c>
      <c r="I13" s="19">
        <v>59901.399999999994</v>
      </c>
      <c r="J13" s="19">
        <v>59901.399999999994</v>
      </c>
      <c r="K13" s="19">
        <v>10885.200000000001</v>
      </c>
      <c r="L13" s="19">
        <v>10885.200000000001</v>
      </c>
      <c r="M13" s="19">
        <v>9898.7999999999993</v>
      </c>
      <c r="N13" s="19">
        <v>9898.7999999999993</v>
      </c>
      <c r="O13" s="19">
        <v>69000</v>
      </c>
      <c r="P13" s="19">
        <v>69000</v>
      </c>
      <c r="Q13" s="13"/>
    </row>
    <row r="14" ht="12.75">
      <c r="A14" s="11"/>
      <c r="B14" s="17"/>
      <c r="C14" s="18"/>
      <c r="D14" s="18"/>
      <c r="E14" s="18"/>
      <c r="F14" s="12">
        <v>2018</v>
      </c>
      <c r="G14" s="19">
        <v>208017.29999999999</v>
      </c>
      <c r="H14" s="19">
        <v>208017.29999999999</v>
      </c>
      <c r="I14" s="19">
        <v>77085.600000000006</v>
      </c>
      <c r="J14" s="19">
        <v>77085.600000000006</v>
      </c>
      <c r="K14" s="19">
        <v>2813.0999999999999</v>
      </c>
      <c r="L14" s="19">
        <v>2813.0999999999999</v>
      </c>
      <c r="M14" s="19">
        <v>7521.6000000000004</v>
      </c>
      <c r="N14" s="19">
        <v>7521.6000000000004</v>
      </c>
      <c r="O14" s="19">
        <v>120597</v>
      </c>
      <c r="P14" s="19">
        <v>120597</v>
      </c>
      <c r="Q14" s="13"/>
    </row>
    <row r="15" ht="12.75">
      <c r="A15" s="11"/>
      <c r="B15" s="17"/>
      <c r="C15" s="18"/>
      <c r="D15" s="18"/>
      <c r="E15" s="18"/>
      <c r="F15" s="12">
        <v>2019</v>
      </c>
      <c r="G15" s="19">
        <f t="shared" ref="G15:H21" si="1">I15+K15+M15+O15</f>
        <v>84971.5</v>
      </c>
      <c r="H15" s="20">
        <f t="shared" si="1"/>
        <v>84971.5</v>
      </c>
      <c r="I15" s="19">
        <v>41256.100000000006</v>
      </c>
      <c r="J15" s="20">
        <v>41256.100000000006</v>
      </c>
      <c r="K15" s="19">
        <v>4193.8000000000002</v>
      </c>
      <c r="L15" s="19">
        <v>4193.8000000000002</v>
      </c>
      <c r="M15" s="19">
        <v>7521.6000000000004</v>
      </c>
      <c r="N15" s="19">
        <v>7521.6000000000004</v>
      </c>
      <c r="O15" s="19">
        <v>32000</v>
      </c>
      <c r="P15" s="19">
        <v>32000</v>
      </c>
      <c r="Q15" s="13"/>
    </row>
    <row r="16" ht="12.75">
      <c r="A16" s="11"/>
      <c r="B16" s="17"/>
      <c r="C16" s="18"/>
      <c r="D16" s="18"/>
      <c r="E16" s="18"/>
      <c r="F16" s="12">
        <v>2020</v>
      </c>
      <c r="G16" s="19">
        <f t="shared" si="1"/>
        <v>166714.89999999999</v>
      </c>
      <c r="H16" s="19">
        <f t="shared" si="1"/>
        <v>166714.89999999999</v>
      </c>
      <c r="I16" s="19">
        <f t="shared" ref="I16:I21" si="2">I124</f>
        <v>38040.900000000001</v>
      </c>
      <c r="J16" s="19">
        <f t="shared" ref="J16:P21" si="3">J124</f>
        <v>38040.900000000001</v>
      </c>
      <c r="K16" s="19">
        <f t="shared" si="3"/>
        <v>9056.7999999999993</v>
      </c>
      <c r="L16" s="19">
        <f t="shared" si="3"/>
        <v>9056.7999999999993</v>
      </c>
      <c r="M16" s="19">
        <f t="shared" si="3"/>
        <v>9617.2000000000007</v>
      </c>
      <c r="N16" s="19">
        <f t="shared" si="3"/>
        <v>9617.2000000000007</v>
      </c>
      <c r="O16" s="19">
        <f t="shared" si="3"/>
        <v>110000</v>
      </c>
      <c r="P16" s="19">
        <f t="shared" si="3"/>
        <v>110000</v>
      </c>
      <c r="Q16" s="13"/>
    </row>
    <row r="17" ht="12.75">
      <c r="A17" s="11"/>
      <c r="B17" s="17"/>
      <c r="C17" s="18"/>
      <c r="D17" s="18"/>
      <c r="E17" s="18"/>
      <c r="F17" s="12">
        <v>2021</v>
      </c>
      <c r="G17" s="19">
        <f t="shared" si="1"/>
        <v>224059.39999999999</v>
      </c>
      <c r="H17" s="19">
        <f t="shared" si="1"/>
        <v>197701.19999999998</v>
      </c>
      <c r="I17" s="19">
        <f t="shared" si="2"/>
        <v>52880</v>
      </c>
      <c r="J17" s="19">
        <f t="shared" si="3"/>
        <v>27841.400000000001</v>
      </c>
      <c r="K17" s="19">
        <v>17000</v>
      </c>
      <c r="L17" s="19">
        <v>16980.299999999999</v>
      </c>
      <c r="M17" s="19">
        <f t="shared" ref="M17:M18" si="4">M125</f>
        <v>9480</v>
      </c>
      <c r="N17" s="19">
        <v>8180.1000000000004</v>
      </c>
      <c r="O17" s="20">
        <f>O89</f>
        <v>144699.39999999999</v>
      </c>
      <c r="P17" s="20">
        <f>O17</f>
        <v>144699.39999999999</v>
      </c>
      <c r="Q17" s="13"/>
    </row>
    <row r="18" ht="12.75">
      <c r="A18" s="11"/>
      <c r="B18" s="17"/>
      <c r="C18" s="18"/>
      <c r="D18" s="18"/>
      <c r="E18" s="18"/>
      <c r="F18" s="12">
        <v>2022</v>
      </c>
      <c r="G18" s="19">
        <f t="shared" si="1"/>
        <v>266025.79999999999</v>
      </c>
      <c r="H18" s="19">
        <f t="shared" si="1"/>
        <v>225016.89999999999</v>
      </c>
      <c r="I18" s="19">
        <f t="shared" si="2"/>
        <v>52669.400000000001</v>
      </c>
      <c r="J18" s="19">
        <f t="shared" si="3"/>
        <v>15962.299999999999</v>
      </c>
      <c r="K18" s="19">
        <f t="shared" ref="K18:K21" si="5">K126</f>
        <v>20000</v>
      </c>
      <c r="L18" s="19">
        <f>L126</f>
        <v>17313.700000000001</v>
      </c>
      <c r="M18" s="19">
        <f t="shared" si="4"/>
        <v>9480</v>
      </c>
      <c r="N18" s="19">
        <f>N126</f>
        <v>7864.5</v>
      </c>
      <c r="O18" s="20">
        <f>O79</f>
        <v>183876.39999999999</v>
      </c>
      <c r="P18" s="20">
        <f>P79</f>
        <v>183876.39999999999</v>
      </c>
      <c r="Q18" s="13"/>
    </row>
    <row r="19" ht="12.75">
      <c r="A19" s="11"/>
      <c r="B19" s="17"/>
      <c r="C19" s="18"/>
      <c r="D19" s="18"/>
      <c r="E19" s="18"/>
      <c r="F19" s="12">
        <v>2023</v>
      </c>
      <c r="G19" s="19">
        <f t="shared" si="1"/>
        <v>89999.300000000003</v>
      </c>
      <c r="H19" s="19">
        <f t="shared" si="1"/>
        <v>9919.2999999999993</v>
      </c>
      <c r="I19" s="19">
        <f t="shared" si="2"/>
        <v>28519.299999999999</v>
      </c>
      <c r="J19" s="19">
        <f t="shared" si="3"/>
        <v>9919.2999999999993</v>
      </c>
      <c r="K19" s="19">
        <f t="shared" si="5"/>
        <v>20000</v>
      </c>
      <c r="L19" s="19">
        <v>0</v>
      </c>
      <c r="M19" s="19">
        <f t="shared" ref="M19:M21" si="6">M125</f>
        <v>9480</v>
      </c>
      <c r="N19" s="19">
        <v>0</v>
      </c>
      <c r="O19" s="20">
        <v>32000</v>
      </c>
      <c r="P19" s="20">
        <v>0</v>
      </c>
      <c r="Q19" s="13"/>
    </row>
    <row r="20" ht="12.75">
      <c r="A20" s="11"/>
      <c r="B20" s="17"/>
      <c r="C20" s="18"/>
      <c r="D20" s="18"/>
      <c r="E20" s="18"/>
      <c r="F20" s="12" t="s">
        <v>38</v>
      </c>
      <c r="G20" s="19">
        <f t="shared" si="1"/>
        <v>89849.300000000003</v>
      </c>
      <c r="H20" s="19">
        <f>J20+L20+N20+P20</f>
        <v>9869.2999999999993</v>
      </c>
      <c r="I20" s="19">
        <f t="shared" si="2"/>
        <v>28369.299999999999</v>
      </c>
      <c r="J20" s="19">
        <f t="shared" si="3"/>
        <v>9869.2999999999993</v>
      </c>
      <c r="K20" s="19">
        <f t="shared" si="5"/>
        <v>20000</v>
      </c>
      <c r="L20" s="19">
        <v>0</v>
      </c>
      <c r="M20" s="19">
        <f t="shared" si="6"/>
        <v>9480</v>
      </c>
      <c r="N20" s="19">
        <v>0</v>
      </c>
      <c r="O20" s="20">
        <v>32000</v>
      </c>
      <c r="P20" s="20">
        <v>0</v>
      </c>
      <c r="Q20" s="13"/>
    </row>
    <row r="21" ht="12.75">
      <c r="A21" s="11"/>
      <c r="B21" s="17"/>
      <c r="C21" s="18"/>
      <c r="D21" s="18"/>
      <c r="E21" s="18"/>
      <c r="F21" s="12" t="s">
        <v>39</v>
      </c>
      <c r="G21" s="19">
        <f t="shared" si="1"/>
        <v>89849.300000000003</v>
      </c>
      <c r="H21" s="19">
        <f t="shared" si="1"/>
        <v>9869.2999999999993</v>
      </c>
      <c r="I21" s="19">
        <f t="shared" si="2"/>
        <v>28369.299999999999</v>
      </c>
      <c r="J21" s="19">
        <f t="shared" si="3"/>
        <v>9869.2999999999993</v>
      </c>
      <c r="K21" s="19">
        <f t="shared" si="5"/>
        <v>20000</v>
      </c>
      <c r="L21" s="19">
        <f>L127</f>
        <v>0</v>
      </c>
      <c r="M21" s="19">
        <f t="shared" si="6"/>
        <v>9480</v>
      </c>
      <c r="N21" s="19">
        <f>N127</f>
        <v>0</v>
      </c>
      <c r="O21" s="20">
        <v>32000</v>
      </c>
      <c r="P21" s="20">
        <v>0</v>
      </c>
      <c r="Q21" s="13"/>
    </row>
    <row r="22" ht="40.5" customHeight="1">
      <c r="A22" s="11" t="s">
        <v>40</v>
      </c>
      <c r="B22" s="21" t="s">
        <v>41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ht="12.75" customHeight="1">
      <c r="A23" s="24" t="s">
        <v>42</v>
      </c>
      <c r="B23" s="25" t="s">
        <v>43</v>
      </c>
      <c r="C23" s="25" t="s">
        <v>44</v>
      </c>
      <c r="D23" s="25" t="s">
        <v>45</v>
      </c>
      <c r="E23" s="25" t="s">
        <v>46</v>
      </c>
      <c r="F23" s="12" t="s">
        <v>36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 t="s">
        <v>37</v>
      </c>
    </row>
    <row r="24" ht="12" customHeight="1">
      <c r="A24" s="28"/>
      <c r="B24" s="29"/>
      <c r="C24" s="29"/>
      <c r="D24" s="29"/>
      <c r="E24" s="29"/>
      <c r="F24" s="12">
        <v>2017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0"/>
    </row>
    <row r="25" ht="10.5" customHeight="1">
      <c r="A25" s="28"/>
      <c r="B25" s="29"/>
      <c r="C25" s="29"/>
      <c r="D25" s="29"/>
      <c r="E25" s="29"/>
      <c r="F25" s="12">
        <v>2018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0"/>
    </row>
    <row r="26" ht="13.5" customHeight="1">
      <c r="A26" s="28"/>
      <c r="B26" s="29"/>
      <c r="C26" s="29"/>
      <c r="D26" s="29"/>
      <c r="E26" s="29"/>
      <c r="F26" s="12">
        <v>2019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0"/>
    </row>
    <row r="27" ht="12" customHeight="1">
      <c r="A27" s="28"/>
      <c r="B27" s="29"/>
      <c r="C27" s="29"/>
      <c r="D27" s="29"/>
      <c r="E27" s="29"/>
      <c r="F27" s="12">
        <v>2020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0"/>
    </row>
    <row r="28" ht="12.75" customHeight="1">
      <c r="A28" s="28"/>
      <c r="B28" s="29"/>
      <c r="C28" s="29"/>
      <c r="D28" s="29"/>
      <c r="E28" s="29"/>
      <c r="F28" s="12">
        <v>2021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0"/>
    </row>
    <row r="29" ht="12.75" customHeight="1">
      <c r="A29" s="28"/>
      <c r="B29" s="29"/>
      <c r="C29" s="29"/>
      <c r="D29" s="29"/>
      <c r="E29" s="29"/>
      <c r="F29" s="12">
        <v>2022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30"/>
    </row>
    <row r="30" ht="13.5" customHeight="1">
      <c r="A30" s="28"/>
      <c r="B30" s="29"/>
      <c r="C30" s="29"/>
      <c r="D30" s="29"/>
      <c r="E30" s="29"/>
      <c r="F30" s="12">
        <v>2023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30"/>
    </row>
    <row r="31" ht="12.75" customHeight="1">
      <c r="A31" s="31"/>
      <c r="B31" s="32"/>
      <c r="C31" s="32"/>
      <c r="D31" s="32"/>
      <c r="E31" s="32"/>
      <c r="F31" s="12" t="s">
        <v>38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33"/>
    </row>
    <row r="32" ht="13.5" customHeight="1">
      <c r="A32" s="34"/>
      <c r="B32" s="35"/>
      <c r="C32" s="35"/>
      <c r="D32" s="35"/>
      <c r="E32" s="35"/>
      <c r="F32" s="12" t="s">
        <v>39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36"/>
    </row>
    <row r="33" ht="15" customHeight="1">
      <c r="A33" s="24" t="s">
        <v>47</v>
      </c>
      <c r="B33" s="37" t="s">
        <v>48</v>
      </c>
      <c r="C33" s="25" t="s">
        <v>49</v>
      </c>
      <c r="D33" s="25" t="s">
        <v>45</v>
      </c>
      <c r="E33" s="25" t="s">
        <v>46</v>
      </c>
      <c r="F33" s="12" t="s">
        <v>36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7" t="s">
        <v>37</v>
      </c>
    </row>
    <row r="34" ht="15.75" customHeight="1">
      <c r="A34" s="28"/>
      <c r="B34" s="38"/>
      <c r="C34" s="29"/>
      <c r="D34" s="29"/>
      <c r="E34" s="29"/>
      <c r="F34" s="12">
        <v>2017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30"/>
    </row>
    <row r="35" ht="12.75">
      <c r="A35" s="28"/>
      <c r="B35" s="38"/>
      <c r="C35" s="29"/>
      <c r="D35" s="29"/>
      <c r="E35" s="29"/>
      <c r="F35" s="12">
        <v>2018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30"/>
    </row>
    <row r="36" ht="12.75">
      <c r="A36" s="28"/>
      <c r="B36" s="38"/>
      <c r="C36" s="29"/>
      <c r="D36" s="29"/>
      <c r="E36" s="29"/>
      <c r="F36" s="12">
        <v>2019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30"/>
    </row>
    <row r="37" ht="12.75">
      <c r="A37" s="28"/>
      <c r="B37" s="38"/>
      <c r="C37" s="29"/>
      <c r="D37" s="29"/>
      <c r="E37" s="29"/>
      <c r="F37" s="12">
        <v>2020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30"/>
    </row>
    <row r="38" ht="12.75">
      <c r="A38" s="28"/>
      <c r="B38" s="38"/>
      <c r="C38" s="29"/>
      <c r="D38" s="29"/>
      <c r="E38" s="29"/>
      <c r="F38" s="12">
        <v>2021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30"/>
    </row>
    <row r="39" ht="12.75">
      <c r="A39" s="28"/>
      <c r="B39" s="38"/>
      <c r="C39" s="29"/>
      <c r="D39" s="29"/>
      <c r="E39" s="29"/>
      <c r="F39" s="12">
        <v>2022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30"/>
    </row>
    <row r="40" ht="16.5" customHeight="1">
      <c r="A40" s="28"/>
      <c r="B40" s="38"/>
      <c r="C40" s="29"/>
      <c r="D40" s="29"/>
      <c r="E40" s="29"/>
      <c r="F40" s="12">
        <v>2023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30"/>
    </row>
    <row r="41" ht="12.75">
      <c r="A41" s="31"/>
      <c r="B41" s="32"/>
      <c r="C41" s="32"/>
      <c r="D41" s="32"/>
      <c r="E41" s="32"/>
      <c r="F41" s="12" t="s">
        <v>38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33"/>
    </row>
    <row r="42" ht="16.5" customHeight="1">
      <c r="A42" s="34"/>
      <c r="B42" s="35"/>
      <c r="C42" s="35"/>
      <c r="D42" s="35"/>
      <c r="E42" s="35"/>
      <c r="F42" s="12" t="s">
        <v>39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36"/>
    </row>
    <row r="43" ht="15" customHeight="1">
      <c r="A43" s="24" t="s">
        <v>50</v>
      </c>
      <c r="B43" s="25" t="s">
        <v>51</v>
      </c>
      <c r="C43" s="25" t="s">
        <v>49</v>
      </c>
      <c r="D43" s="25" t="s">
        <v>45</v>
      </c>
      <c r="E43" s="25" t="s">
        <v>46</v>
      </c>
      <c r="F43" s="12" t="s">
        <v>36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 t="s">
        <v>37</v>
      </c>
    </row>
    <row r="44" ht="15" customHeight="1">
      <c r="A44" s="28"/>
      <c r="B44" s="29"/>
      <c r="C44" s="29"/>
      <c r="D44" s="29"/>
      <c r="E44" s="29"/>
      <c r="F44" s="12">
        <v>2017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30"/>
    </row>
    <row r="45" ht="12.75" customHeight="1">
      <c r="A45" s="28"/>
      <c r="B45" s="29"/>
      <c r="C45" s="29"/>
      <c r="D45" s="29"/>
      <c r="E45" s="29"/>
      <c r="F45" s="12">
        <v>2018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30"/>
    </row>
    <row r="46" ht="12.75" customHeight="1">
      <c r="A46" s="28"/>
      <c r="B46" s="29"/>
      <c r="C46" s="29"/>
      <c r="D46" s="29"/>
      <c r="E46" s="29"/>
      <c r="F46" s="12">
        <v>2019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30"/>
    </row>
    <row r="47" ht="12" customHeight="1">
      <c r="A47" s="28"/>
      <c r="B47" s="29"/>
      <c r="C47" s="29"/>
      <c r="D47" s="29"/>
      <c r="E47" s="29"/>
      <c r="F47" s="12">
        <v>2020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30"/>
    </row>
    <row r="48" ht="13.5" customHeight="1">
      <c r="A48" s="28"/>
      <c r="B48" s="29"/>
      <c r="C48" s="29"/>
      <c r="D48" s="29"/>
      <c r="E48" s="29"/>
      <c r="F48" s="12">
        <v>2021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30"/>
    </row>
    <row r="49" ht="11.25" customHeight="1">
      <c r="A49" s="28"/>
      <c r="B49" s="29"/>
      <c r="C49" s="29"/>
      <c r="D49" s="29"/>
      <c r="E49" s="29"/>
      <c r="F49" s="12">
        <v>2022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30"/>
    </row>
    <row r="50" ht="14.25" customHeight="1">
      <c r="A50" s="28"/>
      <c r="B50" s="29"/>
      <c r="C50" s="29"/>
      <c r="D50" s="29"/>
      <c r="E50" s="29"/>
      <c r="F50" s="12">
        <v>2023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30"/>
    </row>
    <row r="51" ht="11.25" customHeight="1">
      <c r="A51" s="31"/>
      <c r="B51" s="32"/>
      <c r="C51" s="32"/>
      <c r="D51" s="32"/>
      <c r="E51" s="32"/>
      <c r="F51" s="12" t="s">
        <v>38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33"/>
    </row>
    <row r="52" ht="14.25" customHeight="1">
      <c r="A52" s="34"/>
      <c r="B52" s="35"/>
      <c r="C52" s="35"/>
      <c r="D52" s="35"/>
      <c r="E52" s="35"/>
      <c r="F52" s="12" t="s">
        <v>39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36"/>
    </row>
    <row r="53" ht="12.75">
      <c r="A53" s="24" t="s">
        <v>52</v>
      </c>
      <c r="B53" s="39" t="s">
        <v>53</v>
      </c>
      <c r="C53" s="25" t="s">
        <v>54</v>
      </c>
      <c r="D53" s="25" t="s">
        <v>45</v>
      </c>
      <c r="E53" s="25" t="s">
        <v>46</v>
      </c>
      <c r="F53" s="12" t="s">
        <v>36</v>
      </c>
      <c r="G53" s="19">
        <f t="shared" ref="G53:P53" si="7">G54+G55+G56+G57+G58+G59+G60+G61+G62</f>
        <v>912417.30000000005</v>
      </c>
      <c r="H53" s="19">
        <f t="shared" si="7"/>
        <v>666621.00000000023</v>
      </c>
      <c r="I53" s="19">
        <f t="shared" si="7"/>
        <v>171933.39999999999</v>
      </c>
      <c r="J53" s="19">
        <f t="shared" si="7"/>
        <v>116198.50000000001</v>
      </c>
      <c r="K53" s="19">
        <f t="shared" si="7"/>
        <v>123948.89999999999</v>
      </c>
      <c r="L53" s="19">
        <f t="shared" si="7"/>
        <v>61242.899999999994</v>
      </c>
      <c r="M53" s="19">
        <f t="shared" si="7"/>
        <v>81959.199999999997</v>
      </c>
      <c r="N53" s="19">
        <f t="shared" si="7"/>
        <v>50603.799999999996</v>
      </c>
      <c r="O53" s="19">
        <f t="shared" si="7"/>
        <v>534575.80000000005</v>
      </c>
      <c r="P53" s="19">
        <f t="shared" si="7"/>
        <v>438575.79999999999</v>
      </c>
      <c r="Q53" s="27" t="s">
        <v>37</v>
      </c>
    </row>
    <row r="54" ht="12.75">
      <c r="A54" s="28"/>
      <c r="B54" s="40"/>
      <c r="C54" s="29"/>
      <c r="D54" s="29"/>
      <c r="E54" s="29"/>
      <c r="F54" s="12">
        <v>2017</v>
      </c>
      <c r="G54" s="19">
        <f t="shared" ref="G54:H56" si="8">SUM(I54+K54+M54+O54)</f>
        <v>34322.699999999997</v>
      </c>
      <c r="H54" s="19">
        <f t="shared" si="8"/>
        <v>34322.699999999997</v>
      </c>
      <c r="I54" s="19">
        <v>13538.700000000001</v>
      </c>
      <c r="J54" s="19">
        <v>13538.700000000001</v>
      </c>
      <c r="K54" s="19">
        <v>10885.200000000001</v>
      </c>
      <c r="L54" s="19">
        <v>10885.200000000001</v>
      </c>
      <c r="M54" s="19">
        <v>9898.7999999999993</v>
      </c>
      <c r="N54" s="19">
        <v>9898.7999999999993</v>
      </c>
      <c r="O54" s="19">
        <v>0</v>
      </c>
      <c r="P54" s="19">
        <v>0</v>
      </c>
      <c r="Q54" s="30"/>
    </row>
    <row r="55" ht="15" customHeight="1">
      <c r="A55" s="28"/>
      <c r="B55" s="40"/>
      <c r="C55" s="29"/>
      <c r="D55" s="29"/>
      <c r="E55" s="29"/>
      <c r="F55" s="12">
        <v>2018</v>
      </c>
      <c r="G55" s="19">
        <f t="shared" si="8"/>
        <v>47731.799999999996</v>
      </c>
      <c r="H55" s="19">
        <f t="shared" si="8"/>
        <v>47731.799999999996</v>
      </c>
      <c r="I55" s="19">
        <v>37397.099999999999</v>
      </c>
      <c r="J55" s="19">
        <v>37397.099999999999</v>
      </c>
      <c r="K55" s="19">
        <v>2813.0999999999999</v>
      </c>
      <c r="L55" s="19">
        <v>2813.0999999999999</v>
      </c>
      <c r="M55" s="19">
        <v>7521.6000000000004</v>
      </c>
      <c r="N55" s="19">
        <v>7521.6000000000004</v>
      </c>
      <c r="O55" s="19">
        <v>0</v>
      </c>
      <c r="P55" s="19">
        <v>0</v>
      </c>
      <c r="Q55" s="30"/>
    </row>
    <row r="56" ht="12.75">
      <c r="A56" s="28"/>
      <c r="B56" s="40"/>
      <c r="C56" s="29"/>
      <c r="D56" s="29"/>
      <c r="E56" s="29"/>
      <c r="F56" s="12">
        <v>2019</v>
      </c>
      <c r="G56" s="19">
        <f t="shared" si="8"/>
        <v>19263.900000000001</v>
      </c>
      <c r="H56" s="19">
        <f t="shared" si="8"/>
        <v>19263.900000000001</v>
      </c>
      <c r="I56" s="19">
        <v>7548.5</v>
      </c>
      <c r="J56" s="19">
        <v>7548.5</v>
      </c>
      <c r="K56" s="19">
        <v>4193.8000000000002</v>
      </c>
      <c r="L56" s="19">
        <v>4193.8000000000002</v>
      </c>
      <c r="M56" s="19">
        <v>7521.6000000000004</v>
      </c>
      <c r="N56" s="19">
        <v>7521.6000000000004</v>
      </c>
      <c r="O56" s="19">
        <v>0</v>
      </c>
      <c r="P56" s="19">
        <v>0</v>
      </c>
      <c r="Q56" s="30"/>
    </row>
    <row r="57" ht="12.75">
      <c r="A57" s="28"/>
      <c r="B57" s="40"/>
      <c r="C57" s="29"/>
      <c r="D57" s="29"/>
      <c r="E57" s="29"/>
      <c r="F57" s="12">
        <v>2020</v>
      </c>
      <c r="G57" s="19">
        <f t="shared" ref="G57:G62" si="9">I57+K57+M57+O57</f>
        <v>138425.79999999999</v>
      </c>
      <c r="H57" s="19">
        <f t="shared" ref="H57:H60" si="10">J57+N57+L57+P57</f>
        <v>138425.79999999999</v>
      </c>
      <c r="I57" s="19">
        <v>9751.7999999999993</v>
      </c>
      <c r="J57" s="19">
        <v>9751.7999999999993</v>
      </c>
      <c r="K57" s="19">
        <v>9056.7999999999993</v>
      </c>
      <c r="L57" s="19">
        <v>9056.7999999999993</v>
      </c>
      <c r="M57" s="19">
        <v>9617.2000000000007</v>
      </c>
      <c r="N57" s="19">
        <v>9617.2000000000007</v>
      </c>
      <c r="O57" s="20">
        <v>110000</v>
      </c>
      <c r="P57" s="20">
        <v>110000</v>
      </c>
      <c r="Q57" s="30"/>
    </row>
    <row r="58" ht="12.75">
      <c r="A58" s="28"/>
      <c r="B58" s="40"/>
      <c r="C58" s="29"/>
      <c r="D58" s="29"/>
      <c r="E58" s="29"/>
      <c r="F58" s="12">
        <v>2021</v>
      </c>
      <c r="G58" s="19">
        <f t="shared" si="9"/>
        <v>181179.39999999999</v>
      </c>
      <c r="H58" s="19">
        <f t="shared" si="10"/>
        <v>179784.70000000001</v>
      </c>
      <c r="I58" s="19">
        <v>10000</v>
      </c>
      <c r="J58" s="19">
        <v>9924.8999999999996</v>
      </c>
      <c r="K58" s="19">
        <v>17000</v>
      </c>
      <c r="L58" s="19">
        <v>16980.299999999999</v>
      </c>
      <c r="M58" s="19">
        <v>9480</v>
      </c>
      <c r="N58" s="19">
        <v>8180.1000000000004</v>
      </c>
      <c r="O58" s="20">
        <f>P58</f>
        <v>144699.39999999999</v>
      </c>
      <c r="P58" s="20">
        <v>144699.39999999999</v>
      </c>
      <c r="Q58" s="30"/>
    </row>
    <row r="59" ht="16.5" customHeight="1">
      <c r="A59" s="28"/>
      <c r="B59" s="40"/>
      <c r="C59" s="29"/>
      <c r="D59" s="29"/>
      <c r="E59" s="29"/>
      <c r="F59" s="12">
        <v>2022</v>
      </c>
      <c r="G59" s="19">
        <f t="shared" si="9"/>
        <v>223145.79999999999</v>
      </c>
      <c r="H59" s="19">
        <f t="shared" si="10"/>
        <v>218684.20000000001</v>
      </c>
      <c r="I59" s="19">
        <v>9789.3999999999996</v>
      </c>
      <c r="J59" s="19">
        <v>9629.6000000000004</v>
      </c>
      <c r="K59" s="19">
        <v>20000</v>
      </c>
      <c r="L59" s="19">
        <v>17313.700000000001</v>
      </c>
      <c r="M59" s="19">
        <v>9480</v>
      </c>
      <c r="N59" s="19">
        <v>7864.5</v>
      </c>
      <c r="O59" s="20">
        <v>183876.39999999999</v>
      </c>
      <c r="P59" s="20">
        <v>183876.39999999999</v>
      </c>
      <c r="Q59" s="30"/>
      <c r="R59" s="41"/>
    </row>
    <row r="60" ht="15" customHeight="1">
      <c r="A60" s="28"/>
      <c r="B60" s="40"/>
      <c r="C60" s="29"/>
      <c r="D60" s="29"/>
      <c r="E60" s="29"/>
      <c r="F60" s="12">
        <v>2023</v>
      </c>
      <c r="G60" s="19">
        <f t="shared" si="9"/>
        <v>89449.300000000003</v>
      </c>
      <c r="H60" s="19">
        <f t="shared" si="10"/>
        <v>9469.2999999999993</v>
      </c>
      <c r="I60" s="19">
        <v>27969.299999999999</v>
      </c>
      <c r="J60" s="19">
        <v>9469.2999999999993</v>
      </c>
      <c r="K60" s="19">
        <v>20000</v>
      </c>
      <c r="L60" s="19">
        <v>0</v>
      </c>
      <c r="M60" s="19">
        <v>9480</v>
      </c>
      <c r="N60" s="19">
        <v>0</v>
      </c>
      <c r="O60" s="20">
        <v>32000</v>
      </c>
      <c r="P60" s="20">
        <v>0</v>
      </c>
      <c r="Q60" s="30"/>
      <c r="R60" s="41"/>
    </row>
    <row r="61" ht="16.5" customHeight="1">
      <c r="A61" s="31"/>
      <c r="B61" s="32"/>
      <c r="C61" s="32"/>
      <c r="D61" s="32"/>
      <c r="E61" s="32"/>
      <c r="F61" s="12" t="s">
        <v>38</v>
      </c>
      <c r="G61" s="19">
        <f t="shared" si="9"/>
        <v>89449.300000000003</v>
      </c>
      <c r="H61" s="42">
        <f t="shared" ref="H61:H62" si="11">J61+L61+N61+P61</f>
        <v>9469.2999999999993</v>
      </c>
      <c r="I61" s="19">
        <v>27969.299999999999</v>
      </c>
      <c r="J61" s="42">
        <v>9469.2999999999993</v>
      </c>
      <c r="K61" s="19">
        <v>20000</v>
      </c>
      <c r="L61" s="19">
        <v>0</v>
      </c>
      <c r="M61" s="19">
        <v>9480</v>
      </c>
      <c r="N61" s="19">
        <v>0</v>
      </c>
      <c r="O61" s="20">
        <v>32000</v>
      </c>
      <c r="P61" s="20">
        <v>0</v>
      </c>
      <c r="Q61" s="33"/>
      <c r="R61" s="41"/>
    </row>
    <row r="62" ht="15" customHeight="1">
      <c r="A62" s="34"/>
      <c r="B62" s="35"/>
      <c r="C62" s="35"/>
      <c r="D62" s="35"/>
      <c r="E62" s="35"/>
      <c r="F62" s="12" t="s">
        <v>39</v>
      </c>
      <c r="G62" s="19">
        <f t="shared" si="9"/>
        <v>89449.300000000003</v>
      </c>
      <c r="H62" s="42">
        <f t="shared" si="11"/>
        <v>9469.2999999999993</v>
      </c>
      <c r="I62" s="19">
        <v>27969.299999999999</v>
      </c>
      <c r="J62" s="42">
        <v>9469.2999999999993</v>
      </c>
      <c r="K62" s="19">
        <v>20000</v>
      </c>
      <c r="L62" s="19">
        <v>0</v>
      </c>
      <c r="M62" s="19">
        <v>9480</v>
      </c>
      <c r="N62" s="19">
        <v>0</v>
      </c>
      <c r="O62" s="20">
        <v>32000</v>
      </c>
      <c r="P62" s="20">
        <v>0</v>
      </c>
      <c r="Q62" s="36"/>
      <c r="R62" s="41"/>
    </row>
    <row r="63" ht="18" customHeight="1">
      <c r="A63" s="24" t="s">
        <v>55</v>
      </c>
      <c r="B63" s="25" t="s">
        <v>56</v>
      </c>
      <c r="C63" s="25" t="s">
        <v>57</v>
      </c>
      <c r="D63" s="25" t="s">
        <v>58</v>
      </c>
      <c r="E63" s="25" t="s">
        <v>46</v>
      </c>
      <c r="F63" s="12" t="s">
        <v>36</v>
      </c>
      <c r="G63" s="19">
        <f>G64+G65+G66+G67+G72+G68+G71+G69+G70</f>
        <v>2516</v>
      </c>
      <c r="H63" s="19">
        <f>H64+H65+H66+H67+H72+H68+H71+H69+H70</f>
        <v>2018.5</v>
      </c>
      <c r="I63" s="19">
        <f>I64+I65+I66+I67+I72+I68+I71+I69+I70</f>
        <v>2516</v>
      </c>
      <c r="J63" s="19">
        <f>J64+J65+J66+J67+J72+J68+J71+J69+J70</f>
        <v>2018.5</v>
      </c>
      <c r="K63" s="19">
        <f t="shared" ref="K63:P63" si="12">K64+K65+K66+K67+K72+K68+K71</f>
        <v>0</v>
      </c>
      <c r="L63" s="19">
        <f t="shared" si="12"/>
        <v>0</v>
      </c>
      <c r="M63" s="19">
        <f t="shared" si="12"/>
        <v>0</v>
      </c>
      <c r="N63" s="19">
        <f t="shared" si="12"/>
        <v>0</v>
      </c>
      <c r="O63" s="19">
        <f t="shared" si="12"/>
        <v>0</v>
      </c>
      <c r="P63" s="19">
        <f t="shared" si="12"/>
        <v>0</v>
      </c>
      <c r="Q63" s="27" t="s">
        <v>37</v>
      </c>
    </row>
    <row r="64" ht="18" customHeight="1">
      <c r="A64" s="28"/>
      <c r="B64" s="29"/>
      <c r="C64" s="29"/>
      <c r="D64" s="29"/>
      <c r="E64" s="29"/>
      <c r="F64" s="12">
        <v>2017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33"/>
    </row>
    <row r="65" ht="18" customHeight="1">
      <c r="A65" s="28"/>
      <c r="B65" s="29"/>
      <c r="C65" s="29"/>
      <c r="D65" s="29"/>
      <c r="E65" s="29"/>
      <c r="F65" s="12">
        <v>2018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33"/>
    </row>
    <row r="66" ht="18" customHeight="1">
      <c r="A66" s="28"/>
      <c r="B66" s="29"/>
      <c r="C66" s="29"/>
      <c r="D66" s="29"/>
      <c r="E66" s="29"/>
      <c r="F66" s="12">
        <v>2019</v>
      </c>
      <c r="G66" s="19">
        <v>231.30000000000001</v>
      </c>
      <c r="H66" s="19">
        <v>231.30000000000001</v>
      </c>
      <c r="I66" s="19">
        <v>231.30000000000001</v>
      </c>
      <c r="J66" s="19">
        <v>231.30000000000001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33"/>
      <c r="R66" s="43"/>
    </row>
    <row r="67" ht="18" customHeight="1">
      <c r="A67" s="28"/>
      <c r="B67" s="29"/>
      <c r="C67" s="29"/>
      <c r="D67" s="29"/>
      <c r="E67" s="29"/>
      <c r="F67" s="12">
        <v>2020</v>
      </c>
      <c r="G67" s="19">
        <f>I67</f>
        <v>284.69999999999999</v>
      </c>
      <c r="H67" s="19">
        <f t="shared" ref="H67:H68" si="13">J67</f>
        <v>284.69999999999999</v>
      </c>
      <c r="I67" s="19">
        <v>284.69999999999999</v>
      </c>
      <c r="J67" s="19">
        <v>284.69999999999999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33"/>
    </row>
    <row r="68" ht="18" customHeight="1">
      <c r="A68" s="28"/>
      <c r="B68" s="29"/>
      <c r="C68" s="29"/>
      <c r="D68" s="29"/>
      <c r="E68" s="29"/>
      <c r="F68" s="12">
        <v>2021</v>
      </c>
      <c r="G68" s="19">
        <v>400</v>
      </c>
      <c r="H68" s="19">
        <f t="shared" si="13"/>
        <v>302.5</v>
      </c>
      <c r="I68" s="19">
        <v>400</v>
      </c>
      <c r="J68" s="19">
        <v>302.5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33"/>
    </row>
    <row r="69" ht="18" customHeight="1">
      <c r="A69" s="28"/>
      <c r="B69" s="29"/>
      <c r="C69" s="29"/>
      <c r="D69" s="29"/>
      <c r="E69" s="29"/>
      <c r="F69" s="12">
        <v>2022</v>
      </c>
      <c r="G69" s="19">
        <v>400</v>
      </c>
      <c r="H69" s="19">
        <v>0</v>
      </c>
      <c r="I69" s="19">
        <v>400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33"/>
    </row>
    <row r="70" ht="18" customHeight="1">
      <c r="A70" s="28"/>
      <c r="B70" s="29"/>
      <c r="C70" s="29"/>
      <c r="D70" s="29"/>
      <c r="E70" s="29"/>
      <c r="F70" s="12">
        <v>2023</v>
      </c>
      <c r="G70" s="19">
        <v>400</v>
      </c>
      <c r="H70" s="19">
        <v>400</v>
      </c>
      <c r="I70" s="19">
        <v>400</v>
      </c>
      <c r="J70" s="19">
        <v>400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33"/>
    </row>
    <row r="71" ht="18" customHeight="1">
      <c r="A71" s="28"/>
      <c r="B71" s="29"/>
      <c r="C71" s="29"/>
      <c r="D71" s="29"/>
      <c r="E71" s="29"/>
      <c r="F71" s="12" t="s">
        <v>38</v>
      </c>
      <c r="G71" s="19">
        <v>400</v>
      </c>
      <c r="H71" s="42">
        <f t="shared" ref="H71:H72" si="14">J71+L71+N71+P71</f>
        <v>400</v>
      </c>
      <c r="I71" s="19">
        <v>400</v>
      </c>
      <c r="J71" s="42">
        <v>400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33"/>
    </row>
    <row r="72" ht="18" customHeight="1">
      <c r="A72" s="44"/>
      <c r="B72" s="45"/>
      <c r="C72" s="45"/>
      <c r="D72" s="45"/>
      <c r="E72" s="45"/>
      <c r="F72" s="12" t="s">
        <v>39</v>
      </c>
      <c r="G72" s="19">
        <v>400</v>
      </c>
      <c r="H72" s="42">
        <f t="shared" si="14"/>
        <v>400</v>
      </c>
      <c r="I72" s="19">
        <v>400</v>
      </c>
      <c r="J72" s="42">
        <v>400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36"/>
    </row>
    <row r="73" ht="13.5" customHeight="1">
      <c r="A73" s="24"/>
      <c r="B73" s="25" t="s">
        <v>59</v>
      </c>
      <c r="C73" s="46"/>
      <c r="D73" s="25"/>
      <c r="E73" s="25"/>
      <c r="F73" s="12" t="s">
        <v>36</v>
      </c>
      <c r="G73" s="19">
        <f t="shared" ref="G73:P73" si="15">G74+G75+G76+G77+G78+G79+G80+G81+G82</f>
        <v>914933.30000000005</v>
      </c>
      <c r="H73" s="19">
        <f t="shared" si="15"/>
        <v>668639.50000000023</v>
      </c>
      <c r="I73" s="19">
        <f t="shared" si="15"/>
        <v>174449.39999999999</v>
      </c>
      <c r="J73" s="19">
        <f t="shared" si="15"/>
        <v>118217.00000000001</v>
      </c>
      <c r="K73" s="19">
        <f t="shared" si="15"/>
        <v>123948.89999999999</v>
      </c>
      <c r="L73" s="19">
        <f t="shared" si="15"/>
        <v>61242.899999999994</v>
      </c>
      <c r="M73" s="19">
        <f t="shared" si="15"/>
        <v>81959.199999999997</v>
      </c>
      <c r="N73" s="19">
        <f t="shared" si="15"/>
        <v>50603.799999999996</v>
      </c>
      <c r="O73" s="19">
        <f t="shared" si="15"/>
        <v>534575.80000000005</v>
      </c>
      <c r="P73" s="19">
        <f t="shared" si="15"/>
        <v>438575.79999999999</v>
      </c>
      <c r="Q73" s="27" t="s">
        <v>37</v>
      </c>
    </row>
    <row r="74" ht="12" customHeight="1">
      <c r="A74" s="28"/>
      <c r="B74" s="29"/>
      <c r="C74" s="47"/>
      <c r="D74" s="29"/>
      <c r="E74" s="29"/>
      <c r="F74" s="12">
        <v>2017</v>
      </c>
      <c r="G74" s="19">
        <f t="shared" ref="G74:G82" si="16">SUM(I74+K74+M74+O74)</f>
        <v>34322.699999999997</v>
      </c>
      <c r="H74" s="19">
        <f t="shared" ref="H74:H82" si="17">SUM(J74+L74+N74+P74)</f>
        <v>34322.699999999997</v>
      </c>
      <c r="I74" s="19" t="s">
        <v>60</v>
      </c>
      <c r="J74" s="19">
        <f t="shared" ref="J74:J76" si="18">SUM(J23+J33+J43+J54+J64)</f>
        <v>13538.700000000001</v>
      </c>
      <c r="K74" s="19">
        <v>10885.200000000001</v>
      </c>
      <c r="L74" s="19">
        <v>10885.200000000001</v>
      </c>
      <c r="M74" s="19" t="s">
        <v>61</v>
      </c>
      <c r="N74" s="19" t="s">
        <v>61</v>
      </c>
      <c r="O74" s="19">
        <v>0</v>
      </c>
      <c r="P74" s="19">
        <v>0</v>
      </c>
      <c r="Q74" s="30"/>
    </row>
    <row r="75" ht="15.75" customHeight="1">
      <c r="A75" s="28"/>
      <c r="B75" s="29"/>
      <c r="C75" s="47"/>
      <c r="D75" s="29"/>
      <c r="E75" s="29"/>
      <c r="F75" s="12">
        <v>2018</v>
      </c>
      <c r="G75" s="19">
        <f t="shared" si="16"/>
        <v>47731.799999999996</v>
      </c>
      <c r="H75" s="19">
        <f t="shared" si="17"/>
        <v>47731.799999999996</v>
      </c>
      <c r="I75" s="19">
        <f t="shared" ref="I75:I82" si="19">SUM(I25+I35+I45+I55+I65)</f>
        <v>37397.099999999999</v>
      </c>
      <c r="J75" s="19">
        <f t="shared" si="18"/>
        <v>37397.099999999999</v>
      </c>
      <c r="K75" s="19" t="s">
        <v>62</v>
      </c>
      <c r="L75" s="19" t="s">
        <v>62</v>
      </c>
      <c r="M75" s="19" t="s">
        <v>63</v>
      </c>
      <c r="N75" s="19" t="s">
        <v>63</v>
      </c>
      <c r="O75" s="19">
        <v>0</v>
      </c>
      <c r="P75" s="19">
        <v>0</v>
      </c>
      <c r="Q75" s="30"/>
    </row>
    <row r="76" ht="16.5" customHeight="1">
      <c r="A76" s="28"/>
      <c r="B76" s="29"/>
      <c r="C76" s="47"/>
      <c r="D76" s="29"/>
      <c r="E76" s="29"/>
      <c r="F76" s="12">
        <v>2019</v>
      </c>
      <c r="G76" s="19">
        <f t="shared" si="16"/>
        <v>19495.200000000001</v>
      </c>
      <c r="H76" s="19">
        <f t="shared" si="17"/>
        <v>19495.200000000001</v>
      </c>
      <c r="I76" s="19">
        <f t="shared" si="19"/>
        <v>7779.8000000000002</v>
      </c>
      <c r="J76" s="19">
        <f t="shared" si="18"/>
        <v>7779.8000000000002</v>
      </c>
      <c r="K76" s="19">
        <v>4193.8000000000002</v>
      </c>
      <c r="L76" s="19">
        <v>4193.8000000000002</v>
      </c>
      <c r="M76" s="19">
        <f>M56</f>
        <v>7521.6000000000004</v>
      </c>
      <c r="N76" s="19">
        <f>N56</f>
        <v>7521.6000000000004</v>
      </c>
      <c r="O76" s="19">
        <v>0</v>
      </c>
      <c r="P76" s="19">
        <v>0</v>
      </c>
      <c r="Q76" s="30"/>
    </row>
    <row r="77" ht="16.5" customHeight="1">
      <c r="A77" s="28"/>
      <c r="B77" s="29"/>
      <c r="C77" s="47"/>
      <c r="D77" s="29"/>
      <c r="E77" s="29"/>
      <c r="F77" s="12">
        <v>2020</v>
      </c>
      <c r="G77" s="19">
        <f t="shared" si="16"/>
        <v>138710.5</v>
      </c>
      <c r="H77" s="19">
        <f t="shared" si="17"/>
        <v>138710.5</v>
      </c>
      <c r="I77" s="19">
        <f t="shared" si="19"/>
        <v>10036.5</v>
      </c>
      <c r="J77" s="19">
        <f t="shared" ref="J77:N82" si="20">SUM(J27+J37+J47+J57+J67)</f>
        <v>10036.5</v>
      </c>
      <c r="K77" s="19">
        <f t="shared" si="20"/>
        <v>9056.7999999999993</v>
      </c>
      <c r="L77" s="19">
        <f t="shared" si="20"/>
        <v>9056.7999999999993</v>
      </c>
      <c r="M77" s="19">
        <f t="shared" si="20"/>
        <v>9617.2000000000007</v>
      </c>
      <c r="N77" s="19">
        <f t="shared" si="20"/>
        <v>9617.2000000000007</v>
      </c>
      <c r="O77" s="20">
        <f t="shared" ref="O77:P82" si="21">O57</f>
        <v>110000</v>
      </c>
      <c r="P77" s="20">
        <f t="shared" si="21"/>
        <v>110000</v>
      </c>
      <c r="Q77" s="30"/>
    </row>
    <row r="78" ht="19.5" customHeight="1">
      <c r="A78" s="28"/>
      <c r="B78" s="29"/>
      <c r="C78" s="47"/>
      <c r="D78" s="29"/>
      <c r="E78" s="29"/>
      <c r="F78" s="12">
        <v>2021</v>
      </c>
      <c r="G78" s="19">
        <f t="shared" si="16"/>
        <v>181579.39999999999</v>
      </c>
      <c r="H78" s="19">
        <f t="shared" si="17"/>
        <v>180087.19999999998</v>
      </c>
      <c r="I78" s="19">
        <f t="shared" si="19"/>
        <v>10400</v>
      </c>
      <c r="J78" s="19">
        <f t="shared" si="20"/>
        <v>10227.4</v>
      </c>
      <c r="K78" s="19">
        <f t="shared" si="20"/>
        <v>17000</v>
      </c>
      <c r="L78" s="19">
        <f t="shared" si="20"/>
        <v>16980.299999999999</v>
      </c>
      <c r="M78" s="19">
        <f t="shared" si="20"/>
        <v>9480</v>
      </c>
      <c r="N78" s="19">
        <f t="shared" si="20"/>
        <v>8180.1000000000004</v>
      </c>
      <c r="O78" s="20">
        <f t="shared" si="21"/>
        <v>144699.39999999999</v>
      </c>
      <c r="P78" s="20">
        <f t="shared" si="21"/>
        <v>144699.39999999999</v>
      </c>
      <c r="Q78" s="30"/>
    </row>
    <row r="79" ht="17.25" customHeight="1">
      <c r="A79" s="28"/>
      <c r="B79" s="29"/>
      <c r="C79" s="47"/>
      <c r="D79" s="29"/>
      <c r="E79" s="29"/>
      <c r="F79" s="12">
        <v>2022</v>
      </c>
      <c r="G79" s="19">
        <f t="shared" si="16"/>
        <v>223545.79999999999</v>
      </c>
      <c r="H79" s="19">
        <f t="shared" si="17"/>
        <v>218684.20000000001</v>
      </c>
      <c r="I79" s="19">
        <f t="shared" si="19"/>
        <v>10189.4</v>
      </c>
      <c r="J79" s="19">
        <f t="shared" si="20"/>
        <v>9629.6000000000004</v>
      </c>
      <c r="K79" s="19">
        <f t="shared" ref="K79:M82" si="22">K69+K59+K49+K39+K29</f>
        <v>20000</v>
      </c>
      <c r="L79" s="19">
        <f t="shared" si="22"/>
        <v>17313.700000000001</v>
      </c>
      <c r="M79" s="19">
        <f t="shared" si="22"/>
        <v>9480</v>
      </c>
      <c r="N79" s="19">
        <f t="shared" ref="N79:N82" si="23">SUM(N29+N39+N49+N59+N69)</f>
        <v>7864.5</v>
      </c>
      <c r="O79" s="20">
        <f t="shared" si="21"/>
        <v>183876.39999999999</v>
      </c>
      <c r="P79" s="20">
        <f t="shared" si="21"/>
        <v>183876.39999999999</v>
      </c>
      <c r="Q79" s="30"/>
    </row>
    <row r="80" ht="21" customHeight="1">
      <c r="A80" s="28"/>
      <c r="B80" s="29"/>
      <c r="C80" s="47"/>
      <c r="D80" s="29"/>
      <c r="E80" s="29"/>
      <c r="F80" s="12">
        <v>2023</v>
      </c>
      <c r="G80" s="19">
        <f t="shared" si="16"/>
        <v>89849.300000000003</v>
      </c>
      <c r="H80" s="42">
        <f t="shared" si="17"/>
        <v>9869.2999999999993</v>
      </c>
      <c r="I80" s="19">
        <f t="shared" si="19"/>
        <v>28369.299999999999</v>
      </c>
      <c r="J80" s="42">
        <f t="shared" si="20"/>
        <v>9869.2999999999993</v>
      </c>
      <c r="K80" s="19">
        <f t="shared" si="22"/>
        <v>20000</v>
      </c>
      <c r="L80" s="19">
        <f t="shared" si="22"/>
        <v>0</v>
      </c>
      <c r="M80" s="19">
        <f t="shared" si="22"/>
        <v>9480</v>
      </c>
      <c r="N80" s="19">
        <f t="shared" si="23"/>
        <v>0</v>
      </c>
      <c r="O80" s="20">
        <f t="shared" si="21"/>
        <v>32000</v>
      </c>
      <c r="P80" s="20">
        <v>0</v>
      </c>
      <c r="Q80" s="30"/>
    </row>
    <row r="81" ht="17.25" customHeight="1">
      <c r="A81" s="31"/>
      <c r="B81" s="32"/>
      <c r="C81" s="48"/>
      <c r="D81" s="32"/>
      <c r="E81" s="32"/>
      <c r="F81" s="12" t="s">
        <v>38</v>
      </c>
      <c r="G81" s="19">
        <f t="shared" si="16"/>
        <v>89849.300000000003</v>
      </c>
      <c r="H81" s="42">
        <f t="shared" si="17"/>
        <v>9869.2999999999993</v>
      </c>
      <c r="I81" s="19">
        <f t="shared" si="19"/>
        <v>28369.299999999999</v>
      </c>
      <c r="J81" s="42">
        <f t="shared" si="20"/>
        <v>9869.2999999999993</v>
      </c>
      <c r="K81" s="19">
        <f t="shared" si="22"/>
        <v>20000</v>
      </c>
      <c r="L81" s="19">
        <f t="shared" si="22"/>
        <v>0</v>
      </c>
      <c r="M81" s="19">
        <f t="shared" si="22"/>
        <v>9480</v>
      </c>
      <c r="N81" s="19">
        <f t="shared" si="23"/>
        <v>0</v>
      </c>
      <c r="O81" s="20">
        <f t="shared" si="21"/>
        <v>32000</v>
      </c>
      <c r="P81" s="20">
        <v>0</v>
      </c>
      <c r="Q81" s="33"/>
    </row>
    <row r="82" ht="21" customHeight="1">
      <c r="A82" s="34"/>
      <c r="B82" s="35"/>
      <c r="C82" s="49"/>
      <c r="D82" s="35"/>
      <c r="E82" s="35"/>
      <c r="F82" s="12" t="s">
        <v>39</v>
      </c>
      <c r="G82" s="19">
        <f t="shared" si="16"/>
        <v>89849.300000000003</v>
      </c>
      <c r="H82" s="42">
        <f t="shared" si="17"/>
        <v>9869.2999999999993</v>
      </c>
      <c r="I82" s="19">
        <f t="shared" si="19"/>
        <v>28369.299999999999</v>
      </c>
      <c r="J82" s="42">
        <f t="shared" si="20"/>
        <v>9869.2999999999993</v>
      </c>
      <c r="K82" s="19">
        <f t="shared" si="22"/>
        <v>20000</v>
      </c>
      <c r="L82" s="19">
        <f t="shared" si="22"/>
        <v>0</v>
      </c>
      <c r="M82" s="19">
        <f t="shared" si="22"/>
        <v>9480</v>
      </c>
      <c r="N82" s="19">
        <f t="shared" si="23"/>
        <v>0</v>
      </c>
      <c r="O82" s="20">
        <f t="shared" si="21"/>
        <v>32000</v>
      </c>
      <c r="P82" s="20">
        <v>0</v>
      </c>
      <c r="Q82" s="36"/>
    </row>
    <row r="83" ht="27.75" customHeight="1">
      <c r="A83" s="44" t="s">
        <v>64</v>
      </c>
      <c r="B83" s="50" t="s">
        <v>65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2"/>
    </row>
    <row r="84" ht="20.25" customHeight="1">
      <c r="A84" s="24" t="s">
        <v>66</v>
      </c>
      <c r="B84" s="53" t="s">
        <v>67</v>
      </c>
      <c r="C84" s="54" t="s">
        <v>49</v>
      </c>
      <c r="D84" s="54" t="s">
        <v>45</v>
      </c>
      <c r="E84" s="54" t="s">
        <v>46</v>
      </c>
      <c r="F84" s="12" t="s">
        <v>36</v>
      </c>
      <c r="G84" s="19">
        <f>G85+G86+G87+G88+G89+G90+G91+G92+G93</f>
        <v>756172.80000000005</v>
      </c>
      <c r="H84" s="19">
        <f>H85+H86+H87+H88+H89+H90+H91+H92+H93</f>
        <v>660172.80000000005</v>
      </c>
      <c r="I84" s="19">
        <f t="shared" ref="I84:N84" si="24">I85+I86+I87+I88+I89+I90+I91</f>
        <v>0</v>
      </c>
      <c r="J84" s="19">
        <f t="shared" si="24"/>
        <v>0</v>
      </c>
      <c r="K84" s="19">
        <f t="shared" si="24"/>
        <v>0</v>
      </c>
      <c r="L84" s="19">
        <f t="shared" si="24"/>
        <v>0</v>
      </c>
      <c r="M84" s="19">
        <f t="shared" si="24"/>
        <v>0</v>
      </c>
      <c r="N84" s="19">
        <f t="shared" si="24"/>
        <v>0</v>
      </c>
      <c r="O84" s="19">
        <f>O85+O86+O87+O88+O89+O90+O91+O92+O93</f>
        <v>756172.80000000005</v>
      </c>
      <c r="P84" s="19">
        <f>P85+P86+P87+P88+P89+P90+P91+P92+P93</f>
        <v>660172.80000000005</v>
      </c>
      <c r="Q84" s="27" t="s">
        <v>37</v>
      </c>
    </row>
    <row r="85" ht="20.25" customHeight="1">
      <c r="A85" s="28"/>
      <c r="B85" s="32"/>
      <c r="C85" s="55"/>
      <c r="D85" s="55"/>
      <c r="E85" s="55"/>
      <c r="F85" s="12">
        <v>2017</v>
      </c>
      <c r="G85" s="19">
        <v>69000</v>
      </c>
      <c r="H85" s="19">
        <v>69000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69000</v>
      </c>
      <c r="P85" s="19">
        <v>69000</v>
      </c>
      <c r="Q85" s="30"/>
    </row>
    <row r="86" ht="20.25" customHeight="1">
      <c r="A86" s="28"/>
      <c r="B86" s="32"/>
      <c r="C86" s="55"/>
      <c r="D86" s="55"/>
      <c r="E86" s="55"/>
      <c r="F86" s="12">
        <v>2018</v>
      </c>
      <c r="G86" s="19">
        <v>120597</v>
      </c>
      <c r="H86" s="19">
        <v>120597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120597</v>
      </c>
      <c r="P86" s="19">
        <v>120597</v>
      </c>
      <c r="Q86" s="30"/>
    </row>
    <row r="87" ht="20.25" customHeight="1">
      <c r="A87" s="28"/>
      <c r="B87" s="32"/>
      <c r="C87" s="55"/>
      <c r="D87" s="55"/>
      <c r="E87" s="55"/>
      <c r="F87" s="12">
        <v>2019</v>
      </c>
      <c r="G87" s="19">
        <v>32000</v>
      </c>
      <c r="H87" s="19">
        <v>32000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32000</v>
      </c>
      <c r="P87" s="19">
        <v>32000</v>
      </c>
      <c r="Q87" s="30"/>
    </row>
    <row r="88" ht="20.25" customHeight="1">
      <c r="A88" s="28"/>
      <c r="B88" s="32"/>
      <c r="C88" s="55"/>
      <c r="D88" s="55"/>
      <c r="E88" s="55"/>
      <c r="F88" s="12">
        <v>2020</v>
      </c>
      <c r="G88" s="19">
        <f t="shared" ref="G88:G89" si="25">O88</f>
        <v>110000</v>
      </c>
      <c r="H88" s="19">
        <f t="shared" ref="H88:H89" si="26">P88</f>
        <v>110000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110000</v>
      </c>
      <c r="P88" s="19">
        <v>110000</v>
      </c>
      <c r="Q88" s="30"/>
    </row>
    <row r="89" ht="20.25" customHeight="1">
      <c r="A89" s="28"/>
      <c r="B89" s="32"/>
      <c r="C89" s="55"/>
      <c r="D89" s="55"/>
      <c r="E89" s="55"/>
      <c r="F89" s="12">
        <v>2021</v>
      </c>
      <c r="G89" s="19">
        <f t="shared" si="25"/>
        <v>144699.39999999999</v>
      </c>
      <c r="H89" s="19">
        <f t="shared" si="26"/>
        <v>144699.39999999999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144699.39999999999</v>
      </c>
      <c r="P89" s="19">
        <v>144699.39999999999</v>
      </c>
      <c r="Q89" s="30"/>
    </row>
    <row r="90" ht="20.25" customHeight="1">
      <c r="A90" s="28"/>
      <c r="B90" s="32"/>
      <c r="C90" s="55"/>
      <c r="D90" s="55"/>
      <c r="E90" s="55"/>
      <c r="F90" s="12">
        <v>2022</v>
      </c>
      <c r="G90" s="19">
        <v>183876.39999999999</v>
      </c>
      <c r="H90" s="19">
        <v>183876.39999999999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183876.39999999999</v>
      </c>
      <c r="P90" s="19">
        <v>183876.39999999999</v>
      </c>
      <c r="Q90" s="30"/>
    </row>
    <row r="91" ht="18" customHeight="1">
      <c r="A91" s="28"/>
      <c r="B91" s="32"/>
      <c r="C91" s="55"/>
      <c r="D91" s="55"/>
      <c r="E91" s="55"/>
      <c r="F91" s="12">
        <v>2023</v>
      </c>
      <c r="G91" s="19">
        <v>32000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32000</v>
      </c>
      <c r="P91" s="19">
        <v>0</v>
      </c>
      <c r="Q91" s="30"/>
    </row>
    <row r="92" ht="20.25" customHeight="1">
      <c r="A92" s="31"/>
      <c r="B92" s="32"/>
      <c r="C92" s="32"/>
      <c r="D92" s="32"/>
      <c r="E92" s="32"/>
      <c r="F92" s="12" t="s">
        <v>38</v>
      </c>
      <c r="G92" s="19">
        <v>32000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32000</v>
      </c>
      <c r="P92" s="19">
        <v>0</v>
      </c>
      <c r="Q92" s="33"/>
    </row>
    <row r="93" ht="20.25" customHeight="1">
      <c r="A93" s="34"/>
      <c r="B93" s="35"/>
      <c r="C93" s="35"/>
      <c r="D93" s="35"/>
      <c r="E93" s="35"/>
      <c r="F93" s="12" t="s">
        <v>39</v>
      </c>
      <c r="G93" s="19">
        <v>32000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32000</v>
      </c>
      <c r="P93" s="19">
        <v>0</v>
      </c>
      <c r="Q93" s="36"/>
    </row>
    <row r="94" ht="20.25" customHeight="1">
      <c r="A94" s="24"/>
      <c r="B94" s="54" t="s">
        <v>68</v>
      </c>
      <c r="C94" s="54" t="s">
        <v>69</v>
      </c>
      <c r="D94" s="54"/>
      <c r="E94" s="54"/>
      <c r="F94" s="12" t="s">
        <v>36</v>
      </c>
      <c r="G94" s="19">
        <f>G95+G96+G97+G98+G99+G100+G101+G102+G103</f>
        <v>756172.80000000005</v>
      </c>
      <c r="H94" s="19">
        <f>H95+H96+H97+H98+H99+H100+H101+H102+H103</f>
        <v>660172.80000000005</v>
      </c>
      <c r="I94" s="19">
        <f t="shared" ref="I94:N94" si="27">I95+I96+I97+I98+I99+I100+I101</f>
        <v>0</v>
      </c>
      <c r="J94" s="19">
        <f t="shared" si="27"/>
        <v>0</v>
      </c>
      <c r="K94" s="19">
        <f t="shared" si="27"/>
        <v>0</v>
      </c>
      <c r="L94" s="19">
        <f t="shared" si="27"/>
        <v>0</v>
      </c>
      <c r="M94" s="19">
        <f t="shared" si="27"/>
        <v>0</v>
      </c>
      <c r="N94" s="19">
        <f t="shared" si="27"/>
        <v>0</v>
      </c>
      <c r="O94" s="19">
        <f>O95+O96+O97+O98+O99+O100+O101+O102+O103</f>
        <v>756172.80000000005</v>
      </c>
      <c r="P94" s="19">
        <f>P95+P96+P97+P98+P99+P100+P101+P102+P103</f>
        <v>660172.80000000005</v>
      </c>
      <c r="Q94" s="27" t="s">
        <v>37</v>
      </c>
    </row>
    <row r="95" ht="20.25" customHeight="1">
      <c r="A95" s="28"/>
      <c r="B95" s="55"/>
      <c r="C95" s="55"/>
      <c r="D95" s="55"/>
      <c r="E95" s="55"/>
      <c r="F95" s="12">
        <v>2017</v>
      </c>
      <c r="G95" s="19">
        <v>69000</v>
      </c>
      <c r="H95" s="19">
        <v>69000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69000</v>
      </c>
      <c r="P95" s="19">
        <v>69000</v>
      </c>
      <c r="Q95" s="30"/>
    </row>
    <row r="96" ht="20.25" customHeight="1">
      <c r="A96" s="28"/>
      <c r="B96" s="55"/>
      <c r="C96" s="55"/>
      <c r="D96" s="55"/>
      <c r="E96" s="55"/>
      <c r="F96" s="12">
        <v>2018</v>
      </c>
      <c r="G96" s="19">
        <f>O96</f>
        <v>120597</v>
      </c>
      <c r="H96" s="19">
        <f>P96</f>
        <v>120597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120597</v>
      </c>
      <c r="P96" s="19">
        <v>120597</v>
      </c>
      <c r="Q96" s="30"/>
    </row>
    <row r="97" ht="20.25" customHeight="1">
      <c r="A97" s="28"/>
      <c r="B97" s="55"/>
      <c r="C97" s="55"/>
      <c r="D97" s="55"/>
      <c r="E97" s="55"/>
      <c r="F97" s="12">
        <v>2019</v>
      </c>
      <c r="G97" s="19">
        <v>32000</v>
      </c>
      <c r="H97" s="19">
        <v>32000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32000</v>
      </c>
      <c r="P97" s="19">
        <v>32000</v>
      </c>
      <c r="Q97" s="30"/>
    </row>
    <row r="98" ht="20.25" customHeight="1">
      <c r="A98" s="28"/>
      <c r="B98" s="55"/>
      <c r="C98" s="55"/>
      <c r="D98" s="55"/>
      <c r="E98" s="55"/>
      <c r="F98" s="12">
        <v>2020</v>
      </c>
      <c r="G98" s="19">
        <f>O98</f>
        <v>110000</v>
      </c>
      <c r="H98" s="19">
        <f>P98</f>
        <v>110000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ref="O98:O103" si="28">O88</f>
        <v>110000</v>
      </c>
      <c r="P98" s="19">
        <f t="shared" ref="P98:P99" si="29">P88</f>
        <v>110000</v>
      </c>
      <c r="Q98" s="30"/>
    </row>
    <row r="99" ht="20.25" customHeight="1">
      <c r="A99" s="28"/>
      <c r="B99" s="55"/>
      <c r="C99" s="55"/>
      <c r="D99" s="55"/>
      <c r="E99" s="55"/>
      <c r="F99" s="12">
        <v>2021</v>
      </c>
      <c r="G99" s="19">
        <f t="shared" ref="G99:G103" si="30">G89</f>
        <v>144699.39999999999</v>
      </c>
      <c r="H99" s="19">
        <f>H89</f>
        <v>144699.39999999999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8"/>
        <v>144699.39999999999</v>
      </c>
      <c r="P99" s="19">
        <f t="shared" si="29"/>
        <v>144699.39999999999</v>
      </c>
      <c r="Q99" s="30"/>
    </row>
    <row r="100" ht="20.25" customHeight="1">
      <c r="A100" s="28"/>
      <c r="B100" s="55"/>
      <c r="C100" s="55"/>
      <c r="D100" s="55"/>
      <c r="E100" s="55"/>
      <c r="F100" s="12">
        <v>2022</v>
      </c>
      <c r="G100" s="19">
        <f t="shared" si="30"/>
        <v>183876.39999999999</v>
      </c>
      <c r="H100" s="19">
        <v>183876.39999999999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8"/>
        <v>183876.39999999999</v>
      </c>
      <c r="P100" s="19">
        <v>183876.39999999999</v>
      </c>
      <c r="Q100" s="30"/>
    </row>
    <row r="101" ht="20.25" customHeight="1">
      <c r="A101" s="28"/>
      <c r="B101" s="55"/>
      <c r="C101" s="55"/>
      <c r="D101" s="55"/>
      <c r="E101" s="55"/>
      <c r="F101" s="12">
        <v>2023</v>
      </c>
      <c r="G101" s="19">
        <f t="shared" si="30"/>
        <v>32000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8"/>
        <v>32000</v>
      </c>
      <c r="P101" s="19">
        <v>0</v>
      </c>
      <c r="Q101" s="30"/>
    </row>
    <row r="102" ht="20.25" customHeight="1">
      <c r="A102" s="31"/>
      <c r="B102" s="32"/>
      <c r="C102" s="32"/>
      <c r="D102" s="32"/>
      <c r="E102" s="32"/>
      <c r="F102" s="12" t="s">
        <v>38</v>
      </c>
      <c r="G102" s="19">
        <f t="shared" si="30"/>
        <v>32000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f t="shared" si="28"/>
        <v>32000</v>
      </c>
      <c r="P102" s="19">
        <v>0</v>
      </c>
      <c r="Q102" s="33"/>
    </row>
    <row r="103" ht="20.25" customHeight="1">
      <c r="A103" s="34"/>
      <c r="B103" s="35"/>
      <c r="C103" s="35"/>
      <c r="D103" s="35"/>
      <c r="E103" s="35"/>
      <c r="F103" s="12" t="s">
        <v>39</v>
      </c>
      <c r="G103" s="19">
        <f t="shared" si="30"/>
        <v>32000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f t="shared" si="28"/>
        <v>32000</v>
      </c>
      <c r="P103" s="19">
        <v>0</v>
      </c>
      <c r="Q103" s="36"/>
    </row>
    <row r="104" ht="20.25" customHeight="1">
      <c r="A104" s="44"/>
      <c r="B104" s="56" t="s">
        <v>70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ht="20.25" customHeight="1">
      <c r="A105" s="11" t="s">
        <v>71</v>
      </c>
      <c r="B105" s="18" t="s">
        <v>72</v>
      </c>
      <c r="C105" s="18" t="s">
        <v>73</v>
      </c>
      <c r="D105" s="18" t="s">
        <v>74</v>
      </c>
      <c r="E105" s="18" t="s">
        <v>46</v>
      </c>
      <c r="F105" s="12" t="s">
        <v>36</v>
      </c>
      <c r="G105" s="19">
        <f>G106+G107+G108+G109+G110+G111+G112</f>
        <v>232641.85800000001</v>
      </c>
      <c r="H105" s="19">
        <f>H106+H107+H108+H109+H110+H111+H112</f>
        <v>171528.55800000002</v>
      </c>
      <c r="I105" s="19">
        <f>I106+I107+I108+I109+I110+I111+I112</f>
        <v>232641.85800000001</v>
      </c>
      <c r="J105" s="19">
        <f>J106+J107+J108+J109+J110+J111+J112</f>
        <v>171528.55800000002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3" t="s">
        <v>37</v>
      </c>
    </row>
    <row r="106" ht="20.25" customHeight="1">
      <c r="A106" s="11"/>
      <c r="B106" s="18"/>
      <c r="C106" s="18"/>
      <c r="D106" s="18"/>
      <c r="E106" s="18"/>
      <c r="F106" s="12">
        <v>2017</v>
      </c>
      <c r="G106" s="19">
        <v>46362.699999999997</v>
      </c>
      <c r="H106" s="19">
        <v>46362.699999999997</v>
      </c>
      <c r="I106" s="19">
        <v>46362.699999999997</v>
      </c>
      <c r="J106" s="19">
        <v>46362.699999999997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3"/>
    </row>
    <row r="107" ht="20.25" customHeight="1">
      <c r="A107" s="11"/>
      <c r="B107" s="18"/>
      <c r="C107" s="18"/>
      <c r="D107" s="18"/>
      <c r="E107" s="18"/>
      <c r="F107" s="12">
        <v>2018</v>
      </c>
      <c r="G107" s="19">
        <v>39688.457999999999</v>
      </c>
      <c r="H107" s="19">
        <v>39688.457999999999</v>
      </c>
      <c r="I107" s="19">
        <v>39688.457999999999</v>
      </c>
      <c r="J107" s="19">
        <v>39688.457999999999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3"/>
    </row>
    <row r="108" ht="20.25" customHeight="1">
      <c r="A108" s="11"/>
      <c r="B108" s="18"/>
      <c r="C108" s="18"/>
      <c r="D108" s="18"/>
      <c r="E108" s="18"/>
      <c r="F108" s="12">
        <v>2019</v>
      </c>
      <c r="G108" s="19">
        <v>33476.300000000003</v>
      </c>
      <c r="H108" s="19">
        <v>33476.300000000003</v>
      </c>
      <c r="I108" s="19">
        <v>33476.300000000003</v>
      </c>
      <c r="J108" s="19">
        <v>33476.300000000003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3"/>
    </row>
    <row r="109" ht="20.25" customHeight="1">
      <c r="A109" s="11"/>
      <c r="B109" s="18"/>
      <c r="C109" s="18"/>
      <c r="D109" s="18"/>
      <c r="E109" s="18"/>
      <c r="F109" s="12">
        <v>2020</v>
      </c>
      <c r="G109" s="19">
        <f t="shared" ref="G109:H111" si="31">I109</f>
        <v>28004.400000000001</v>
      </c>
      <c r="H109" s="19">
        <f>J109</f>
        <v>28004.400000000001</v>
      </c>
      <c r="I109" s="19">
        <v>28004.400000000001</v>
      </c>
      <c r="J109" s="19">
        <v>28004.400000000001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3"/>
    </row>
    <row r="110" ht="20.25" customHeight="1">
      <c r="A110" s="11"/>
      <c r="B110" s="18"/>
      <c r="C110" s="18"/>
      <c r="D110" s="18"/>
      <c r="E110" s="18"/>
      <c r="F110" s="12">
        <v>2021</v>
      </c>
      <c r="G110" s="19">
        <f t="shared" si="31"/>
        <v>42480</v>
      </c>
      <c r="H110" s="19">
        <f t="shared" si="31"/>
        <v>17614</v>
      </c>
      <c r="I110" s="19">
        <v>42480</v>
      </c>
      <c r="J110" s="19">
        <v>17614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3"/>
    </row>
    <row r="111" ht="20.25" customHeight="1">
      <c r="A111" s="11"/>
      <c r="B111" s="18"/>
      <c r="C111" s="18"/>
      <c r="D111" s="18"/>
      <c r="E111" s="18"/>
      <c r="F111" s="12">
        <v>2022</v>
      </c>
      <c r="G111" s="19">
        <f t="shared" si="31"/>
        <v>42480</v>
      </c>
      <c r="H111" s="19">
        <f>J111</f>
        <v>6332.6999999999998</v>
      </c>
      <c r="I111" s="19">
        <v>42480</v>
      </c>
      <c r="J111" s="19">
        <v>6332.6999999999998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3"/>
    </row>
    <row r="112" ht="20.25" customHeight="1">
      <c r="A112" s="11"/>
      <c r="B112" s="18"/>
      <c r="C112" s="18"/>
      <c r="D112" s="18"/>
      <c r="E112" s="18"/>
      <c r="F112" s="12">
        <v>2023</v>
      </c>
      <c r="G112" s="19">
        <v>150</v>
      </c>
      <c r="H112" s="42">
        <v>50</v>
      </c>
      <c r="I112" s="19">
        <v>150</v>
      </c>
      <c r="J112" s="42">
        <v>50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3"/>
    </row>
    <row r="113" ht="20.25" customHeight="1">
      <c r="A113" s="24"/>
      <c r="B113" s="54" t="s">
        <v>75</v>
      </c>
      <c r="C113" s="54" t="s">
        <v>76</v>
      </c>
      <c r="D113" s="54"/>
      <c r="E113" s="54"/>
      <c r="F113" s="12" t="s">
        <v>36</v>
      </c>
      <c r="G113" s="19">
        <f>G114+G115+G116+G117+G118+G119+G120</f>
        <v>232641.89999999999</v>
      </c>
      <c r="H113" s="19">
        <f>H114+H115+H116+H117+H118+H119+H120</f>
        <v>171528.60000000001</v>
      </c>
      <c r="I113" s="19">
        <f>I114+I115+I116+I117+I118+I119+I120</f>
        <v>232641.89999999999</v>
      </c>
      <c r="J113" s="19">
        <f>J114+J115+J116+J117+J118+J119+J120</f>
        <v>171528.60000000001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3" t="s">
        <v>37</v>
      </c>
    </row>
    <row r="114" ht="20.25" customHeight="1">
      <c r="A114" s="28"/>
      <c r="B114" s="55"/>
      <c r="C114" s="55"/>
      <c r="D114" s="55"/>
      <c r="E114" s="55"/>
      <c r="F114" s="12">
        <v>2017</v>
      </c>
      <c r="G114" s="19" t="str">
        <f>H114</f>
        <v>46362,7</v>
      </c>
      <c r="H114" s="19" t="s">
        <v>77</v>
      </c>
      <c r="I114" s="19" t="str">
        <f>J114</f>
        <v>46362,7</v>
      </c>
      <c r="J114" s="19" t="s">
        <v>77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3"/>
    </row>
    <row r="115" ht="20.25" customHeight="1">
      <c r="A115" s="28"/>
      <c r="B115" s="55"/>
      <c r="C115" s="55"/>
      <c r="D115" s="55"/>
      <c r="E115" s="55"/>
      <c r="F115" s="12">
        <v>2018</v>
      </c>
      <c r="G115" s="19">
        <f>I115</f>
        <v>39688.5</v>
      </c>
      <c r="H115" s="19">
        <f>J115</f>
        <v>39688.5</v>
      </c>
      <c r="I115" s="19">
        <v>39688.5</v>
      </c>
      <c r="J115" s="19">
        <v>39688.5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3"/>
    </row>
    <row r="116" ht="20.25" customHeight="1">
      <c r="A116" s="28"/>
      <c r="B116" s="55"/>
      <c r="C116" s="55"/>
      <c r="D116" s="55"/>
      <c r="E116" s="55"/>
      <c r="F116" s="12">
        <v>2019</v>
      </c>
      <c r="G116" s="19">
        <v>33476.300000000003</v>
      </c>
      <c r="H116" s="19">
        <v>33476.300000000003</v>
      </c>
      <c r="I116" s="19">
        <v>33476.300000000003</v>
      </c>
      <c r="J116" s="19">
        <v>33476.300000000003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3"/>
    </row>
    <row r="117" ht="20.25" customHeight="1">
      <c r="A117" s="28"/>
      <c r="B117" s="55"/>
      <c r="C117" s="55"/>
      <c r="D117" s="55"/>
      <c r="E117" s="55"/>
      <c r="F117" s="12">
        <v>2020</v>
      </c>
      <c r="G117" s="19">
        <f>G109</f>
        <v>28004.400000000001</v>
      </c>
      <c r="H117" s="19">
        <f>H109</f>
        <v>28004.400000000001</v>
      </c>
      <c r="I117" s="19">
        <f t="shared" ref="I117:J120" si="32">I109</f>
        <v>28004.400000000001</v>
      </c>
      <c r="J117" s="19">
        <f>J109</f>
        <v>28004.400000000001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3"/>
    </row>
    <row r="118" ht="20.25" customHeight="1">
      <c r="A118" s="28"/>
      <c r="B118" s="55"/>
      <c r="C118" s="55"/>
      <c r="D118" s="55"/>
      <c r="E118" s="55"/>
      <c r="F118" s="12">
        <v>2021</v>
      </c>
      <c r="G118" s="19">
        <f t="shared" ref="G118:G119" si="33">I118</f>
        <v>42480</v>
      </c>
      <c r="H118" s="19">
        <f t="shared" ref="H118:H119" si="34">J118</f>
        <v>17614</v>
      </c>
      <c r="I118" s="19">
        <f t="shared" si="32"/>
        <v>42480</v>
      </c>
      <c r="J118" s="19">
        <f t="shared" si="32"/>
        <v>17614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3"/>
    </row>
    <row r="119" ht="20.25" customHeight="1">
      <c r="A119" s="28"/>
      <c r="B119" s="55"/>
      <c r="C119" s="55"/>
      <c r="D119" s="55"/>
      <c r="E119" s="55"/>
      <c r="F119" s="12">
        <v>2022</v>
      </c>
      <c r="G119" s="19">
        <f t="shared" si="33"/>
        <v>42480</v>
      </c>
      <c r="H119" s="19">
        <f t="shared" si="34"/>
        <v>6332.6999999999998</v>
      </c>
      <c r="I119" s="19">
        <f t="shared" si="32"/>
        <v>42480</v>
      </c>
      <c r="J119" s="19">
        <f t="shared" si="32"/>
        <v>6332.6999999999998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3"/>
    </row>
    <row r="120" ht="20.25" customHeight="1">
      <c r="A120" s="44"/>
      <c r="B120" s="59"/>
      <c r="C120" s="59"/>
      <c r="D120" s="59"/>
      <c r="E120" s="59"/>
      <c r="F120" s="12">
        <v>2023</v>
      </c>
      <c r="G120" s="19">
        <v>150</v>
      </c>
      <c r="H120" s="42">
        <f>H112</f>
        <v>50</v>
      </c>
      <c r="I120" s="19">
        <f t="shared" si="32"/>
        <v>150</v>
      </c>
      <c r="J120" s="42">
        <f>J112</f>
        <v>50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3"/>
    </row>
    <row r="121" ht="12.75">
      <c r="A121" s="12"/>
      <c r="B121" s="12" t="s">
        <v>78</v>
      </c>
      <c r="C121" s="12"/>
      <c r="D121" s="12"/>
      <c r="E121" s="12"/>
      <c r="F121" s="12">
        <v>2017</v>
      </c>
      <c r="G121" s="19">
        <v>149685.39999999999</v>
      </c>
      <c r="H121" s="19">
        <v>149685.39999999999</v>
      </c>
      <c r="I121" s="19">
        <v>59901.399999999994</v>
      </c>
      <c r="J121" s="19">
        <v>59901.399999999994</v>
      </c>
      <c r="K121" s="19">
        <v>10885.200000000001</v>
      </c>
      <c r="L121" s="19">
        <v>10885.200000000001</v>
      </c>
      <c r="M121" s="19">
        <v>9898.7999999999993</v>
      </c>
      <c r="N121" s="19">
        <v>9898.7999999999993</v>
      </c>
      <c r="O121" s="19">
        <v>69000</v>
      </c>
      <c r="P121" s="19">
        <v>69000</v>
      </c>
      <c r="Q121" s="12"/>
      <c r="R121" s="60"/>
    </row>
    <row r="122" ht="12.75">
      <c r="A122" s="12"/>
      <c r="B122" s="12"/>
      <c r="C122" s="12"/>
      <c r="D122" s="12"/>
      <c r="E122" s="12"/>
      <c r="F122" s="12">
        <v>2018</v>
      </c>
      <c r="G122" s="19">
        <v>208017.29999999999</v>
      </c>
      <c r="H122" s="19">
        <v>208017.29999999999</v>
      </c>
      <c r="I122" s="19">
        <v>77085.600000000006</v>
      </c>
      <c r="J122" s="19">
        <v>77085.600000000006</v>
      </c>
      <c r="K122" s="19">
        <v>2813.0999999999999</v>
      </c>
      <c r="L122" s="19">
        <v>2813.0999999999999</v>
      </c>
      <c r="M122" s="19">
        <v>7521.6000000000004</v>
      </c>
      <c r="N122" s="19">
        <v>7521.6000000000004</v>
      </c>
      <c r="O122" s="19">
        <v>120597</v>
      </c>
      <c r="P122" s="19">
        <v>120597</v>
      </c>
      <c r="Q122" s="12"/>
    </row>
    <row r="123" ht="12.75">
      <c r="A123" s="12"/>
      <c r="B123" s="12"/>
      <c r="C123" s="12"/>
      <c r="D123" s="12"/>
      <c r="E123" s="12"/>
      <c r="F123" s="12">
        <v>2019</v>
      </c>
      <c r="G123" s="19">
        <f t="shared" ref="G123:H129" si="35">I123+K123+M123+O123</f>
        <v>84971.5</v>
      </c>
      <c r="H123" s="20">
        <f t="shared" si="35"/>
        <v>84971.5</v>
      </c>
      <c r="I123" s="19">
        <v>41256.100000000006</v>
      </c>
      <c r="J123" s="20">
        <v>41256.100000000006</v>
      </c>
      <c r="K123" s="19">
        <v>4193.8000000000002</v>
      </c>
      <c r="L123" s="19">
        <v>4193.8000000000002</v>
      </c>
      <c r="M123" s="19">
        <v>7521.6000000000004</v>
      </c>
      <c r="N123" s="19">
        <v>7521.6000000000004</v>
      </c>
      <c r="O123" s="19">
        <v>32000</v>
      </c>
      <c r="P123" s="19">
        <v>32000</v>
      </c>
      <c r="Q123" s="12"/>
    </row>
    <row r="124" ht="12.75">
      <c r="A124" s="12"/>
      <c r="B124" s="12"/>
      <c r="C124" s="12"/>
      <c r="D124" s="12"/>
      <c r="E124" s="12"/>
      <c r="F124" s="12">
        <v>2020</v>
      </c>
      <c r="G124" s="19">
        <f t="shared" si="35"/>
        <v>166714.89999999999</v>
      </c>
      <c r="H124" s="20">
        <f t="shared" si="35"/>
        <v>166714.89999999999</v>
      </c>
      <c r="I124" s="19">
        <f t="shared" ref="I124:J127" si="36">I117+I77</f>
        <v>38040.900000000001</v>
      </c>
      <c r="J124" s="19">
        <f t="shared" si="36"/>
        <v>38040.900000000001</v>
      </c>
      <c r="K124" s="19">
        <f t="shared" ref="K124:P129" si="37">K77</f>
        <v>9056.7999999999993</v>
      </c>
      <c r="L124" s="19">
        <f t="shared" si="37"/>
        <v>9056.7999999999993</v>
      </c>
      <c r="M124" s="19">
        <f t="shared" si="37"/>
        <v>9617.2000000000007</v>
      </c>
      <c r="N124" s="19">
        <f t="shared" si="37"/>
        <v>9617.2000000000007</v>
      </c>
      <c r="O124" s="20">
        <f t="shared" si="37"/>
        <v>110000</v>
      </c>
      <c r="P124" s="20">
        <f t="shared" si="37"/>
        <v>110000</v>
      </c>
      <c r="Q124" s="12"/>
    </row>
    <row r="125" ht="12.75">
      <c r="A125" s="12"/>
      <c r="B125" s="12"/>
      <c r="C125" s="12"/>
      <c r="D125" s="12"/>
      <c r="E125" s="12"/>
      <c r="F125" s="12">
        <v>2021</v>
      </c>
      <c r="G125" s="19">
        <f t="shared" si="35"/>
        <v>224059.39999999999</v>
      </c>
      <c r="H125" s="20">
        <f t="shared" si="35"/>
        <v>197701.19999999998</v>
      </c>
      <c r="I125" s="19">
        <f t="shared" si="36"/>
        <v>52880</v>
      </c>
      <c r="J125" s="19">
        <f t="shared" si="36"/>
        <v>27841.400000000001</v>
      </c>
      <c r="K125" s="19">
        <f t="shared" si="37"/>
        <v>17000</v>
      </c>
      <c r="L125" s="19">
        <f t="shared" si="37"/>
        <v>16980.299999999999</v>
      </c>
      <c r="M125" s="19">
        <f t="shared" si="37"/>
        <v>9480</v>
      </c>
      <c r="N125" s="19">
        <f>N58</f>
        <v>8180.1000000000004</v>
      </c>
      <c r="O125" s="20">
        <f>O78</f>
        <v>144699.39999999999</v>
      </c>
      <c r="P125" s="20">
        <f t="shared" ref="P125:P126" si="38">P78</f>
        <v>144699.39999999999</v>
      </c>
      <c r="Q125" s="12"/>
    </row>
    <row r="126" ht="12.75">
      <c r="A126" s="12"/>
      <c r="B126" s="12"/>
      <c r="C126" s="12"/>
      <c r="D126" s="12"/>
      <c r="E126" s="12"/>
      <c r="F126" s="12">
        <v>2022</v>
      </c>
      <c r="G126" s="19">
        <f t="shared" si="35"/>
        <v>266025.79999999999</v>
      </c>
      <c r="H126" s="20">
        <f t="shared" si="35"/>
        <v>225016.89999999999</v>
      </c>
      <c r="I126" s="19">
        <f t="shared" si="36"/>
        <v>52669.400000000001</v>
      </c>
      <c r="J126" s="19">
        <f t="shared" ref="J126:J127" si="39">J119+J79</f>
        <v>15962.299999999999</v>
      </c>
      <c r="K126" s="19">
        <f t="shared" si="37"/>
        <v>20000</v>
      </c>
      <c r="L126" s="19">
        <f t="shared" si="37"/>
        <v>17313.700000000001</v>
      </c>
      <c r="M126" s="19">
        <f t="shared" si="37"/>
        <v>9480</v>
      </c>
      <c r="N126" s="19">
        <f t="shared" ref="N126:O129" si="40">N79</f>
        <v>7864.5</v>
      </c>
      <c r="O126" s="20">
        <f t="shared" si="40"/>
        <v>183876.39999999999</v>
      </c>
      <c r="P126" s="20">
        <f t="shared" si="38"/>
        <v>183876.39999999999</v>
      </c>
      <c r="Q126" s="12"/>
    </row>
    <row r="127" ht="12.75">
      <c r="A127" s="12"/>
      <c r="B127" s="12"/>
      <c r="C127" s="12"/>
      <c r="D127" s="12"/>
      <c r="E127" s="12"/>
      <c r="F127" s="12">
        <v>2023</v>
      </c>
      <c r="G127" s="19">
        <f t="shared" si="35"/>
        <v>89999.300000000003</v>
      </c>
      <c r="H127" s="61">
        <f t="shared" ref="H127:H129" si="41">J127+L127+N127+P127</f>
        <v>9919.2999999999993</v>
      </c>
      <c r="I127" s="19">
        <f t="shared" si="36"/>
        <v>28519.299999999999</v>
      </c>
      <c r="J127" s="42">
        <f t="shared" si="39"/>
        <v>9919.2999999999993</v>
      </c>
      <c r="K127" s="19">
        <f t="shared" si="37"/>
        <v>20000</v>
      </c>
      <c r="L127" s="19">
        <f t="shared" si="37"/>
        <v>0</v>
      </c>
      <c r="M127" s="19">
        <f t="shared" si="37"/>
        <v>9480</v>
      </c>
      <c r="N127" s="19">
        <f t="shared" si="40"/>
        <v>0</v>
      </c>
      <c r="O127" s="20">
        <f t="shared" si="40"/>
        <v>32000</v>
      </c>
      <c r="P127" s="20">
        <v>0</v>
      </c>
      <c r="Q127" s="12"/>
    </row>
    <row r="128" ht="12.75">
      <c r="A128" s="12"/>
      <c r="B128" s="12"/>
      <c r="C128" s="12"/>
      <c r="D128" s="12"/>
      <c r="E128" s="12"/>
      <c r="F128" s="12" t="s">
        <v>38</v>
      </c>
      <c r="G128" s="19">
        <f t="shared" si="35"/>
        <v>89849.300000000003</v>
      </c>
      <c r="H128" s="61">
        <f t="shared" si="41"/>
        <v>9869.2999999999993</v>
      </c>
      <c r="I128" s="19">
        <f t="shared" ref="I128:I129" si="42">I102+I81</f>
        <v>28369.299999999999</v>
      </c>
      <c r="J128" s="42">
        <f t="shared" ref="J128:J129" si="43">J102+J81</f>
        <v>9869.2999999999993</v>
      </c>
      <c r="K128" s="19">
        <f t="shared" si="37"/>
        <v>20000</v>
      </c>
      <c r="L128" s="19">
        <f t="shared" si="37"/>
        <v>0</v>
      </c>
      <c r="M128" s="19">
        <f t="shared" si="37"/>
        <v>9480</v>
      </c>
      <c r="N128" s="19">
        <f t="shared" si="40"/>
        <v>0</v>
      </c>
      <c r="O128" s="20">
        <f t="shared" si="40"/>
        <v>32000</v>
      </c>
      <c r="P128" s="20">
        <v>0</v>
      </c>
      <c r="Q128" s="12"/>
    </row>
    <row r="129" ht="12.75">
      <c r="A129" s="12"/>
      <c r="B129" s="12"/>
      <c r="C129" s="12"/>
      <c r="D129" s="12"/>
      <c r="E129" s="12"/>
      <c r="F129" s="12" t="s">
        <v>39</v>
      </c>
      <c r="G129" s="19">
        <f t="shared" si="35"/>
        <v>89849.300000000003</v>
      </c>
      <c r="H129" s="61">
        <f t="shared" si="41"/>
        <v>9869.2999999999993</v>
      </c>
      <c r="I129" s="19">
        <f t="shared" si="42"/>
        <v>28369.299999999999</v>
      </c>
      <c r="J129" s="42">
        <f t="shared" si="43"/>
        <v>9869.2999999999993</v>
      </c>
      <c r="K129" s="19">
        <f t="shared" si="37"/>
        <v>20000</v>
      </c>
      <c r="L129" s="19">
        <f t="shared" si="37"/>
        <v>0</v>
      </c>
      <c r="M129" s="19">
        <f t="shared" si="37"/>
        <v>9480</v>
      </c>
      <c r="N129" s="19">
        <f t="shared" si="40"/>
        <v>0</v>
      </c>
      <c r="O129" s="20">
        <f t="shared" si="40"/>
        <v>32000</v>
      </c>
      <c r="P129" s="20">
        <v>0</v>
      </c>
      <c r="Q129" s="12"/>
    </row>
    <row r="130" ht="12.75">
      <c r="A130" s="12"/>
      <c r="B130" s="12"/>
      <c r="C130" s="12"/>
      <c r="D130" s="12"/>
      <c r="E130" s="12"/>
      <c r="F130" s="12" t="s">
        <v>36</v>
      </c>
      <c r="G130" s="19">
        <f t="shared" ref="G130:P130" si="44">G121+G122+G123+G124+G125+G126+G127+G128+G129</f>
        <v>1369172.2000000002</v>
      </c>
      <c r="H130" s="19">
        <f t="shared" si="44"/>
        <v>1061765.1000000001</v>
      </c>
      <c r="I130" s="19">
        <f t="shared" si="44"/>
        <v>407091.29999999999</v>
      </c>
      <c r="J130" s="19">
        <f t="shared" si="44"/>
        <v>289745.59999999998</v>
      </c>
      <c r="K130" s="19">
        <f t="shared" si="44"/>
        <v>123948.89999999999</v>
      </c>
      <c r="L130" s="19">
        <f t="shared" si="44"/>
        <v>61242.899999999994</v>
      </c>
      <c r="M130" s="19">
        <f t="shared" si="44"/>
        <v>81959.199999999997</v>
      </c>
      <c r="N130" s="19">
        <f t="shared" si="44"/>
        <v>50603.799999999996</v>
      </c>
      <c r="O130" s="19">
        <f t="shared" si="44"/>
        <v>756172.80000000005</v>
      </c>
      <c r="P130" s="19">
        <f t="shared" si="44"/>
        <v>660172.80000000005</v>
      </c>
      <c r="Q130" s="12"/>
    </row>
    <row r="131" ht="23.25" customHeight="1">
      <c r="F131" s="43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ht="29.25" customHeight="1">
      <c r="F132" s="43"/>
      <c r="G132" s="60"/>
      <c r="Q132" s="41"/>
    </row>
    <row r="133" ht="12.75">
      <c r="F133" s="43"/>
    </row>
    <row r="134" ht="12.75">
      <c r="F134" s="43"/>
    </row>
  </sheetData>
  <mergeCells count="89">
    <mergeCell ref="N1:R1"/>
    <mergeCell ref="N2:R2"/>
    <mergeCell ref="A4:Q4"/>
    <mergeCell ref="A7:A9"/>
    <mergeCell ref="B7:B9"/>
    <mergeCell ref="C7:C9"/>
    <mergeCell ref="D7:D9"/>
    <mergeCell ref="E7:E9"/>
    <mergeCell ref="F7:F9"/>
    <mergeCell ref="G7:H8"/>
    <mergeCell ref="I7:P7"/>
    <mergeCell ref="Q7:Q9"/>
    <mergeCell ref="I8:J8"/>
    <mergeCell ref="K8:L8"/>
    <mergeCell ref="M8:N8"/>
    <mergeCell ref="O8:P8"/>
    <mergeCell ref="B11:Q11"/>
    <mergeCell ref="A12:A21"/>
    <mergeCell ref="B12:B21"/>
    <mergeCell ref="C12:C21"/>
    <mergeCell ref="D12:D21"/>
    <mergeCell ref="E12:E21"/>
    <mergeCell ref="Q12:Q21"/>
    <mergeCell ref="B22:Q22"/>
    <mergeCell ref="A23:A32"/>
    <mergeCell ref="B23:B32"/>
    <mergeCell ref="C23:C32"/>
    <mergeCell ref="D23:D32"/>
    <mergeCell ref="E23:E32"/>
    <mergeCell ref="Q23:Q32"/>
    <mergeCell ref="A33:A42"/>
    <mergeCell ref="B33:B42"/>
    <mergeCell ref="C33:C42"/>
    <mergeCell ref="D33:D42"/>
    <mergeCell ref="E33:E42"/>
    <mergeCell ref="Q33:Q42"/>
    <mergeCell ref="A43:A52"/>
    <mergeCell ref="B43:B52"/>
    <mergeCell ref="C43:C52"/>
    <mergeCell ref="D43:D52"/>
    <mergeCell ref="E43:E52"/>
    <mergeCell ref="Q43:Q52"/>
    <mergeCell ref="A53:A62"/>
    <mergeCell ref="B53:B62"/>
    <mergeCell ref="C53:C62"/>
    <mergeCell ref="D53:D62"/>
    <mergeCell ref="E53:E62"/>
    <mergeCell ref="Q53:Q62"/>
    <mergeCell ref="A63:A72"/>
    <mergeCell ref="B63:B72"/>
    <mergeCell ref="C63:C72"/>
    <mergeCell ref="D63:D72"/>
    <mergeCell ref="E63:E72"/>
    <mergeCell ref="Q63:Q72"/>
    <mergeCell ref="A73:A82"/>
    <mergeCell ref="B73:B82"/>
    <mergeCell ref="C73:C82"/>
    <mergeCell ref="D73:D82"/>
    <mergeCell ref="E73:E82"/>
    <mergeCell ref="Q73:Q82"/>
    <mergeCell ref="B83:Q83"/>
    <mergeCell ref="A84:A93"/>
    <mergeCell ref="B84:B93"/>
    <mergeCell ref="C84:C93"/>
    <mergeCell ref="D84:D93"/>
    <mergeCell ref="E84:E93"/>
    <mergeCell ref="Q84:Q93"/>
    <mergeCell ref="A94:A103"/>
    <mergeCell ref="B94:B103"/>
    <mergeCell ref="C94:C103"/>
    <mergeCell ref="D94:D103"/>
    <mergeCell ref="E94:E103"/>
    <mergeCell ref="Q94:Q103"/>
    <mergeCell ref="B104:Q104"/>
    <mergeCell ref="A105:A112"/>
    <mergeCell ref="B105:B112"/>
    <mergeCell ref="C105:C112"/>
    <mergeCell ref="D105:D112"/>
    <mergeCell ref="E105:E112"/>
    <mergeCell ref="Q105:Q112"/>
    <mergeCell ref="A113:A120"/>
    <mergeCell ref="B113:B120"/>
    <mergeCell ref="C113:C120"/>
    <mergeCell ref="D113:D120"/>
    <mergeCell ref="E113:E120"/>
    <mergeCell ref="Q113:Q120"/>
    <mergeCell ref="A121:A130"/>
    <mergeCell ref="B121:C130"/>
    <mergeCell ref="Q121:Q130"/>
  </mergeCells>
  <printOptions headings="0" gridLines="0"/>
  <pageMargins left="0.69999999999999996" right="0.69999999999999996" top="0.75" bottom="0.75" header="0.29999999999999999" footer="0.29999999999999999"/>
  <pageSetup paperSize="9" scale="58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revision>1</cp:revision>
  <dcterms:created xsi:type="dcterms:W3CDTF">2007-01-31T11:43:00Z</dcterms:created>
  <dcterms:modified xsi:type="dcterms:W3CDTF">2023-03-24T06:54:35Z</dcterms:modified>
  <cp:version>1048576</cp:version>
</cp:coreProperties>
</file>