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РО" sheetId="1" state="visible" r:id="rId1"/>
  </sheets>
  <calcPr/>
</workbook>
</file>

<file path=xl/sharedStrings.xml><?xml version="1.0" encoding="utf-8"?>
<sst xmlns="http://schemas.openxmlformats.org/spreadsheetml/2006/main" count="62" uniqueCount="62">
  <si>
    <t xml:space="preserve">Приложение 9</t>
  </si>
  <si>
    <t xml:space="preserve">к постановлению                                                                                        администрации Города Томска                                                                                   от 23.03.2023 № 207                                                                           Приложение 2                                                                                                                      к подпрограмме                                                                                              "Улучшение жилищных условий работников социально значимых и иных организаций" на 2017-2025 годы</t>
  </si>
  <si>
    <t xml:space="preserve">Перечень мероприятий и ресурсное обеспечение подпрограммы "Улучшение жилищных условий работников социально значимых и иных организаций" на 2017-2025 годы</t>
  </si>
  <si>
    <t>№</t>
  </si>
  <si>
    <t xml:space="preserve">Наименования целей, задач, ведоственных целевых программ, мероприятий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</si>
  <si>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</si>
  <si>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</si>
  <si>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</si>
  <si>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</si>
  <si>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рублей)</t>
  </si>
  <si>
    <t xml:space="preserve">В том числе за счет средств</t>
  </si>
  <si>
    <t xml:space="preserve">Ответственный исполнитель, соисполнители, участники</t>
  </si>
  <si>
    <t xml:space="preserve">местного бюджета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</si>
  <si>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</si>
  <si>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</si>
  <si>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</si>
  <si>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</si>
  <si>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</si>
  <si>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</si>
  <si>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</si>
  <si>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</si>
  <si>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</si>
  <si>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</si>
  <si>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</si>
  <si>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</si>
  <si>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</si>
  <si>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</si>
  <si>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</si>
  <si>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</si>
  <si>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</si>
  <si>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</si>
  <si>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</si>
  <si>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</si>
  <si>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Цель: Улучшение жилищных условий и социальная поддержка работников социально значимых и иных организаций</t>
  </si>
  <si>
    <t xml:space="preserve">Укрупненное мероприятие (основное мероприятие) "Улучшение жилищных условий и социальная поддержка работников социально значимых и иных организаций" (решается в рамках задач 1, 2 и 3)</t>
  </si>
  <si>
    <t xml:space="preserve"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</si>
  <si>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всего</t>
  </si>
  <si>
    <t xml:space="preserve">Управление молодежной политики администрации Города Томска</t>
  </si>
  <si>
    <t>2</t>
  </si>
  <si>
    <t xml:space="preserve"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</si>
  <si>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 xml:space="preserve"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</si>
  <si>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 xml:space="preserve">КЦСР 1220120550, КВР 322, КЦСР 1230120550, КВР 322, КЦСР 1230140830, КВР 322</t>
  </si>
  <si>
    <t>II</t>
  </si>
  <si>
    <t>A</t>
  </si>
  <si>
    <t xml:space="preserve">Итого по задаче 1</t>
  </si>
  <si>
    <t>3</t>
  </si>
  <si>
    <t xml:space="preserve">Задача 2 Подпрограммы. Социальная поддержка работников социально значимых муниципальных организаций для оплаты найма жилого помещения</t>
  </si>
  <si>
    <t xml:space="preserve">Мероприятие 1.2 Возмещение расходов, связанных с оплатой найма жилого помещения работникам социально-значимых муниципальных организаций</t>
  </si>
  <si>
    <t xml:space="preserve">КЦСР 1220110330, КВР 313, КЦСР 1230110330, КВР 313</t>
  </si>
  <si>
    <t>I</t>
  </si>
  <si>
    <t xml:space="preserve">Итого по задаче 2</t>
  </si>
  <si>
    <t xml:space="preserve">Задача 3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</t>
  </si>
  <si>
    <t xml:space="preserve"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</si>
  <si>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 xml:space="preserve"> КЦСР 1220120550, КВР 000; КЦСР 1220140890, КВР 322; КЦСР 1220120580 КВР 322, КЦСР 1230120580 КВР 322, КЦСР 1230140890, КВР 322;</t>
  </si>
  <si>
    <t>2022</t>
  </si>
  <si>
    <t>2023</t>
  </si>
  <si>
    <t>2024</t>
  </si>
  <si>
    <t>2025</t>
  </si>
  <si>
    <t xml:space="preserve">Итого по задаче 3</t>
  </si>
  <si>
    <t>2020</t>
  </si>
  <si>
    <t>2021</t>
  </si>
  <si>
    <t xml:space="preserve">ВСЕГО ПО ПОДПРОГРАММЕ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</si>
</sst>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  <numFmt numFmtId="165" formatCode="0.0"/>
  </numFmts>
  <fonts count="23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 Cyr"/>
      <b/>
      <sz val="10.000000"/>
    </font>
    <font>
      <name val="Arial Cyr"/>
      <sz val="9.000000"/>
    </font>
    <font>
      <name val="Arial Cyr"/>
      <sz val="6.000000"/>
    </font>
    <font>
      <name val="Arial"/>
      <color indexed="64"/>
      <sz val="10.000000"/>
    </font>
    <font>
      <name val="Arial"/>
      <sz val="10.000000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0" fillId="30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1" borderId="0" numFmtId="0" applyNumberFormat="1" applyFont="1" applyFill="1" applyBorder="1"/>
  </cellStyleXfs>
  <cellXfs count="37">
    <xf fontId="0" fillId="0" borderId="0" numFmtId="0" xfId="0"/>
    <xf fontId="0" fillId="32" borderId="0" numFmtId="0" xfId="0" applyFill="1"/>
    <xf fontId="0" fillId="32" borderId="0" numFmtId="49" xfId="0" applyNumberFormat="1" applyFill="1"/>
    <xf fontId="0" fillId="32" borderId="0" numFmtId="0" xfId="0" applyFill="1" applyAlignment="1">
      <alignment horizontal="left"/>
    </xf>
    <xf fontId="0" fillId="0" borderId="0" numFmtId="0" xfId="0" applyAlignment="1">
      <alignment horizontal="left"/>
    </xf>
    <xf fontId="0" fillId="32" borderId="0" numFmtId="0" xfId="0" applyFill="1" applyAlignment="1">
      <alignment horizontal="center"/>
    </xf>
    <xf fontId="0" fillId="32" borderId="0" numFmtId="0" xfId="0" applyFill="1" applyAlignment="1">
      <alignment horizontal="left" wrapText="1"/>
    </xf>
    <xf fontId="0" fillId="0" borderId="0" numFmtId="0" xfId="0" applyAlignment="1">
      <alignment horizontal="left" wrapText="1"/>
    </xf>
    <xf fontId="0" fillId="32" borderId="0" numFmtId="0" xfId="0" applyFill="1" applyAlignment="1">
      <alignment horizontal="right" wrapText="1"/>
    </xf>
    <xf fontId="18" fillId="32" borderId="0" numFmtId="0" xfId="0" applyFont="1" applyFill="1" applyAlignment="1">
      <alignment horizontal="center" vertical="center"/>
    </xf>
    <xf fontId="0" fillId="32" borderId="10" numFmtId="49" xfId="0" applyNumberFormat="1" applyFill="1" applyBorder="1" applyAlignment="1">
      <alignment horizontal="center" vertical="center" wrapText="1"/>
    </xf>
    <xf fontId="19" fillId="32" borderId="10" numFmtId="49" xfId="0" applyNumberFormat="1" applyFont="1" applyFill="1" applyBorder="1" applyAlignment="1">
      <alignment horizontal="center" vertical="center" wrapText="1"/>
    </xf>
    <xf fontId="0" fillId="32" borderId="11" numFmtId="49" xfId="0" applyNumberFormat="1" applyFill="1" applyBorder="1" applyAlignment="1">
      <alignment horizontal="left" vertical="center" wrapText="1"/>
    </xf>
    <xf fontId="0" fillId="32" borderId="12" numFmtId="49" xfId="0" applyNumberFormat="1" applyFill="1" applyBorder="1" applyAlignment="1">
      <alignment horizontal="left" vertical="center" wrapText="1"/>
    </xf>
    <xf fontId="0" fillId="32" borderId="13" numFmtId="49" xfId="0" applyNumberFormat="1" applyFill="1" applyBorder="1" applyAlignment="1">
      <alignment horizontal="left" vertical="center" wrapText="1"/>
    </xf>
    <xf fontId="20" fillId="32" borderId="10" numFmtId="0" xfId="0" applyFont="1" applyFill="1" applyBorder="1" applyAlignment="1">
      <alignment vertical="center" wrapText="1"/>
    </xf>
    <xf fontId="20" fillId="32" borderId="10" numFmtId="49" xfId="0" applyNumberFormat="1" applyFont="1" applyFill="1" applyBorder="1" applyAlignment="1">
      <alignment vertical="center" wrapText="1"/>
    </xf>
    <xf fontId="18" fillId="32" borderId="10" numFmtId="49" xfId="0" applyNumberFormat="1" applyFont="1" applyFill="1" applyBorder="1" applyAlignment="1">
      <alignment horizontal="center" vertical="center" wrapText="1"/>
    </xf>
    <xf fontId="0" fillId="32" borderId="10" numFmtId="164" xfId="0" applyNumberFormat="1" applyFill="1" applyBorder="1" applyAlignment="1">
      <alignment horizontal="center" vertical="center" wrapText="1"/>
    </xf>
    <xf fontId="0" fillId="32" borderId="0" numFmtId="164" xfId="0" applyNumberFormat="1" applyFill="1"/>
    <xf fontId="0" fillId="32" borderId="14" numFmtId="164" xfId="0" applyNumberFormat="1" applyFill="1" applyBorder="1" applyAlignment="1">
      <alignment horizontal="center" vertical="center" wrapText="1"/>
    </xf>
    <xf fontId="0" fillId="32" borderId="10" numFmtId="165" xfId="0" applyNumberFormat="1" applyFill="1" applyBorder="1" applyAlignment="1">
      <alignment horizontal="center" vertical="center" wrapText="1"/>
    </xf>
    <xf fontId="0" fillId="32" borderId="10" numFmtId="49" xfId="0" applyNumberFormat="1" applyFill="1" applyBorder="1" applyAlignment="1">
      <alignment horizontal="left" vertical="center" wrapText="1"/>
    </xf>
    <xf fontId="0" fillId="33" borderId="10" numFmtId="164" xfId="0" applyNumberFormat="1" applyFill="1" applyBorder="1" applyAlignment="1">
      <alignment horizontal="center" vertical="center" wrapText="1"/>
    </xf>
    <xf fontId="21" fillId="32" borderId="10" numFmtId="164" xfId="0" applyNumberFormat="1" applyFont="1" applyFill="1" applyBorder="1" applyAlignment="1">
      <alignment horizontal="center" vertical="center" wrapText="1"/>
    </xf>
    <xf fontId="21" fillId="33" borderId="10" numFmtId="164" xfId="0" applyNumberFormat="1" applyFont="1" applyFill="1" applyBorder="1" applyAlignment="1">
      <alignment horizontal="center" vertical="center" wrapText="1"/>
    </xf>
    <xf fontId="22" fillId="32" borderId="11" numFmtId="0" xfId="0" applyFont="1" applyFill="1" applyBorder="1" applyAlignment="1">
      <alignment vertical="center" wrapText="1"/>
    </xf>
    <xf fontId="22" fillId="32" borderId="12" numFmtId="0" xfId="0" applyFont="1" applyFill="1" applyBorder="1" applyAlignment="1">
      <alignment vertical="center" wrapText="1"/>
    </xf>
    <xf fontId="22" fillId="32" borderId="13" numFmtId="0" xfId="0" applyFont="1" applyFill="1" applyBorder="1" applyAlignment="1">
      <alignment vertical="center" wrapText="1"/>
    </xf>
    <xf fontId="0" fillId="32" borderId="15" numFmtId="49" xfId="0" applyNumberFormat="1" applyFill="1" applyBorder="1" applyAlignment="1">
      <alignment horizontal="center" vertical="center" wrapText="1"/>
    </xf>
    <xf fontId="0" fillId="32" borderId="10" numFmtId="164" xfId="0" applyNumberFormat="1" applyFill="1" applyBorder="1" applyAlignment="1">
      <alignment vertical="center" wrapText="1"/>
    </xf>
    <xf fontId="0" fillId="33" borderId="10" numFmtId="164" xfId="0" applyNumberFormat="1" applyFill="1" applyBorder="1" applyAlignment="1">
      <alignment vertical="center" wrapText="1"/>
    </xf>
    <xf fontId="21" fillId="32" borderId="10" numFmtId="164" xfId="0" applyNumberFormat="1" applyFont="1" applyFill="1" applyBorder="1" applyAlignment="1">
      <alignment vertical="center" wrapText="1"/>
    </xf>
    <xf fontId="21" fillId="33" borderId="10" numFmtId="164" xfId="0" applyNumberFormat="1" applyFont="1" applyFill="1" applyBorder="1" applyAlignment="1">
      <alignment vertical="center" wrapText="1"/>
    </xf>
    <xf fontId="0" fillId="32" borderId="14" numFmtId="164" xfId="0" applyNumberFormat="1" applyFill="1" applyBorder="1" applyAlignment="1">
      <alignment vertical="center" wrapText="1"/>
    </xf>
    <xf fontId="0" fillId="33" borderId="14" numFmtId="164" xfId="0" applyNumberFormat="1" applyFill="1" applyBorder="1" applyAlignment="1">
      <alignment vertical="center" wrapText="1"/>
    </xf>
    <xf fontId="0" fillId="32" borderId="0" numFmtId="2" xfId="0" applyNumberFormat="1" applyFill="1"/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90" workbookViewId="0">
      <selection activeCell="A5" activeCellId="0" sqref="A5:Q5"/>
    </sheetView>
  </sheetViews>
  <sheetFormatPr baseColWidth="8" defaultRowHeight="12.75" customHeight="1"/>
  <cols>
    <col customWidth="1" min="1" max="1" style="1" width="6.5703100000000001"/>
    <col customWidth="1" min="2" max="2" style="1" width="25.5703"/>
    <col customWidth="1" min="3" max="3" style="1" width="16.710899999999999"/>
    <col customWidth="1" min="4" max="4" style="1" width="10.5703"/>
    <col customWidth="1" min="5" max="5" style="1" width="11.5703"/>
    <col customWidth="1" min="6" max="6" style="1" width="10.855499999999999"/>
    <col bestFit="1" customWidth="1" min="7" max="7" style="2" width="9.5703099999999992"/>
    <col customWidth="1" min="8" max="8" style="2" width="12.425800000000001"/>
    <col customWidth="1" min="9" max="10" style="2" width="10"/>
    <col customWidth="1" min="11" max="14" style="2" width="9.1406200000000002"/>
    <col customWidth="1" min="15" max="15" style="2" width="10.140599999999999"/>
    <col customWidth="1" min="16" max="16" style="2" width="10.710900000000001"/>
    <col customWidth="1" min="17" max="17" style="1" width="17.710899999999999"/>
    <col customWidth="1" min="18" max="18" style="1" width="13"/>
    <col customWidth="1" min="19" max="257" style="1" width="9.1406200000000002"/>
  </cols>
  <sheetData>
    <row r="1" ht="12.75">
      <c r="K1" s="1"/>
      <c r="L1" s="1"/>
      <c r="M1" s="3" t="s">
        <v>0</v>
      </c>
      <c r="N1" s="4"/>
      <c r="O1" s="4"/>
      <c r="P1" s="4"/>
      <c r="Q1" s="4"/>
      <c r="R1" s="4"/>
    </row>
    <row r="2" ht="91.5" customHeight="1">
      <c r="K2" s="5"/>
      <c r="L2" s="5"/>
      <c r="M2" s="6" t="s">
        <v>1</v>
      </c>
      <c r="N2" s="7"/>
      <c r="O2" s="7"/>
      <c r="P2" s="7"/>
      <c r="Q2" s="7"/>
      <c r="R2" s="7"/>
    </row>
    <row r="3" ht="12.75" customHeight="1">
      <c r="K3" s="1"/>
      <c r="L3" s="8"/>
      <c r="M3" s="8"/>
      <c r="N3" s="8"/>
      <c r="O3" s="8"/>
      <c r="P3" s="8"/>
      <c r="Q3" s="8"/>
      <c r="R3" s="8"/>
    </row>
    <row r="5" ht="12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7" ht="2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10" t="s">
        <v>9</v>
      </c>
      <c r="H7" s="10"/>
      <c r="I7" s="10" t="s">
        <v>10</v>
      </c>
      <c r="J7" s="10"/>
      <c r="K7" s="10"/>
      <c r="L7" s="10"/>
      <c r="M7" s="10"/>
      <c r="N7" s="10"/>
      <c r="O7" s="10"/>
      <c r="P7" s="10"/>
      <c r="Q7" s="10" t="s">
        <v>11</v>
      </c>
    </row>
    <row r="8" ht="30.75" customHeight="1">
      <c r="A8" s="10"/>
      <c r="B8" s="10"/>
      <c r="C8" s="10"/>
      <c r="D8" s="10"/>
      <c r="E8" s="10"/>
      <c r="F8" s="11"/>
      <c r="G8" s="10"/>
      <c r="H8" s="10"/>
      <c r="I8" s="10" t="s">
        <v>12</v>
      </c>
      <c r="J8" s="10"/>
      <c r="K8" s="10" t="s">
        <v>13</v>
      </c>
      <c r="L8" s="10"/>
      <c r="M8" s="10" t="s">
        <v>14</v>
      </c>
      <c r="N8" s="10"/>
      <c r="O8" s="10" t="s">
        <v>15</v>
      </c>
      <c r="P8" s="10"/>
      <c r="Q8" s="10"/>
    </row>
    <row r="9" ht="47.100000000000001" customHeight="1">
      <c r="A9" s="10"/>
      <c r="B9" s="10"/>
      <c r="C9" s="10"/>
      <c r="D9" s="10"/>
      <c r="E9" s="10"/>
      <c r="F9" s="11"/>
      <c r="G9" s="10" t="s">
        <v>16</v>
      </c>
      <c r="H9" s="10" t="s">
        <v>17</v>
      </c>
      <c r="I9" s="10" t="s">
        <v>16</v>
      </c>
      <c r="J9" s="10" t="s">
        <v>17</v>
      </c>
      <c r="K9" s="10" t="s">
        <v>16</v>
      </c>
      <c r="L9" s="10" t="s">
        <v>17</v>
      </c>
      <c r="M9" s="10" t="s">
        <v>16</v>
      </c>
      <c r="N9" s="10" t="s">
        <v>17</v>
      </c>
      <c r="O9" s="10" t="s">
        <v>16</v>
      </c>
      <c r="P9" s="10" t="s">
        <v>18</v>
      </c>
      <c r="Q9" s="10"/>
    </row>
    <row r="10" ht="15" customHeight="1">
      <c r="A10" s="10">
        <v>1</v>
      </c>
      <c r="B10" s="10">
        <v>2</v>
      </c>
      <c r="C10" s="10">
        <v>3</v>
      </c>
      <c r="D10" s="10" t="s">
        <v>19</v>
      </c>
      <c r="E10" s="10" t="s">
        <v>20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25</v>
      </c>
      <c r="K10" s="10" t="s">
        <v>26</v>
      </c>
      <c r="L10" s="10" t="s">
        <v>27</v>
      </c>
      <c r="M10" s="10" t="s">
        <v>28</v>
      </c>
      <c r="N10" s="10" t="s">
        <v>29</v>
      </c>
      <c r="O10" s="10" t="s">
        <v>30</v>
      </c>
      <c r="P10" s="10" t="s">
        <v>31</v>
      </c>
      <c r="Q10" s="10" t="s">
        <v>32</v>
      </c>
    </row>
    <row r="11" ht="27" customHeight="1">
      <c r="A11" s="10">
        <v>1</v>
      </c>
      <c r="B11" s="12" t="s">
        <v>33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0"/>
    </row>
    <row r="12" ht="12.75" customHeight="1">
      <c r="A12" s="10">
        <v>1</v>
      </c>
      <c r="B12" s="10" t="s">
        <v>34</v>
      </c>
      <c r="C12" s="15" t="s">
        <v>35</v>
      </c>
      <c r="D12" s="16"/>
      <c r="E12" s="16"/>
      <c r="F12" s="17" t="s">
        <v>36</v>
      </c>
      <c r="G12" s="18">
        <f>G13+G14+G15+G16+G17+G18+G19+G20+G21</f>
        <v>313827.22899999999</v>
      </c>
      <c r="H12" s="18">
        <f>H13+H14+H15+H16+H17+H18+H19+H20+H21</f>
        <v>197184.802</v>
      </c>
      <c r="I12" s="18">
        <f>I13+I14+I15+I16+I17+I18+I19+I20+I21</f>
        <v>38450.699999999997</v>
      </c>
      <c r="J12" s="18">
        <f>J13+J14+J15+J16+J17+J18+J19+J20+J21</f>
        <v>25424.073000000004</v>
      </c>
      <c r="K12" s="18">
        <f t="shared" ref="K12:P12" si="0">K13+K14+K15+K16+K17+K18+K19+K20+K21</f>
        <v>0</v>
      </c>
      <c r="L12" s="18">
        <f t="shared" si="0"/>
        <v>0</v>
      </c>
      <c r="M12" s="18">
        <f t="shared" si="0"/>
        <v>72426.929000000004</v>
      </c>
      <c r="N12" s="18">
        <f>N13+N14+N15+N16+N17+N18+N19+N20+N21</f>
        <v>58811.129000000001</v>
      </c>
      <c r="O12" s="18">
        <f>O13+O14+O15+O16+O17+O18+O19+O20+O21</f>
        <v>202949.60000000001</v>
      </c>
      <c r="P12" s="18">
        <f t="shared" si="0"/>
        <v>112949.60000000001</v>
      </c>
      <c r="Q12" s="10" t="s">
        <v>37</v>
      </c>
    </row>
    <row r="13" ht="12.75">
      <c r="A13" s="10"/>
      <c r="B13" s="10"/>
      <c r="C13" s="15"/>
      <c r="D13" s="16"/>
      <c r="E13" s="16"/>
      <c r="F13" s="10">
        <v>2017</v>
      </c>
      <c r="G13" s="18">
        <v>24508.700000000001</v>
      </c>
      <c r="H13" s="18">
        <v>24508.700000000001</v>
      </c>
      <c r="I13" s="18">
        <v>3556.8000000000002</v>
      </c>
      <c r="J13" s="18">
        <v>3556.8000000000002</v>
      </c>
      <c r="K13" s="18">
        <v>0</v>
      </c>
      <c r="L13" s="18">
        <v>0</v>
      </c>
      <c r="M13" s="18">
        <v>20951.900000000001</v>
      </c>
      <c r="N13" s="18">
        <v>20951.900000000001</v>
      </c>
      <c r="O13" s="18">
        <v>0</v>
      </c>
      <c r="P13" s="18">
        <v>0</v>
      </c>
      <c r="Q13" s="10"/>
      <c r="R13" s="19"/>
    </row>
    <row r="14" ht="12.75">
      <c r="A14" s="10"/>
      <c r="B14" s="10"/>
      <c r="C14" s="15"/>
      <c r="D14" s="16"/>
      <c r="E14" s="16"/>
      <c r="F14" s="10">
        <v>2018</v>
      </c>
      <c r="G14" s="18">
        <f>I14+M14</f>
        <v>35049.629000000001</v>
      </c>
      <c r="H14" s="18">
        <f>J14+N14</f>
        <v>35049.601999999999</v>
      </c>
      <c r="I14" s="18">
        <v>4228.3000000000002</v>
      </c>
      <c r="J14" s="18">
        <v>4228.2730000000001</v>
      </c>
      <c r="K14" s="18">
        <v>0</v>
      </c>
      <c r="L14" s="18">
        <v>0</v>
      </c>
      <c r="M14" s="18">
        <v>30821.329000000002</v>
      </c>
      <c r="N14" s="18">
        <v>30821.329000000002</v>
      </c>
      <c r="O14" s="18">
        <v>0</v>
      </c>
      <c r="P14" s="18">
        <v>0</v>
      </c>
      <c r="Q14" s="10"/>
    </row>
    <row r="15" ht="12.75">
      <c r="A15" s="10"/>
      <c r="B15" s="10"/>
      <c r="C15" s="15"/>
      <c r="D15" s="16"/>
      <c r="E15" s="16"/>
      <c r="F15" s="10">
        <v>2019</v>
      </c>
      <c r="G15" s="18">
        <v>49703.900000000001</v>
      </c>
      <c r="H15" s="18">
        <v>49703.900000000001</v>
      </c>
      <c r="I15" s="18">
        <v>4610.1999999999998</v>
      </c>
      <c r="J15" s="18">
        <v>4610.1999999999998</v>
      </c>
      <c r="K15" s="18">
        <v>0</v>
      </c>
      <c r="L15" s="18">
        <v>0</v>
      </c>
      <c r="M15" s="18">
        <v>3573.6999999999998</v>
      </c>
      <c r="N15" s="18">
        <v>3573.6999999999998</v>
      </c>
      <c r="O15" s="18">
        <v>41520</v>
      </c>
      <c r="P15" s="18">
        <v>41520</v>
      </c>
      <c r="Q15" s="10"/>
    </row>
    <row r="16" ht="12.75">
      <c r="A16" s="10"/>
      <c r="B16" s="10"/>
      <c r="C16" s="15"/>
      <c r="D16" s="16"/>
      <c r="E16" s="16"/>
      <c r="F16" s="10">
        <v>2020</v>
      </c>
      <c r="G16" s="18">
        <f t="shared" ref="G16:G20" si="1">I16+K16+M16+O16</f>
        <v>44815.400000000001</v>
      </c>
      <c r="H16" s="18">
        <f>J16+L16+O16+N16</f>
        <v>44815.400000000001</v>
      </c>
      <c r="I16" s="18">
        <f>J16</f>
        <v>2935.3999999999996</v>
      </c>
      <c r="J16" s="18">
        <f>J46+J67</f>
        <v>2935.3999999999996</v>
      </c>
      <c r="K16" s="18">
        <v>0</v>
      </c>
      <c r="L16" s="18">
        <v>0</v>
      </c>
      <c r="M16" s="18">
        <f>M57</f>
        <v>1880</v>
      </c>
      <c r="N16" s="18">
        <f>N77</f>
        <v>1880</v>
      </c>
      <c r="O16" s="18">
        <v>40000</v>
      </c>
      <c r="P16" s="18">
        <v>40000</v>
      </c>
      <c r="Q16" s="10"/>
    </row>
    <row r="17" ht="12.75">
      <c r="A17" s="10"/>
      <c r="B17" s="10"/>
      <c r="C17" s="15"/>
      <c r="D17" s="16"/>
      <c r="E17" s="16"/>
      <c r="F17" s="10">
        <v>2021</v>
      </c>
      <c r="G17" s="18">
        <f t="shared" si="1"/>
        <v>39889.599999999999</v>
      </c>
      <c r="H17" s="18">
        <f>J17+L17+N17+P17</f>
        <v>35003.599999999999</v>
      </c>
      <c r="I17" s="18">
        <f t="shared" ref="I17:J21" si="2">I78</f>
        <v>5420</v>
      </c>
      <c r="J17" s="18">
        <f t="shared" si="2"/>
        <v>2054</v>
      </c>
      <c r="K17" s="18">
        <v>0</v>
      </c>
      <c r="L17" s="18">
        <v>0</v>
      </c>
      <c r="M17" s="18">
        <v>3040</v>
      </c>
      <c r="N17" s="18">
        <v>1520</v>
      </c>
      <c r="O17" s="18">
        <v>31429.599999999999</v>
      </c>
      <c r="P17" s="18">
        <v>31429.599999999999</v>
      </c>
      <c r="Q17" s="10"/>
    </row>
    <row r="18" ht="12.75">
      <c r="A18" s="10"/>
      <c r="B18" s="10"/>
      <c r="C18" s="15"/>
      <c r="D18" s="16"/>
      <c r="E18" s="16"/>
      <c r="F18" s="10">
        <v>2022</v>
      </c>
      <c r="G18" s="18">
        <f t="shared" si="1"/>
        <v>8460</v>
      </c>
      <c r="H18" s="18">
        <f>J18+L18+N18</f>
        <v>1053.5999999999999</v>
      </c>
      <c r="I18" s="18">
        <f t="shared" si="2"/>
        <v>5420</v>
      </c>
      <c r="J18" s="18">
        <f t="shared" si="2"/>
        <v>989.39999999999998</v>
      </c>
      <c r="K18" s="18">
        <v>0</v>
      </c>
      <c r="L18" s="18">
        <v>0</v>
      </c>
      <c r="M18" s="18">
        <v>3040</v>
      </c>
      <c r="N18" s="18">
        <f>N59</f>
        <v>64.200000000000003</v>
      </c>
      <c r="O18" s="18">
        <v>0</v>
      </c>
      <c r="P18" s="18">
        <v>0</v>
      </c>
      <c r="Q18" s="10"/>
    </row>
    <row r="19" ht="12.75">
      <c r="A19" s="10"/>
      <c r="B19" s="10"/>
      <c r="C19" s="15"/>
      <c r="D19" s="16"/>
      <c r="E19" s="16"/>
      <c r="F19" s="10">
        <v>2023</v>
      </c>
      <c r="G19" s="18">
        <f t="shared" si="1"/>
        <v>37000</v>
      </c>
      <c r="H19" s="18">
        <f t="shared" ref="H19:H21" si="3">J19+L19+N19+P19</f>
        <v>2350</v>
      </c>
      <c r="I19" s="18">
        <f t="shared" si="2"/>
        <v>3960</v>
      </c>
      <c r="J19" s="18">
        <f t="shared" si="2"/>
        <v>2350</v>
      </c>
      <c r="K19" s="18">
        <v>0</v>
      </c>
      <c r="L19" s="18">
        <v>0</v>
      </c>
      <c r="M19" s="18">
        <v>3040</v>
      </c>
      <c r="N19" s="18">
        <v>0</v>
      </c>
      <c r="O19" s="18">
        <v>30000</v>
      </c>
      <c r="P19" s="18">
        <v>0</v>
      </c>
      <c r="Q19" s="10"/>
    </row>
    <row r="20" ht="12.75">
      <c r="A20" s="10"/>
      <c r="B20" s="10"/>
      <c r="C20" s="15"/>
      <c r="D20" s="16"/>
      <c r="E20" s="16"/>
      <c r="F20" s="10">
        <v>2024</v>
      </c>
      <c r="G20" s="18">
        <f t="shared" si="1"/>
        <v>37000</v>
      </c>
      <c r="H20" s="18">
        <f t="shared" si="3"/>
        <v>2350</v>
      </c>
      <c r="I20" s="18">
        <f t="shared" si="2"/>
        <v>3960</v>
      </c>
      <c r="J20" s="18">
        <f>J81</f>
        <v>2350</v>
      </c>
      <c r="K20" s="18">
        <v>0</v>
      </c>
      <c r="L20" s="18">
        <v>0</v>
      </c>
      <c r="M20" s="18">
        <v>3040</v>
      </c>
      <c r="N20" s="18">
        <v>0</v>
      </c>
      <c r="O20" s="18">
        <v>30000</v>
      </c>
      <c r="P20" s="18">
        <v>0</v>
      </c>
      <c r="Q20" s="10"/>
    </row>
    <row r="21" ht="16.5" customHeight="1">
      <c r="A21" s="10"/>
      <c r="B21" s="10"/>
      <c r="C21" s="15"/>
      <c r="D21" s="16"/>
      <c r="E21" s="16"/>
      <c r="F21" s="10">
        <v>2025</v>
      </c>
      <c r="G21" s="18">
        <f>G82</f>
        <v>37400</v>
      </c>
      <c r="H21" s="18">
        <f t="shared" si="3"/>
        <v>2350</v>
      </c>
      <c r="I21" s="18">
        <f t="shared" si="2"/>
        <v>4360</v>
      </c>
      <c r="J21" s="18">
        <v>2350</v>
      </c>
      <c r="K21" s="20">
        <v>0</v>
      </c>
      <c r="L21" s="20">
        <v>0</v>
      </c>
      <c r="M21" s="20">
        <v>3040</v>
      </c>
      <c r="N21" s="20">
        <v>0</v>
      </c>
      <c r="O21" s="20">
        <v>30000</v>
      </c>
      <c r="P21" s="20">
        <v>0</v>
      </c>
      <c r="Q21" s="10"/>
    </row>
    <row r="22" ht="23.25" customHeight="1">
      <c r="A22" s="10" t="s">
        <v>38</v>
      </c>
      <c r="B22" s="10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ht="25.5" customHeight="1">
      <c r="A23" s="10"/>
      <c r="B23" s="11" t="s">
        <v>40</v>
      </c>
      <c r="C23" s="10" t="s">
        <v>41</v>
      </c>
      <c r="D23" s="10" t="s">
        <v>42</v>
      </c>
      <c r="E23" s="10" t="s">
        <v>43</v>
      </c>
      <c r="F23" s="17" t="s">
        <v>36</v>
      </c>
      <c r="G23" s="18">
        <f>G24+G25+G26</f>
        <v>11301.1</v>
      </c>
      <c r="H23" s="18">
        <f t="shared" ref="H23:P23" si="4">H24+H25+H26</f>
        <v>11301.087</v>
      </c>
      <c r="I23" s="18">
        <f t="shared" si="4"/>
        <v>290</v>
      </c>
      <c r="J23" s="18">
        <f t="shared" si="4"/>
        <v>290</v>
      </c>
      <c r="K23" s="18">
        <f t="shared" si="4"/>
        <v>0</v>
      </c>
      <c r="L23" s="18">
        <f t="shared" si="4"/>
        <v>0</v>
      </c>
      <c r="M23" s="18">
        <f t="shared" si="4"/>
        <v>11011.129000000001</v>
      </c>
      <c r="N23" s="18">
        <f t="shared" si="4"/>
        <v>11011.129000000001</v>
      </c>
      <c r="O23" s="18">
        <f t="shared" si="4"/>
        <v>0</v>
      </c>
      <c r="P23" s="18">
        <f t="shared" si="4"/>
        <v>0</v>
      </c>
      <c r="Q23" s="10" t="s">
        <v>37</v>
      </c>
      <c r="R23" s="19"/>
    </row>
    <row r="24" ht="21" customHeight="1">
      <c r="A24" s="10"/>
      <c r="B24" s="11"/>
      <c r="C24" s="10"/>
      <c r="D24" s="10"/>
      <c r="E24" s="10"/>
      <c r="F24" s="10">
        <v>2017</v>
      </c>
      <c r="G24" s="21">
        <v>7118.8999999999996</v>
      </c>
      <c r="H24" s="21">
        <v>7118.8999999999996</v>
      </c>
      <c r="I24" s="21">
        <v>157</v>
      </c>
      <c r="J24" s="21">
        <v>157</v>
      </c>
      <c r="K24" s="21">
        <v>0</v>
      </c>
      <c r="L24" s="21">
        <v>0</v>
      </c>
      <c r="M24" s="21">
        <v>6961.8999999999996</v>
      </c>
      <c r="N24" s="21">
        <v>6961.8999999999996</v>
      </c>
      <c r="O24" s="21">
        <v>0</v>
      </c>
      <c r="P24" s="21">
        <v>0</v>
      </c>
      <c r="Q24" s="10"/>
    </row>
    <row r="25" ht="24.75" customHeight="1">
      <c r="A25" s="10"/>
      <c r="B25" s="11"/>
      <c r="C25" s="10"/>
      <c r="D25" s="10"/>
      <c r="E25" s="10"/>
      <c r="F25" s="10">
        <v>2018</v>
      </c>
      <c r="G25" s="21">
        <v>3630.3000000000002</v>
      </c>
      <c r="H25" s="21">
        <v>3630.2869999999998</v>
      </c>
      <c r="I25" s="21">
        <v>114.8</v>
      </c>
      <c r="J25" s="21">
        <v>114.8</v>
      </c>
      <c r="K25" s="21">
        <v>0</v>
      </c>
      <c r="L25" s="21">
        <v>0</v>
      </c>
      <c r="M25" s="21">
        <v>3515.529</v>
      </c>
      <c r="N25" s="21">
        <v>3515.529</v>
      </c>
      <c r="O25" s="21">
        <v>0</v>
      </c>
      <c r="P25" s="21">
        <v>0</v>
      </c>
      <c r="Q25" s="10"/>
    </row>
    <row r="26" ht="32.25" customHeight="1">
      <c r="A26" s="10"/>
      <c r="B26" s="11"/>
      <c r="C26" s="10"/>
      <c r="D26" s="10"/>
      <c r="E26" s="10"/>
      <c r="F26" s="10">
        <v>2019</v>
      </c>
      <c r="G26" s="18">
        <f>SUM(I26+K26+M26+O26)</f>
        <v>551.90000000000009</v>
      </c>
      <c r="H26" s="18">
        <f>SUM(J26+L26+N26+P26)</f>
        <v>551.90000000000009</v>
      </c>
      <c r="I26" s="18">
        <v>18.199999999999999</v>
      </c>
      <c r="J26" s="18">
        <v>18.199999999999999</v>
      </c>
      <c r="K26" s="18">
        <v>0</v>
      </c>
      <c r="L26" s="18">
        <v>0</v>
      </c>
      <c r="M26" s="18">
        <v>533.70000000000005</v>
      </c>
      <c r="N26" s="18">
        <v>533.70000000000005</v>
      </c>
      <c r="O26" s="18">
        <v>0</v>
      </c>
      <c r="P26" s="18">
        <v>0</v>
      </c>
      <c r="Q26" s="10"/>
    </row>
    <row r="27" ht="16.5" customHeight="1">
      <c r="A27" s="10"/>
      <c r="B27" s="10" t="s">
        <v>44</v>
      </c>
      <c r="C27" s="10"/>
      <c r="D27" s="10"/>
      <c r="E27" s="10"/>
      <c r="F27" s="17" t="s">
        <v>36</v>
      </c>
      <c r="G27" s="21">
        <f>G28+G29+G30</f>
        <v>11301.1</v>
      </c>
      <c r="H27" s="21">
        <f t="shared" ref="H27:P27" si="5">H28+H29+H30</f>
        <v>11301.1</v>
      </c>
      <c r="I27" s="21">
        <f t="shared" si="5"/>
        <v>290</v>
      </c>
      <c r="J27" s="21">
        <f t="shared" si="5"/>
        <v>290</v>
      </c>
      <c r="K27" s="21">
        <f t="shared" si="5"/>
        <v>0</v>
      </c>
      <c r="L27" s="21">
        <f t="shared" si="5"/>
        <v>0</v>
      </c>
      <c r="M27" s="21">
        <f t="shared" si="5"/>
        <v>11011.129000000001</v>
      </c>
      <c r="N27" s="21">
        <f t="shared" si="5"/>
        <v>11011.129000000001</v>
      </c>
      <c r="O27" s="21">
        <f t="shared" si="5"/>
        <v>0</v>
      </c>
      <c r="P27" s="21">
        <f t="shared" si="5"/>
        <v>0</v>
      </c>
      <c r="Q27" s="10" t="s">
        <v>37</v>
      </c>
    </row>
    <row r="28" ht="13.5" customHeight="1">
      <c r="A28" s="10"/>
      <c r="B28" s="10"/>
      <c r="C28" s="10"/>
      <c r="D28" s="10"/>
      <c r="E28" s="10"/>
      <c r="F28" s="10">
        <v>2017</v>
      </c>
      <c r="G28" s="21">
        <v>7118.8999999999996</v>
      </c>
      <c r="H28" s="21">
        <v>7118.8999999999996</v>
      </c>
      <c r="I28" s="21">
        <v>157</v>
      </c>
      <c r="J28" s="21">
        <v>157</v>
      </c>
      <c r="K28" s="21">
        <v>0</v>
      </c>
      <c r="L28" s="21">
        <v>0</v>
      </c>
      <c r="M28" s="21">
        <v>6961.8999999999996</v>
      </c>
      <c r="N28" s="21">
        <v>6961.8999999999996</v>
      </c>
      <c r="O28" s="21">
        <v>0</v>
      </c>
      <c r="P28" s="21">
        <v>0</v>
      </c>
      <c r="Q28" s="10"/>
    </row>
    <row r="29" ht="15.75" customHeight="1">
      <c r="A29" s="10"/>
      <c r="B29" s="10"/>
      <c r="C29" s="10"/>
      <c r="D29" s="10"/>
      <c r="E29" s="10"/>
      <c r="F29" s="10">
        <v>2018</v>
      </c>
      <c r="G29" s="21">
        <v>3630.3000000000002</v>
      </c>
      <c r="H29" s="21">
        <v>3630.3000000000002</v>
      </c>
      <c r="I29" s="21">
        <v>114.8</v>
      </c>
      <c r="J29" s="21">
        <v>114.8</v>
      </c>
      <c r="K29" s="21">
        <v>0</v>
      </c>
      <c r="L29" s="21">
        <v>0</v>
      </c>
      <c r="M29" s="21">
        <v>3515.529</v>
      </c>
      <c r="N29" s="21">
        <v>3515.529</v>
      </c>
      <c r="O29" s="21">
        <v>0</v>
      </c>
      <c r="P29" s="21">
        <v>0</v>
      </c>
      <c r="Q29" s="10"/>
    </row>
    <row r="30" ht="16.5" customHeight="1">
      <c r="A30" s="10"/>
      <c r="B30" s="10"/>
      <c r="C30" s="10"/>
      <c r="D30" s="10"/>
      <c r="E30" s="10"/>
      <c r="F30" s="10">
        <v>2019</v>
      </c>
      <c r="G30" s="21">
        <f t="shared" ref="G30:P30" si="6">SUM(G26)</f>
        <v>551.90000000000009</v>
      </c>
      <c r="H30" s="21">
        <f t="shared" si="6"/>
        <v>551.90000000000009</v>
      </c>
      <c r="I30" s="21">
        <f t="shared" si="6"/>
        <v>18.199999999999999</v>
      </c>
      <c r="J30" s="21">
        <f t="shared" si="6"/>
        <v>18.199999999999999</v>
      </c>
      <c r="K30" s="21">
        <f t="shared" si="6"/>
        <v>0</v>
      </c>
      <c r="L30" s="21">
        <f t="shared" si="6"/>
        <v>0</v>
      </c>
      <c r="M30" s="21">
        <f t="shared" si="6"/>
        <v>533.70000000000005</v>
      </c>
      <c r="N30" s="21">
        <f t="shared" si="6"/>
        <v>533.70000000000005</v>
      </c>
      <c r="O30" s="21">
        <f t="shared" si="6"/>
        <v>0</v>
      </c>
      <c r="P30" s="21">
        <f t="shared" si="6"/>
        <v>0</v>
      </c>
      <c r="Q30" s="10"/>
    </row>
    <row r="31" ht="24" customHeight="1">
      <c r="A31" s="10" t="s">
        <v>45</v>
      </c>
      <c r="B31" s="22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ht="15" customHeight="1">
      <c r="A32" s="10"/>
      <c r="B32" s="10" t="s">
        <v>47</v>
      </c>
      <c r="C32" s="10" t="s">
        <v>48</v>
      </c>
      <c r="D32" s="10" t="s">
        <v>49</v>
      </c>
      <c r="E32" s="10" t="s">
        <v>43</v>
      </c>
      <c r="F32" s="17" t="s">
        <v>36</v>
      </c>
      <c r="G32" s="18">
        <f>G33+G34+G35+G36+G37+G38+G39+G40+G41</f>
        <v>30389.915000000001</v>
      </c>
      <c r="H32" s="18">
        <f>H33+H34+H35+H36+H37+H38+H39+H40+H41</f>
        <v>19641.215</v>
      </c>
      <c r="I32" s="18">
        <f t="shared" ref="I32:P32" si="7">I33+I34+I35+I36+I37+I38+I39+I40+I41</f>
        <v>30389.915000000001</v>
      </c>
      <c r="J32" s="18">
        <f>J33+J34+J35+J36+J37+J38+J39+J40+J41</f>
        <v>19641.215</v>
      </c>
      <c r="K32" s="21">
        <f t="shared" si="7"/>
        <v>0</v>
      </c>
      <c r="L32" s="21">
        <f t="shared" si="7"/>
        <v>0</v>
      </c>
      <c r="M32" s="21">
        <f t="shared" si="7"/>
        <v>0</v>
      </c>
      <c r="N32" s="21">
        <f t="shared" si="7"/>
        <v>0</v>
      </c>
      <c r="O32" s="21">
        <f t="shared" si="7"/>
        <v>0</v>
      </c>
      <c r="P32" s="21">
        <f t="shared" si="7"/>
        <v>0</v>
      </c>
      <c r="Q32" s="10" t="s">
        <v>37</v>
      </c>
    </row>
    <row r="33" ht="15" customHeight="1">
      <c r="A33" s="10"/>
      <c r="B33" s="10"/>
      <c r="C33" s="10"/>
      <c r="D33" s="10"/>
      <c r="E33" s="10"/>
      <c r="F33" s="10">
        <v>2017</v>
      </c>
      <c r="G33" s="18">
        <v>3399.8000000000002</v>
      </c>
      <c r="H33" s="18">
        <v>3399.8000000000002</v>
      </c>
      <c r="I33" s="18">
        <v>3399.8000000000002</v>
      </c>
      <c r="J33" s="18">
        <v>3399.8000000000002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10"/>
    </row>
    <row r="34" ht="17.25" customHeight="1">
      <c r="A34" s="10"/>
      <c r="B34" s="10"/>
      <c r="C34" s="10"/>
      <c r="D34" s="10"/>
      <c r="E34" s="10"/>
      <c r="F34" s="10">
        <v>2018</v>
      </c>
      <c r="G34" s="18">
        <v>4113.5150000000003</v>
      </c>
      <c r="H34" s="18">
        <v>4113.5150000000003</v>
      </c>
      <c r="I34" s="18">
        <v>4113.5150000000003</v>
      </c>
      <c r="J34" s="18">
        <v>4113.5150000000003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10"/>
    </row>
    <row r="35" ht="17.25" customHeight="1">
      <c r="A35" s="10"/>
      <c r="B35" s="10"/>
      <c r="C35" s="10"/>
      <c r="D35" s="10"/>
      <c r="E35" s="10"/>
      <c r="F35" s="10">
        <v>2019</v>
      </c>
      <c r="G35" s="18">
        <v>3072</v>
      </c>
      <c r="H35" s="18">
        <v>3072</v>
      </c>
      <c r="I35" s="18">
        <v>3072</v>
      </c>
      <c r="J35" s="18">
        <v>3072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10"/>
    </row>
    <row r="36" ht="16.5" customHeight="1">
      <c r="A36" s="10"/>
      <c r="B36" s="10"/>
      <c r="C36" s="10"/>
      <c r="D36" s="10"/>
      <c r="E36" s="10"/>
      <c r="F36" s="10">
        <v>2020</v>
      </c>
      <c r="G36" s="18">
        <f t="shared" ref="G36:H41" si="8">I36</f>
        <v>2004.5999999999999</v>
      </c>
      <c r="H36" s="18">
        <f t="shared" si="8"/>
        <v>2004.5999999999999</v>
      </c>
      <c r="I36" s="18">
        <v>2004.5999999999999</v>
      </c>
      <c r="J36" s="18">
        <v>2004.5999999999999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10"/>
    </row>
    <row r="37" ht="16.5" customHeight="1">
      <c r="A37" s="10"/>
      <c r="B37" s="10"/>
      <c r="C37" s="10"/>
      <c r="D37" s="10"/>
      <c r="E37" s="10"/>
      <c r="F37" s="10">
        <v>2021</v>
      </c>
      <c r="G37" s="18">
        <f t="shared" si="8"/>
        <v>3900</v>
      </c>
      <c r="H37" s="18">
        <f>J37</f>
        <v>1294</v>
      </c>
      <c r="I37" s="18">
        <v>3900</v>
      </c>
      <c r="J37" s="18">
        <v>1294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10"/>
    </row>
    <row r="38" ht="16.5" customHeight="1">
      <c r="A38" s="10"/>
      <c r="B38" s="10"/>
      <c r="C38" s="10"/>
      <c r="D38" s="10"/>
      <c r="E38" s="10"/>
      <c r="F38" s="10">
        <v>2022</v>
      </c>
      <c r="G38" s="18">
        <f t="shared" si="8"/>
        <v>3900</v>
      </c>
      <c r="H38" s="18">
        <f t="shared" si="8"/>
        <v>957.29999999999995</v>
      </c>
      <c r="I38" s="18">
        <v>3900</v>
      </c>
      <c r="J38" s="18">
        <v>957.29999999999995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10"/>
    </row>
    <row r="39" ht="18.75" customHeight="1">
      <c r="A39" s="10"/>
      <c r="B39" s="10"/>
      <c r="C39" s="10"/>
      <c r="D39" s="10"/>
      <c r="E39" s="10"/>
      <c r="F39" s="10">
        <v>2023</v>
      </c>
      <c r="G39" s="18">
        <f t="shared" si="8"/>
        <v>3200</v>
      </c>
      <c r="H39" s="23">
        <v>1600</v>
      </c>
      <c r="I39" s="18">
        <v>3200</v>
      </c>
      <c r="J39" s="23">
        <v>1600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10"/>
    </row>
    <row r="40" ht="17.25" customHeight="1">
      <c r="A40" s="10"/>
      <c r="B40" s="10"/>
      <c r="C40" s="10"/>
      <c r="D40" s="10"/>
      <c r="E40" s="10"/>
      <c r="F40" s="10">
        <v>2024</v>
      </c>
      <c r="G40" s="18">
        <f t="shared" si="8"/>
        <v>3200</v>
      </c>
      <c r="H40" s="23">
        <v>1600</v>
      </c>
      <c r="I40" s="24">
        <v>3200</v>
      </c>
      <c r="J40" s="25">
        <v>1600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10"/>
    </row>
    <row r="41" ht="16.5" customHeight="1">
      <c r="A41" s="10"/>
      <c r="B41" s="10"/>
      <c r="C41" s="10"/>
      <c r="D41" s="10"/>
      <c r="E41" s="10"/>
      <c r="F41" s="10">
        <v>2025</v>
      </c>
      <c r="G41" s="18">
        <f t="shared" si="8"/>
        <v>3600</v>
      </c>
      <c r="H41" s="23">
        <v>1600</v>
      </c>
      <c r="I41" s="24">
        <v>3600</v>
      </c>
      <c r="J41" s="25">
        <v>1600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10"/>
    </row>
    <row r="42" ht="16.5" customHeight="1">
      <c r="A42" s="10"/>
      <c r="B42" s="10" t="s">
        <v>50</v>
      </c>
      <c r="C42" s="10"/>
      <c r="D42" s="10"/>
      <c r="E42" s="10"/>
      <c r="F42" s="17" t="s">
        <v>36</v>
      </c>
      <c r="G42" s="18">
        <f>G43+G44+G45+G46+G47+G48+G49+G50+G51</f>
        <v>30389.915000000001</v>
      </c>
      <c r="H42" s="18">
        <f t="shared" ref="H42:P42" si="9">H43+H44+H45+H46+H47+H48+H49+H50+H51</f>
        <v>19641.215</v>
      </c>
      <c r="I42" s="18">
        <f t="shared" si="9"/>
        <v>30389.915000000001</v>
      </c>
      <c r="J42" s="18">
        <f t="shared" si="9"/>
        <v>19641.215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  <c r="O42" s="21">
        <f t="shared" si="9"/>
        <v>0</v>
      </c>
      <c r="P42" s="21">
        <f t="shared" si="9"/>
        <v>0</v>
      </c>
      <c r="Q42" s="10"/>
    </row>
    <row r="43" ht="16.5" customHeight="1">
      <c r="A43" s="10"/>
      <c r="B43" s="10"/>
      <c r="C43" s="10"/>
      <c r="D43" s="10"/>
      <c r="E43" s="10"/>
      <c r="F43" s="10">
        <v>2017</v>
      </c>
      <c r="G43" s="18">
        <v>3399.8000000000002</v>
      </c>
      <c r="H43" s="18">
        <v>3399.8000000000002</v>
      </c>
      <c r="I43" s="18">
        <v>3399.8000000000002</v>
      </c>
      <c r="J43" s="18">
        <v>3399.8000000000002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10"/>
    </row>
    <row r="44" ht="15" customHeight="1">
      <c r="A44" s="10"/>
      <c r="B44" s="10"/>
      <c r="C44" s="10"/>
      <c r="D44" s="10"/>
      <c r="E44" s="10"/>
      <c r="F44" s="10">
        <v>2018</v>
      </c>
      <c r="G44" s="18">
        <v>4113.5150000000003</v>
      </c>
      <c r="H44" s="18">
        <v>4113.5150000000003</v>
      </c>
      <c r="I44" s="18">
        <v>4113.5150000000003</v>
      </c>
      <c r="J44" s="18">
        <v>4113.5150000000003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10"/>
    </row>
    <row r="45" ht="15.75" customHeight="1">
      <c r="A45" s="10"/>
      <c r="B45" s="10"/>
      <c r="C45" s="10"/>
      <c r="D45" s="10"/>
      <c r="E45" s="10"/>
      <c r="F45" s="10">
        <v>2019</v>
      </c>
      <c r="G45" s="18">
        <v>3072</v>
      </c>
      <c r="H45" s="18">
        <v>3072</v>
      </c>
      <c r="I45" s="18">
        <v>3072</v>
      </c>
      <c r="J45" s="18">
        <v>3072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10"/>
    </row>
    <row r="46" ht="14.25" customHeight="1">
      <c r="A46" s="10"/>
      <c r="B46" s="10"/>
      <c r="C46" s="10"/>
      <c r="D46" s="10"/>
      <c r="E46" s="10"/>
      <c r="F46" s="10">
        <v>2020</v>
      </c>
      <c r="G46" s="18">
        <f>G36</f>
        <v>2004.5999999999999</v>
      </c>
      <c r="H46" s="18">
        <f>H36</f>
        <v>2004.5999999999999</v>
      </c>
      <c r="I46" s="18">
        <f t="shared" ref="I46:J51" si="10">I36</f>
        <v>2004.5999999999999</v>
      </c>
      <c r="J46" s="18">
        <f t="shared" ref="J46:J47" si="11">J36</f>
        <v>2004.5999999999999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10"/>
    </row>
    <row r="47" ht="15.75" customHeight="1">
      <c r="A47" s="10"/>
      <c r="B47" s="10"/>
      <c r="C47" s="10"/>
      <c r="D47" s="10"/>
      <c r="E47" s="10"/>
      <c r="F47" s="10">
        <v>2021</v>
      </c>
      <c r="G47" s="18">
        <f t="shared" ref="G47:H51" si="12">I47</f>
        <v>3900</v>
      </c>
      <c r="H47" s="18">
        <f t="shared" si="12"/>
        <v>1294</v>
      </c>
      <c r="I47" s="18">
        <f t="shared" si="10"/>
        <v>3900</v>
      </c>
      <c r="J47" s="18">
        <f t="shared" si="11"/>
        <v>1294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10"/>
    </row>
    <row r="48" ht="18" customHeight="1">
      <c r="A48" s="10"/>
      <c r="B48" s="10"/>
      <c r="C48" s="10"/>
      <c r="D48" s="10"/>
      <c r="E48" s="10"/>
      <c r="F48" s="10">
        <v>2022</v>
      </c>
      <c r="G48" s="18">
        <f t="shared" si="12"/>
        <v>3900</v>
      </c>
      <c r="H48" s="18">
        <f t="shared" si="12"/>
        <v>957.29999999999995</v>
      </c>
      <c r="I48" s="18">
        <f t="shared" si="10"/>
        <v>3900</v>
      </c>
      <c r="J48" s="18">
        <f t="shared" si="10"/>
        <v>957.29999999999995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10"/>
    </row>
    <row r="49" ht="18" customHeight="1">
      <c r="A49" s="10"/>
      <c r="B49" s="10"/>
      <c r="C49" s="10"/>
      <c r="D49" s="10"/>
      <c r="E49" s="10"/>
      <c r="F49" s="10">
        <v>2023</v>
      </c>
      <c r="G49" s="18">
        <f t="shared" si="12"/>
        <v>3200</v>
      </c>
      <c r="H49" s="23">
        <f t="shared" si="12"/>
        <v>1600</v>
      </c>
      <c r="I49" s="18">
        <f t="shared" si="10"/>
        <v>3200</v>
      </c>
      <c r="J49" s="23">
        <f t="shared" si="10"/>
        <v>1600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10"/>
    </row>
    <row r="50" ht="16.5" customHeight="1">
      <c r="A50" s="10"/>
      <c r="B50" s="10"/>
      <c r="C50" s="10"/>
      <c r="D50" s="10"/>
      <c r="E50" s="10"/>
      <c r="F50" s="10">
        <v>2024</v>
      </c>
      <c r="G50" s="18">
        <f t="shared" si="12"/>
        <v>3200</v>
      </c>
      <c r="H50" s="23">
        <f t="shared" si="12"/>
        <v>1600</v>
      </c>
      <c r="I50" s="18">
        <f t="shared" si="10"/>
        <v>3200</v>
      </c>
      <c r="J50" s="23">
        <f>J40</f>
        <v>1600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10"/>
    </row>
    <row r="51" ht="17.25" customHeight="1">
      <c r="A51" s="10"/>
      <c r="B51" s="10"/>
      <c r="C51" s="10"/>
      <c r="D51" s="10"/>
      <c r="E51" s="10"/>
      <c r="F51" s="10">
        <v>2025</v>
      </c>
      <c r="G51" s="18">
        <f t="shared" si="12"/>
        <v>3600</v>
      </c>
      <c r="H51" s="23">
        <f t="shared" si="12"/>
        <v>1600</v>
      </c>
      <c r="I51" s="18">
        <f t="shared" si="10"/>
        <v>3600</v>
      </c>
      <c r="J51" s="23">
        <f t="shared" si="10"/>
        <v>1600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10"/>
    </row>
    <row r="52" ht="38.25" customHeight="1">
      <c r="A52" s="10" t="s">
        <v>19</v>
      </c>
      <c r="B52" s="26" t="s">
        <v>51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</row>
    <row r="53" ht="26.25" customHeight="1">
      <c r="A53" s="10"/>
      <c r="B53" s="11" t="s">
        <v>52</v>
      </c>
      <c r="C53" s="10" t="s">
        <v>53</v>
      </c>
      <c r="D53" s="10" t="s">
        <v>42</v>
      </c>
      <c r="E53" s="10" t="s">
        <v>43</v>
      </c>
      <c r="F53" s="10" t="s">
        <v>36</v>
      </c>
      <c r="G53" s="18">
        <f>SUM(G54:G62)</f>
        <v>272136.20000000001</v>
      </c>
      <c r="H53" s="18">
        <f>SUM(H54:H62)</f>
        <v>166242.5</v>
      </c>
      <c r="I53" s="18">
        <f t="shared" ref="I53:P53" si="13">SUM(I54:I62)</f>
        <v>7770.8000000000002</v>
      </c>
      <c r="J53" s="18">
        <f>SUM(J54:J62)</f>
        <v>5492.8999999999996</v>
      </c>
      <c r="K53" s="18">
        <f t="shared" si="13"/>
        <v>0</v>
      </c>
      <c r="L53" s="18">
        <f t="shared" si="13"/>
        <v>0</v>
      </c>
      <c r="M53" s="18">
        <f>SUM(M54:M62)</f>
        <v>61415.800000000003</v>
      </c>
      <c r="N53" s="18">
        <f t="shared" si="13"/>
        <v>47800</v>
      </c>
      <c r="O53" s="18">
        <f t="shared" si="13"/>
        <v>202949.60000000001</v>
      </c>
      <c r="P53" s="18">
        <f t="shared" si="13"/>
        <v>112949.60000000001</v>
      </c>
      <c r="Q53" s="10" t="s">
        <v>37</v>
      </c>
    </row>
    <row r="54" ht="19.5" customHeight="1">
      <c r="A54" s="10"/>
      <c r="B54" s="11"/>
      <c r="C54" s="10"/>
      <c r="D54" s="10"/>
      <c r="E54" s="10"/>
      <c r="F54" s="10">
        <v>2017</v>
      </c>
      <c r="G54" s="18">
        <v>13990</v>
      </c>
      <c r="H54" s="18">
        <v>13990</v>
      </c>
      <c r="I54" s="18">
        <v>0</v>
      </c>
      <c r="J54" s="18">
        <v>0</v>
      </c>
      <c r="K54" s="18">
        <v>0</v>
      </c>
      <c r="L54" s="18">
        <v>0</v>
      </c>
      <c r="M54" s="18">
        <v>13990</v>
      </c>
      <c r="N54" s="18">
        <v>13990</v>
      </c>
      <c r="O54" s="18">
        <v>0</v>
      </c>
      <c r="P54" s="18">
        <v>0</v>
      </c>
      <c r="Q54" s="10"/>
    </row>
    <row r="55" ht="20.25" customHeight="1">
      <c r="A55" s="10"/>
      <c r="B55" s="11"/>
      <c r="C55" s="10"/>
      <c r="D55" s="10"/>
      <c r="E55" s="10"/>
      <c r="F55" s="10">
        <v>2018</v>
      </c>
      <c r="G55" s="18">
        <v>27305.799999999999</v>
      </c>
      <c r="H55" s="18">
        <v>27305.799999999999</v>
      </c>
      <c r="I55" s="18">
        <v>0</v>
      </c>
      <c r="J55" s="18">
        <v>0</v>
      </c>
      <c r="K55" s="18">
        <v>0</v>
      </c>
      <c r="L55" s="18">
        <v>0</v>
      </c>
      <c r="M55" s="18">
        <v>27305.799999999999</v>
      </c>
      <c r="N55" s="18">
        <v>27305.799999999999</v>
      </c>
      <c r="O55" s="18">
        <v>0</v>
      </c>
      <c r="P55" s="18">
        <v>0</v>
      </c>
      <c r="Q55" s="10"/>
    </row>
    <row r="56" ht="18" customHeight="1">
      <c r="A56" s="10"/>
      <c r="B56" s="11"/>
      <c r="C56" s="10"/>
      <c r="D56" s="10"/>
      <c r="E56" s="10"/>
      <c r="F56" s="10">
        <v>2019</v>
      </c>
      <c r="G56" s="18">
        <f>SUM(I56+K56+M56+O56)</f>
        <v>46080</v>
      </c>
      <c r="H56" s="18">
        <f>SUM(J56+L56+N56+P56)</f>
        <v>46080</v>
      </c>
      <c r="I56" s="18">
        <v>1520</v>
      </c>
      <c r="J56" s="18">
        <v>1520</v>
      </c>
      <c r="K56" s="18">
        <v>0</v>
      </c>
      <c r="L56" s="18">
        <v>0</v>
      </c>
      <c r="M56" s="18">
        <v>3040</v>
      </c>
      <c r="N56" s="18">
        <v>3040</v>
      </c>
      <c r="O56" s="18">
        <f>40000+3040/2</f>
        <v>41520</v>
      </c>
      <c r="P56" s="18">
        <f>40000+3040/2</f>
        <v>41520</v>
      </c>
      <c r="Q56" s="10"/>
    </row>
    <row r="57" ht="18" customHeight="1">
      <c r="A57" s="10"/>
      <c r="B57" s="11"/>
      <c r="C57" s="10"/>
      <c r="D57" s="10"/>
      <c r="E57" s="10"/>
      <c r="F57" s="10">
        <v>2020</v>
      </c>
      <c r="G57" s="18">
        <f>I57+M57+O57</f>
        <v>42810.800000000003</v>
      </c>
      <c r="H57" s="18">
        <f>J57+N57+P57</f>
        <v>42810.800000000003</v>
      </c>
      <c r="I57" s="18">
        <v>930.79999999999995</v>
      </c>
      <c r="J57" s="18">
        <v>930.79999999999995</v>
      </c>
      <c r="K57" s="18">
        <v>0</v>
      </c>
      <c r="L57" s="18">
        <v>0</v>
      </c>
      <c r="M57" s="18">
        <v>1880</v>
      </c>
      <c r="N57" s="18">
        <v>1880</v>
      </c>
      <c r="O57" s="18">
        <v>40000</v>
      </c>
      <c r="P57" s="18">
        <v>40000</v>
      </c>
      <c r="Q57" s="10"/>
    </row>
    <row r="58" ht="16.5" customHeight="1">
      <c r="A58" s="10"/>
      <c r="B58" s="11"/>
      <c r="C58" s="10"/>
      <c r="D58" s="10"/>
      <c r="E58" s="10"/>
      <c r="F58" s="10">
        <v>2021</v>
      </c>
      <c r="G58" s="18">
        <f>I58+M58+K58+O58</f>
        <v>35989.599999999999</v>
      </c>
      <c r="H58" s="18">
        <f t="shared" ref="H58:H60" si="14">J58+L58+N58+P58</f>
        <v>33709.599999999999</v>
      </c>
      <c r="I58" s="18">
        <v>1520</v>
      </c>
      <c r="J58" s="18">
        <v>760</v>
      </c>
      <c r="K58" s="18">
        <v>0</v>
      </c>
      <c r="L58" s="18">
        <v>0</v>
      </c>
      <c r="M58" s="18">
        <v>3040</v>
      </c>
      <c r="N58" s="18">
        <v>1520</v>
      </c>
      <c r="O58" s="18">
        <v>31429.599999999999</v>
      </c>
      <c r="P58" s="18">
        <v>31429.599999999999</v>
      </c>
      <c r="Q58" s="10"/>
    </row>
    <row r="59" ht="17.25" customHeight="1">
      <c r="A59" s="10"/>
      <c r="B59" s="11"/>
      <c r="C59" s="10"/>
      <c r="D59" s="10"/>
      <c r="E59" s="10"/>
      <c r="F59" s="10" t="s">
        <v>54</v>
      </c>
      <c r="G59" s="18">
        <f>I59+M59+O59</f>
        <v>4560</v>
      </c>
      <c r="H59" s="18">
        <f t="shared" si="14"/>
        <v>96.300000000000011</v>
      </c>
      <c r="I59" s="18">
        <v>1520</v>
      </c>
      <c r="J59" s="18">
        <v>32.100000000000001</v>
      </c>
      <c r="K59" s="18">
        <v>0</v>
      </c>
      <c r="L59" s="18">
        <v>0</v>
      </c>
      <c r="M59" s="18">
        <v>3040</v>
      </c>
      <c r="N59" s="18">
        <v>64.200000000000003</v>
      </c>
      <c r="O59" s="18">
        <v>0</v>
      </c>
      <c r="P59" s="18">
        <v>0</v>
      </c>
      <c r="Q59" s="10"/>
    </row>
    <row r="60" ht="17.25" customHeight="1">
      <c r="A60" s="10"/>
      <c r="B60" s="11"/>
      <c r="C60" s="10"/>
      <c r="D60" s="10"/>
      <c r="E60" s="10"/>
      <c r="F60" s="10" t="s">
        <v>55</v>
      </c>
      <c r="G60" s="18">
        <f t="shared" ref="G60:G62" si="15">I60+K60+M60+O60</f>
        <v>33800</v>
      </c>
      <c r="H60" s="23">
        <f t="shared" si="14"/>
        <v>750</v>
      </c>
      <c r="I60" s="18">
        <v>760</v>
      </c>
      <c r="J60" s="23">
        <v>750</v>
      </c>
      <c r="K60" s="18">
        <v>0</v>
      </c>
      <c r="L60" s="18">
        <v>0</v>
      </c>
      <c r="M60" s="18">
        <v>3040</v>
      </c>
      <c r="N60" s="18">
        <v>0</v>
      </c>
      <c r="O60" s="23">
        <v>30000</v>
      </c>
      <c r="P60" s="18">
        <v>0</v>
      </c>
      <c r="Q60" s="10"/>
    </row>
    <row r="61" ht="17.25" customHeight="1">
      <c r="A61" s="10"/>
      <c r="B61" s="11"/>
      <c r="C61" s="10"/>
      <c r="D61" s="10"/>
      <c r="E61" s="10"/>
      <c r="F61" s="29" t="s">
        <v>56</v>
      </c>
      <c r="G61" s="18">
        <f t="shared" si="15"/>
        <v>33800</v>
      </c>
      <c r="H61" s="23">
        <v>750</v>
      </c>
      <c r="I61" s="18">
        <v>760</v>
      </c>
      <c r="J61" s="23">
        <v>750</v>
      </c>
      <c r="K61" s="18">
        <v>0</v>
      </c>
      <c r="L61" s="18">
        <v>0</v>
      </c>
      <c r="M61" s="18">
        <v>3040</v>
      </c>
      <c r="N61" s="18">
        <v>0</v>
      </c>
      <c r="O61" s="23">
        <v>30000</v>
      </c>
      <c r="P61" s="18">
        <v>0</v>
      </c>
      <c r="Q61" s="10"/>
    </row>
    <row r="62" ht="17.25" customHeight="1">
      <c r="A62" s="10"/>
      <c r="B62" s="11"/>
      <c r="C62" s="10"/>
      <c r="D62" s="10"/>
      <c r="E62" s="10"/>
      <c r="F62" s="29" t="s">
        <v>57</v>
      </c>
      <c r="G62" s="18">
        <f t="shared" si="15"/>
        <v>33800</v>
      </c>
      <c r="H62" s="23">
        <v>750</v>
      </c>
      <c r="I62" s="18">
        <v>760</v>
      </c>
      <c r="J62" s="23">
        <v>750</v>
      </c>
      <c r="K62" s="18">
        <v>0</v>
      </c>
      <c r="L62" s="18">
        <v>0</v>
      </c>
      <c r="M62" s="18">
        <v>3040</v>
      </c>
      <c r="N62" s="18">
        <v>0</v>
      </c>
      <c r="O62" s="23">
        <v>30000</v>
      </c>
      <c r="P62" s="18">
        <v>0</v>
      </c>
      <c r="Q62" s="10"/>
    </row>
    <row r="63" ht="18" customHeight="1">
      <c r="A63" s="10"/>
      <c r="B63" s="10" t="s">
        <v>58</v>
      </c>
      <c r="C63" s="10"/>
      <c r="D63" s="10"/>
      <c r="E63" s="10"/>
      <c r="F63" s="10" t="s">
        <v>36</v>
      </c>
      <c r="G63" s="18">
        <f>SUM(G64:G72)</f>
        <v>272136.20000000001</v>
      </c>
      <c r="H63" s="18">
        <f t="shared" ref="H63:P63" si="16">SUM(H64:H72)</f>
        <v>166242.5</v>
      </c>
      <c r="I63" s="18">
        <f t="shared" si="16"/>
        <v>7770.8000000000002</v>
      </c>
      <c r="J63" s="18">
        <f>SUM(J64:J72)</f>
        <v>5492.8999999999996</v>
      </c>
      <c r="K63" s="18">
        <f t="shared" si="16"/>
        <v>0</v>
      </c>
      <c r="L63" s="18">
        <f t="shared" si="16"/>
        <v>0</v>
      </c>
      <c r="M63" s="18">
        <f>SUM(M64:M72)</f>
        <v>61415.800000000003</v>
      </c>
      <c r="N63" s="18">
        <f t="shared" si="16"/>
        <v>47800</v>
      </c>
      <c r="O63" s="18">
        <f t="shared" si="16"/>
        <v>202949.60000000001</v>
      </c>
      <c r="P63" s="18">
        <f t="shared" si="16"/>
        <v>112949.60000000001</v>
      </c>
      <c r="Q63" s="10" t="s">
        <v>37</v>
      </c>
    </row>
    <row r="64" ht="16.5" customHeight="1">
      <c r="A64" s="10"/>
      <c r="B64" s="10"/>
      <c r="C64" s="10"/>
      <c r="D64" s="10"/>
      <c r="E64" s="10"/>
      <c r="F64" s="10">
        <v>2017</v>
      </c>
      <c r="G64" s="18">
        <v>13990</v>
      </c>
      <c r="H64" s="18">
        <v>13990</v>
      </c>
      <c r="I64" s="18">
        <v>0</v>
      </c>
      <c r="J64" s="18">
        <v>0</v>
      </c>
      <c r="K64" s="18">
        <v>0</v>
      </c>
      <c r="L64" s="18">
        <v>0</v>
      </c>
      <c r="M64" s="18">
        <v>13990</v>
      </c>
      <c r="N64" s="18">
        <v>13990</v>
      </c>
      <c r="O64" s="18">
        <v>0</v>
      </c>
      <c r="P64" s="18">
        <v>0</v>
      </c>
      <c r="Q64" s="10"/>
    </row>
    <row r="65" ht="18.75" customHeight="1">
      <c r="A65" s="10"/>
      <c r="B65" s="10"/>
      <c r="C65" s="10"/>
      <c r="D65" s="10"/>
      <c r="E65" s="10"/>
      <c r="F65" s="10">
        <v>2018</v>
      </c>
      <c r="G65" s="18">
        <v>27305.799999999999</v>
      </c>
      <c r="H65" s="18">
        <v>27305.799999999999</v>
      </c>
      <c r="I65" s="18">
        <v>0</v>
      </c>
      <c r="J65" s="18">
        <v>0</v>
      </c>
      <c r="K65" s="18">
        <v>0</v>
      </c>
      <c r="L65" s="18">
        <v>0</v>
      </c>
      <c r="M65" s="18">
        <v>27305.799999999999</v>
      </c>
      <c r="N65" s="18">
        <v>27305.799999999999</v>
      </c>
      <c r="O65" s="18">
        <v>0</v>
      </c>
      <c r="P65" s="18">
        <v>0</v>
      </c>
      <c r="Q65" s="10"/>
    </row>
    <row r="66" ht="13.5" customHeight="1">
      <c r="A66" s="10"/>
      <c r="B66" s="10"/>
      <c r="C66" s="10"/>
      <c r="D66" s="10"/>
      <c r="E66" s="10"/>
      <c r="F66" s="10">
        <v>2019</v>
      </c>
      <c r="G66" s="18">
        <f>SUM(I66+K66+M66+O66)</f>
        <v>46080</v>
      </c>
      <c r="H66" s="18">
        <f>SUM(J66+L66+N66+P66)</f>
        <v>46080</v>
      </c>
      <c r="I66" s="18">
        <v>1520</v>
      </c>
      <c r="J66" s="18">
        <v>1520</v>
      </c>
      <c r="K66" s="18">
        <v>0</v>
      </c>
      <c r="L66" s="18">
        <v>0</v>
      </c>
      <c r="M66" s="18">
        <v>3040</v>
      </c>
      <c r="N66" s="18">
        <v>3040</v>
      </c>
      <c r="O66" s="18">
        <f>40000+3040/2</f>
        <v>41520</v>
      </c>
      <c r="P66" s="18">
        <f>40000+3040/2</f>
        <v>41520</v>
      </c>
      <c r="Q66" s="10"/>
    </row>
    <row r="67" ht="13.5" customHeight="1">
      <c r="A67" s="10"/>
      <c r="B67" s="10"/>
      <c r="C67" s="10"/>
      <c r="D67" s="10"/>
      <c r="E67" s="10"/>
      <c r="F67" s="10" t="s">
        <v>59</v>
      </c>
      <c r="G67" s="18">
        <f>I67+M67+O67</f>
        <v>42810.800000000003</v>
      </c>
      <c r="H67" s="18">
        <f>J67+N67+P67</f>
        <v>42810.800000000003</v>
      </c>
      <c r="I67" s="18">
        <f t="shared" ref="I67:J70" si="17">I57</f>
        <v>930.79999999999995</v>
      </c>
      <c r="J67" s="18">
        <f t="shared" si="17"/>
        <v>930.79999999999995</v>
      </c>
      <c r="K67" s="18">
        <v>0</v>
      </c>
      <c r="L67" s="18">
        <v>0</v>
      </c>
      <c r="M67" s="18">
        <f t="shared" ref="M67:P69" si="18">M57</f>
        <v>1880</v>
      </c>
      <c r="N67" s="18">
        <f t="shared" si="18"/>
        <v>1880</v>
      </c>
      <c r="O67" s="18">
        <f t="shared" si="18"/>
        <v>40000</v>
      </c>
      <c r="P67" s="18">
        <f t="shared" si="18"/>
        <v>40000</v>
      </c>
      <c r="Q67" s="10"/>
    </row>
    <row r="68" ht="13.5" customHeight="1">
      <c r="A68" s="10"/>
      <c r="B68" s="10"/>
      <c r="C68" s="10"/>
      <c r="D68" s="10"/>
      <c r="E68" s="10"/>
      <c r="F68" s="10" t="s">
        <v>60</v>
      </c>
      <c r="G68" s="18">
        <f>I68+M68+K68+O68</f>
        <v>35989.599999999999</v>
      </c>
      <c r="H68" s="18">
        <f t="shared" ref="H68:H72" si="19">J68+L68+N68+P68</f>
        <v>33709.599999999999</v>
      </c>
      <c r="I68" s="18">
        <f t="shared" si="17"/>
        <v>1520</v>
      </c>
      <c r="J68" s="18">
        <f t="shared" si="17"/>
        <v>760</v>
      </c>
      <c r="K68" s="18">
        <v>0</v>
      </c>
      <c r="L68" s="18">
        <v>0</v>
      </c>
      <c r="M68" s="18">
        <f t="shared" si="18"/>
        <v>3040</v>
      </c>
      <c r="N68" s="18">
        <f t="shared" si="18"/>
        <v>1520</v>
      </c>
      <c r="O68" s="18">
        <f t="shared" si="18"/>
        <v>31429.599999999999</v>
      </c>
      <c r="P68" s="18">
        <f t="shared" si="18"/>
        <v>31429.599999999999</v>
      </c>
      <c r="Q68" s="10"/>
    </row>
    <row r="69" ht="12.75" customHeight="1">
      <c r="A69" s="10"/>
      <c r="B69" s="10"/>
      <c r="C69" s="10"/>
      <c r="D69" s="10"/>
      <c r="E69" s="10"/>
      <c r="F69" s="10" t="s">
        <v>54</v>
      </c>
      <c r="G69" s="18">
        <f>I69+M69+O69</f>
        <v>4560</v>
      </c>
      <c r="H69" s="18">
        <f t="shared" si="19"/>
        <v>96.300000000000011</v>
      </c>
      <c r="I69" s="18">
        <f t="shared" si="17"/>
        <v>1520</v>
      </c>
      <c r="J69" s="18">
        <f t="shared" si="17"/>
        <v>32.100000000000001</v>
      </c>
      <c r="K69" s="18">
        <v>0</v>
      </c>
      <c r="L69" s="18">
        <v>0</v>
      </c>
      <c r="M69" s="18">
        <f t="shared" si="18"/>
        <v>3040</v>
      </c>
      <c r="N69" s="18">
        <f>N59</f>
        <v>64.200000000000003</v>
      </c>
      <c r="O69" s="18">
        <v>0</v>
      </c>
      <c r="P69" s="18">
        <f>P59</f>
        <v>0</v>
      </c>
      <c r="Q69" s="10"/>
    </row>
    <row r="70" ht="17.25" customHeight="1">
      <c r="A70" s="10"/>
      <c r="B70" s="10"/>
      <c r="C70" s="10"/>
      <c r="D70" s="10"/>
      <c r="E70" s="10"/>
      <c r="F70" s="29" t="s">
        <v>55</v>
      </c>
      <c r="G70" s="18">
        <f>G60</f>
        <v>33800</v>
      </c>
      <c r="H70" s="23">
        <f t="shared" si="19"/>
        <v>750</v>
      </c>
      <c r="I70" s="18">
        <f t="shared" si="17"/>
        <v>760</v>
      </c>
      <c r="J70" s="23">
        <v>750</v>
      </c>
      <c r="K70" s="18">
        <v>0</v>
      </c>
      <c r="L70" s="18">
        <v>0</v>
      </c>
      <c r="M70" s="18">
        <v>3040</v>
      </c>
      <c r="N70" s="18">
        <v>0</v>
      </c>
      <c r="O70" s="23">
        <f>O60</f>
        <v>30000</v>
      </c>
      <c r="P70" s="18">
        <v>0</v>
      </c>
      <c r="Q70" s="10"/>
    </row>
    <row r="71" ht="17.25" customHeight="1">
      <c r="A71" s="10"/>
      <c r="B71" s="10"/>
      <c r="C71" s="10"/>
      <c r="D71" s="10"/>
      <c r="E71" s="10"/>
      <c r="F71" s="10" t="s">
        <v>56</v>
      </c>
      <c r="G71" s="18">
        <f t="shared" ref="G71:G72" si="20">I71+K71+M71+O71</f>
        <v>33800</v>
      </c>
      <c r="H71" s="23">
        <f t="shared" si="19"/>
        <v>750</v>
      </c>
      <c r="I71" s="18">
        <f>I60</f>
        <v>760</v>
      </c>
      <c r="J71" s="23">
        <f>J60</f>
        <v>750</v>
      </c>
      <c r="K71" s="18">
        <v>0</v>
      </c>
      <c r="L71" s="18">
        <v>0</v>
      </c>
      <c r="M71" s="18">
        <f>M60</f>
        <v>3040</v>
      </c>
      <c r="N71" s="18">
        <v>0</v>
      </c>
      <c r="O71" s="23">
        <f>O60</f>
        <v>30000</v>
      </c>
      <c r="P71" s="18">
        <f>P60</f>
        <v>0</v>
      </c>
      <c r="Q71" s="10"/>
    </row>
    <row r="72" ht="16.5" customHeight="1">
      <c r="A72" s="10"/>
      <c r="B72" s="10"/>
      <c r="C72" s="10"/>
      <c r="D72" s="10"/>
      <c r="E72" s="10"/>
      <c r="F72" s="10" t="s">
        <v>57</v>
      </c>
      <c r="G72" s="18">
        <f t="shared" si="20"/>
        <v>33800</v>
      </c>
      <c r="H72" s="23">
        <f t="shared" si="19"/>
        <v>750</v>
      </c>
      <c r="I72" s="18">
        <f>I62</f>
        <v>760</v>
      </c>
      <c r="J72" s="23">
        <f>J62</f>
        <v>750</v>
      </c>
      <c r="K72" s="18">
        <v>0</v>
      </c>
      <c r="L72" s="18">
        <v>0</v>
      </c>
      <c r="M72" s="18">
        <f>M62</f>
        <v>3040</v>
      </c>
      <c r="N72" s="18">
        <v>0</v>
      </c>
      <c r="O72" s="23">
        <f>O62</f>
        <v>30000</v>
      </c>
      <c r="P72" s="18">
        <f>P62</f>
        <v>0</v>
      </c>
      <c r="Q72" s="10"/>
    </row>
    <row r="73" ht="18" customHeight="1">
      <c r="A73" s="10"/>
      <c r="B73" s="10" t="s">
        <v>61</v>
      </c>
      <c r="C73" s="10"/>
      <c r="D73" s="10"/>
      <c r="E73" s="10"/>
      <c r="F73" s="10" t="s">
        <v>36</v>
      </c>
      <c r="G73" s="30">
        <f>G74+G75+G76+G77+G78+G79+G80+G81+G82</f>
        <v>313827.20199999999</v>
      </c>
      <c r="H73" s="30">
        <f>H74+H75+H76+H77+H78+H79+H80+H81+H82</f>
        <v>197184.802</v>
      </c>
      <c r="I73" s="30">
        <f>I74+I75+I76+I77+I78+I79+I80+I81+I82</f>
        <v>38450.673000000003</v>
      </c>
      <c r="J73" s="30">
        <f t="shared" ref="J73:P73" si="21">J74+J75+J76+J77+J78+J79+J80+J81+J82</f>
        <v>25424.073000000004</v>
      </c>
      <c r="K73" s="30">
        <f t="shared" si="21"/>
        <v>0</v>
      </c>
      <c r="L73" s="30">
        <f t="shared" si="21"/>
        <v>0</v>
      </c>
      <c r="M73" s="30">
        <f>M74+M75+M76+M77+M78+M79+M80+M81+M82</f>
        <v>72426.929000000004</v>
      </c>
      <c r="N73" s="30">
        <f>N74+N75+N76+N77+N78+N79+N80+N81+N82</f>
        <v>58811.128999999994</v>
      </c>
      <c r="O73" s="30">
        <f>O74+O75+O76+O77+O78+O79+O80+O81+O82</f>
        <v>202949.60000000001</v>
      </c>
      <c r="P73" s="30">
        <f t="shared" si="21"/>
        <v>112949.60000000001</v>
      </c>
      <c r="Q73" s="10" t="s">
        <v>37</v>
      </c>
    </row>
    <row r="74" ht="12.75">
      <c r="A74" s="10"/>
      <c r="B74" s="10"/>
      <c r="C74" s="10"/>
      <c r="D74" s="10"/>
      <c r="E74" s="10"/>
      <c r="F74" s="10">
        <v>2017</v>
      </c>
      <c r="G74" s="30">
        <v>24508.700000000001</v>
      </c>
      <c r="H74" s="30">
        <v>24508.700000000001</v>
      </c>
      <c r="I74" s="30">
        <v>3556.8000000000002</v>
      </c>
      <c r="J74" s="30">
        <v>3556.8000000000002</v>
      </c>
      <c r="K74" s="30">
        <v>0</v>
      </c>
      <c r="L74" s="30">
        <v>0</v>
      </c>
      <c r="M74" s="30">
        <v>20951.900000000001</v>
      </c>
      <c r="N74" s="30">
        <v>20951.900000000001</v>
      </c>
      <c r="O74" s="30">
        <v>0</v>
      </c>
      <c r="P74" s="30">
        <v>0</v>
      </c>
      <c r="Q74" s="10"/>
    </row>
    <row r="75" ht="12.75">
      <c r="A75" s="10"/>
      <c r="B75" s="10"/>
      <c r="C75" s="10"/>
      <c r="D75" s="10"/>
      <c r="E75" s="10"/>
      <c r="F75" s="10">
        <v>2018</v>
      </c>
      <c r="G75" s="30">
        <v>35049.601999999999</v>
      </c>
      <c r="H75" s="30">
        <v>35049.601999999999</v>
      </c>
      <c r="I75" s="30">
        <v>4228.2730000000001</v>
      </c>
      <c r="J75" s="30">
        <v>4228.2730000000001</v>
      </c>
      <c r="K75" s="30">
        <v>0</v>
      </c>
      <c r="L75" s="30">
        <v>0</v>
      </c>
      <c r="M75" s="30">
        <v>30821.328999999998</v>
      </c>
      <c r="N75" s="30">
        <v>30821.328999999998</v>
      </c>
      <c r="O75" s="30">
        <v>0</v>
      </c>
      <c r="P75" s="30">
        <v>0</v>
      </c>
      <c r="Q75" s="10"/>
    </row>
    <row r="76" ht="12.75">
      <c r="A76" s="10"/>
      <c r="B76" s="10"/>
      <c r="C76" s="10"/>
      <c r="D76" s="10"/>
      <c r="E76" s="10"/>
      <c r="F76" s="10">
        <v>2019</v>
      </c>
      <c r="G76" s="30">
        <f>SUM(I76+K76+M76+O76)</f>
        <v>49703.900000000001</v>
      </c>
      <c r="H76" s="30">
        <f t="shared" ref="H76:P76" si="22">SUM(H30+H45+H56)</f>
        <v>49703.900000000001</v>
      </c>
      <c r="I76" s="30">
        <f t="shared" si="22"/>
        <v>4610.1999999999998</v>
      </c>
      <c r="J76" s="30">
        <f t="shared" si="22"/>
        <v>4610.1999999999998</v>
      </c>
      <c r="K76" s="30">
        <f t="shared" si="22"/>
        <v>0</v>
      </c>
      <c r="L76" s="30">
        <f t="shared" si="22"/>
        <v>0</v>
      </c>
      <c r="M76" s="30">
        <f t="shared" si="22"/>
        <v>3573.6999999999998</v>
      </c>
      <c r="N76" s="30">
        <f t="shared" si="22"/>
        <v>3573.6999999999998</v>
      </c>
      <c r="O76" s="30">
        <f t="shared" si="22"/>
        <v>41520</v>
      </c>
      <c r="P76" s="30">
        <f t="shared" si="22"/>
        <v>41520</v>
      </c>
      <c r="Q76" s="10"/>
    </row>
    <row r="77" ht="12.75">
      <c r="A77" s="10"/>
      <c r="B77" s="10"/>
      <c r="C77" s="10"/>
      <c r="D77" s="10"/>
      <c r="E77" s="10"/>
      <c r="F77" s="10">
        <v>2020</v>
      </c>
      <c r="G77" s="30">
        <f t="shared" ref="G77:G79" si="23">I77+K77+M77+O77</f>
        <v>44815.400000000001</v>
      </c>
      <c r="H77" s="30">
        <f>J77+L77+O77+N77</f>
        <v>44815.400000000001</v>
      </c>
      <c r="I77" s="30">
        <f t="shared" ref="I77:J79" si="24">I67+I46</f>
        <v>2935.3999999999996</v>
      </c>
      <c r="J77" s="30">
        <f t="shared" si="24"/>
        <v>2935.3999999999996</v>
      </c>
      <c r="K77" s="30">
        <v>0</v>
      </c>
      <c r="L77" s="30">
        <v>0</v>
      </c>
      <c r="M77" s="30">
        <f>M67+M46</f>
        <v>1880</v>
      </c>
      <c r="N77" s="30">
        <f t="shared" ref="N77:P79" si="25">N67</f>
        <v>1880</v>
      </c>
      <c r="O77" s="30">
        <f t="shared" si="25"/>
        <v>40000</v>
      </c>
      <c r="P77" s="30">
        <f t="shared" si="25"/>
        <v>40000</v>
      </c>
      <c r="Q77" s="10"/>
    </row>
    <row r="78" ht="12.75">
      <c r="A78" s="10"/>
      <c r="B78" s="10"/>
      <c r="C78" s="10"/>
      <c r="D78" s="10"/>
      <c r="E78" s="10"/>
      <c r="F78" s="10">
        <v>2021</v>
      </c>
      <c r="G78" s="30">
        <f t="shared" si="23"/>
        <v>39889.599999999999</v>
      </c>
      <c r="H78" s="30">
        <f>J78+L78+N78+P78</f>
        <v>35003.599999999999</v>
      </c>
      <c r="I78" s="30">
        <f t="shared" si="24"/>
        <v>5420</v>
      </c>
      <c r="J78" s="30">
        <f t="shared" si="24"/>
        <v>2054</v>
      </c>
      <c r="K78" s="30">
        <v>0</v>
      </c>
      <c r="L78" s="30">
        <v>0</v>
      </c>
      <c r="M78" s="30">
        <f t="shared" ref="M78:M79" si="26">M68</f>
        <v>3040</v>
      </c>
      <c r="N78" s="30">
        <f t="shared" si="25"/>
        <v>1520</v>
      </c>
      <c r="O78" s="30">
        <f t="shared" si="25"/>
        <v>31429.599999999999</v>
      </c>
      <c r="P78" s="30">
        <f t="shared" si="25"/>
        <v>31429.599999999999</v>
      </c>
      <c r="Q78" s="10"/>
    </row>
    <row r="79" ht="12.75">
      <c r="A79" s="10"/>
      <c r="B79" s="10"/>
      <c r="C79" s="10"/>
      <c r="D79" s="10"/>
      <c r="E79" s="10"/>
      <c r="F79" s="10">
        <v>2022</v>
      </c>
      <c r="G79" s="30">
        <f t="shared" si="23"/>
        <v>8460</v>
      </c>
      <c r="H79" s="30">
        <f>J79+L79+N79</f>
        <v>1053.5999999999999</v>
      </c>
      <c r="I79" s="30">
        <f t="shared" si="24"/>
        <v>5420</v>
      </c>
      <c r="J79" s="30">
        <f t="shared" si="24"/>
        <v>989.39999999999998</v>
      </c>
      <c r="K79" s="30">
        <v>0</v>
      </c>
      <c r="L79" s="30">
        <v>0</v>
      </c>
      <c r="M79" s="30">
        <f t="shared" si="26"/>
        <v>3040</v>
      </c>
      <c r="N79" s="30">
        <f t="shared" si="25"/>
        <v>64.200000000000003</v>
      </c>
      <c r="O79" s="30">
        <v>0</v>
      </c>
      <c r="P79" s="30">
        <f t="shared" si="25"/>
        <v>0</v>
      </c>
      <c r="Q79" s="10"/>
    </row>
    <row r="80" ht="12.75">
      <c r="A80" s="10"/>
      <c r="B80" s="10"/>
      <c r="C80" s="10"/>
      <c r="D80" s="10"/>
      <c r="E80" s="10"/>
      <c r="F80" s="10">
        <v>2023</v>
      </c>
      <c r="G80" s="30">
        <f>G70+G49</f>
        <v>37000</v>
      </c>
      <c r="H80" s="31">
        <f>J80+L80+N80+P80</f>
        <v>2350</v>
      </c>
      <c r="I80" s="30">
        <f>I72+I49</f>
        <v>3960</v>
      </c>
      <c r="J80" s="31">
        <f>J70+J49</f>
        <v>2350</v>
      </c>
      <c r="K80" s="30">
        <v>0</v>
      </c>
      <c r="L80" s="30">
        <v>0</v>
      </c>
      <c r="M80" s="30">
        <f>M72</f>
        <v>3040</v>
      </c>
      <c r="N80" s="30">
        <v>0</v>
      </c>
      <c r="O80" s="31">
        <f>O70+O49</f>
        <v>30000</v>
      </c>
      <c r="P80" s="30">
        <f>P72</f>
        <v>0</v>
      </c>
      <c r="Q80" s="10"/>
    </row>
    <row r="81" ht="12.75">
      <c r="A81" s="10"/>
      <c r="B81" s="10"/>
      <c r="C81" s="10"/>
      <c r="D81" s="10"/>
      <c r="E81" s="10"/>
      <c r="F81" s="10">
        <v>2024</v>
      </c>
      <c r="G81" s="30">
        <f t="shared" ref="G81:G82" si="27">I81+K81+M81+O81</f>
        <v>37000</v>
      </c>
      <c r="H81" s="31">
        <f>H72+H50</f>
        <v>2350</v>
      </c>
      <c r="I81" s="32">
        <f>I50+I72</f>
        <v>3960</v>
      </c>
      <c r="J81" s="33">
        <f>J72+J50</f>
        <v>2350</v>
      </c>
      <c r="K81" s="30">
        <v>0</v>
      </c>
      <c r="L81" s="30">
        <v>0</v>
      </c>
      <c r="M81" s="30">
        <v>3040</v>
      </c>
      <c r="N81" s="30">
        <v>0</v>
      </c>
      <c r="O81" s="31">
        <v>30000</v>
      </c>
      <c r="P81" s="30">
        <v>0</v>
      </c>
      <c r="Q81" s="10"/>
    </row>
    <row r="82" ht="13.5">
      <c r="A82" s="10"/>
      <c r="B82" s="10"/>
      <c r="C82" s="10"/>
      <c r="D82" s="10"/>
      <c r="E82" s="10"/>
      <c r="F82" s="10">
        <v>2025</v>
      </c>
      <c r="G82" s="30">
        <f t="shared" si="27"/>
        <v>37400</v>
      </c>
      <c r="H82" s="31">
        <f>H72+H51</f>
        <v>2350</v>
      </c>
      <c r="I82" s="32">
        <f>I72+I51</f>
        <v>4360</v>
      </c>
      <c r="J82" s="33">
        <f>J72+J51</f>
        <v>2350</v>
      </c>
      <c r="K82" s="34">
        <v>0</v>
      </c>
      <c r="L82" s="34">
        <v>0</v>
      </c>
      <c r="M82" s="34">
        <v>3040</v>
      </c>
      <c r="N82" s="34">
        <v>0</v>
      </c>
      <c r="O82" s="35">
        <v>30000</v>
      </c>
      <c r="P82" s="34">
        <v>0</v>
      </c>
      <c r="Q82" s="10"/>
    </row>
    <row r="83" ht="13.5"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ht="12.75"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ht="12.75"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ht="12.75">
      <c r="G86" s="36"/>
      <c r="H86" s="36"/>
      <c r="I86" s="36"/>
      <c r="J86" s="36"/>
      <c r="K86" s="36"/>
      <c r="L86" s="36"/>
      <c r="M86" s="36"/>
      <c r="N86" s="36"/>
      <c r="O86" s="36"/>
      <c r="P86" s="36"/>
    </row>
  </sheetData>
  <mergeCells count="66">
    <mergeCell ref="M1:R1"/>
    <mergeCell ref="M2:R2"/>
    <mergeCell ref="L3:R3"/>
    <mergeCell ref="A5:Q5"/>
    <mergeCell ref="A7:A9"/>
    <mergeCell ref="B7:B9"/>
    <mergeCell ref="C7:C9"/>
    <mergeCell ref="D7:D9"/>
    <mergeCell ref="E7:E9"/>
    <mergeCell ref="F7:F9"/>
    <mergeCell ref="G7:H8"/>
    <mergeCell ref="I7:P7"/>
    <mergeCell ref="Q7:Q9"/>
    <mergeCell ref="I8:J8"/>
    <mergeCell ref="K8:L8"/>
    <mergeCell ref="M8:N8"/>
    <mergeCell ref="O8:P8"/>
    <mergeCell ref="B11:P11"/>
    <mergeCell ref="A12:A21"/>
    <mergeCell ref="B12:B21"/>
    <mergeCell ref="C12:C21"/>
    <mergeCell ref="D12:D21"/>
    <mergeCell ref="E12:E21"/>
    <mergeCell ref="Q12:Q21"/>
    <mergeCell ref="B22:Q22"/>
    <mergeCell ref="A23:A26"/>
    <mergeCell ref="B23:B26"/>
    <mergeCell ref="C23:C26"/>
    <mergeCell ref="D23:D26"/>
    <mergeCell ref="E23:E26"/>
    <mergeCell ref="Q23:Q26"/>
    <mergeCell ref="A27:A30"/>
    <mergeCell ref="B27:B30"/>
    <mergeCell ref="C27:C30"/>
    <mergeCell ref="D27:D30"/>
    <mergeCell ref="E27:E30"/>
    <mergeCell ref="Q27:Q30"/>
    <mergeCell ref="B31:Q31"/>
    <mergeCell ref="A32:A41"/>
    <mergeCell ref="B32:B41"/>
    <mergeCell ref="C32:C41"/>
    <mergeCell ref="D32:D41"/>
    <mergeCell ref="E32:E41"/>
    <mergeCell ref="Q32:Q41"/>
    <mergeCell ref="A42:A51"/>
    <mergeCell ref="B42:B51"/>
    <mergeCell ref="C42:C51"/>
    <mergeCell ref="D42:D51"/>
    <mergeCell ref="E42:E51"/>
    <mergeCell ref="Q42:Q51"/>
    <mergeCell ref="B52:Q52"/>
    <mergeCell ref="A53:A62"/>
    <mergeCell ref="B53:B62"/>
    <mergeCell ref="C53:C62"/>
    <mergeCell ref="D53:D62"/>
    <mergeCell ref="E53:E62"/>
    <mergeCell ref="Q53:Q62"/>
    <mergeCell ref="A63:A72"/>
    <mergeCell ref="B63:B72"/>
    <mergeCell ref="C63:C72"/>
    <mergeCell ref="D63:D72"/>
    <mergeCell ref="E63:E72"/>
    <mergeCell ref="Q63:Q72"/>
    <mergeCell ref="A73:A82"/>
    <mergeCell ref="B73:C82"/>
    <mergeCell ref="Q73:Q82"/>
  </mergeCells>
  <printOptions headings="0" gridLines="0"/>
  <pageMargins left="0.69999999999999996" right="0.69999999999999996" top="0.75" bottom="0.75" header="0.29999999999999999" footer="0.29999999999999999"/>
  <pageSetup paperSize="9" scale="63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revision>1</cp:revision>
  <dcterms:created xsi:type="dcterms:W3CDTF">2007-01-31T11:43:00Z</dcterms:created>
  <dcterms:modified xsi:type="dcterms:W3CDTF">2023-03-24T06:58:07Z</dcterms:modified>
  <cp:version>1048576</cp:version>
</cp:coreProperties>
</file>