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прил." sheetId="1" r:id="rId1"/>
  </sheets>
  <definedNames>
    <definedName name="_xlnm.Print_Titles" localSheetId="0">'прил.'!$11:$16</definedName>
    <definedName name="_xlnm.Print_Area" localSheetId="0">'прил.'!$A$1:$T$486</definedName>
  </definedNames>
  <calcPr fullCalcOnLoad="1"/>
</workbook>
</file>

<file path=xl/sharedStrings.xml><?xml version="1.0" encoding="utf-8"?>
<sst xmlns="http://schemas.openxmlformats.org/spreadsheetml/2006/main" count="790" uniqueCount="327">
  <si>
    <t>№ п/п</t>
  </si>
  <si>
    <t>Вид работ</t>
  </si>
  <si>
    <t>ПИР</t>
  </si>
  <si>
    <t>СМР</t>
  </si>
  <si>
    <t>Примечание</t>
  </si>
  <si>
    <t>Стоимость строительно-монтажных работ будет определена после получения положительного заключения государственной экспертизы</t>
  </si>
  <si>
    <t>Стоимость строительно-монтажных работ будет определена после получения заключения о достоверности определения сметной стоимости</t>
  </si>
  <si>
    <t>Протяженность, км</t>
  </si>
  <si>
    <t>Строительство автодорожного моста  через р.Ушайка с подходами по ул. Петропавловская.</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</si>
  <si>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</si>
  <si>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</si>
  <si>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</si>
  <si>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</si>
  <si>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</si>
  <si>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</si>
  <si>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</si>
  <si>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</si>
  <si>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</si>
  <si>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</si>
  <si>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</si>
  <si>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</si>
  <si>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</si>
  <si>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</si>
  <si>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</si>
  <si>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</si>
  <si>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</si>
  <si>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</si>
  <si>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</si>
  <si>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</si>
  <si>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</si>
  <si>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</si>
  <si>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</si>
  <si>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</si>
  <si>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</si>
  <si>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</si>
  <si>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</si>
  <si>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</si>
  <si>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ИТОГО по задаче 1, в том числе:</t>
  </si>
  <si>
    <t>Строительно-монтажные работы</t>
  </si>
  <si>
    <t>В том числе, за счет средств</t>
  </si>
  <si>
    <t>Наименование целей, задач, мероприятий  подпрограммы</t>
  </si>
  <si>
    <t>1.1.3</t>
  </si>
  <si>
    <t>Задача 2 подпрограммы: Приведение улично-дорожной сети  в нормативное состояние</t>
  </si>
  <si>
    <t xml:space="preserve">Задача 1 подпрограммы: Развитие улично-дорожной сети </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</si>
  <si>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</si>
  <si>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</si>
  <si>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</si>
  <si>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</si>
  <si>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</si>
  <si>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ПЕРЕЧЕНЬ МЕРОПРИЯТИЙ И РЕСУРСНОЕ ОБЕСПЕЧЕНИЕ ПОДПРОГРАММЫ 
"Развитие улично-дорожной сети"</t>
  </si>
  <si>
    <t>ИТОГО по задаче 2, в том числе:</t>
  </si>
  <si>
    <t>2.2.1</t>
  </si>
  <si>
    <t>2</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</si>
  <si>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</si>
  <si>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Капитальный ремонт ул. Бакунина</t>
  </si>
  <si>
    <t>Капитальный ремонт объектов улично-дорожной сети в мкр. Каменка</t>
  </si>
  <si>
    <t>Разработка проектной и изыскательской документации</t>
  </si>
  <si>
    <t>Капитальный ремонт объектов улично-дорожной сети в пос. 2-ой ЛПК</t>
  </si>
  <si>
    <t>1.1.8</t>
  </si>
  <si>
    <t>1.1.13</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</si>
  <si>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</si>
  <si>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</si>
  <si>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</si>
  <si>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</si>
  <si>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</si>
  <si>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</si>
  <si>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</si>
  <si>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</si>
  <si>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объектов улично-дорожной сети в 
д. Киргизка</t>
  </si>
  <si>
    <t>2.1.2</t>
  </si>
  <si>
    <t>Код бюджетной классификации
(КЦСР, КВР)</t>
  </si>
  <si>
    <t>2.1.</t>
  </si>
  <si>
    <t>2.1.3</t>
  </si>
  <si>
    <t>2.1.5</t>
  </si>
  <si>
    <t>2.1.9</t>
  </si>
  <si>
    <t>2.1.10</t>
  </si>
  <si>
    <t>2.1.13</t>
  </si>
  <si>
    <t>2.1.14</t>
  </si>
  <si>
    <t>2.1.15</t>
  </si>
  <si>
    <t>2.2.</t>
  </si>
  <si>
    <t>2.2.3</t>
  </si>
  <si>
    <t>2.2.4</t>
  </si>
  <si>
    <t>2.2.5</t>
  </si>
  <si>
    <t>2.2.6</t>
  </si>
  <si>
    <t>2.2.7</t>
  </si>
  <si>
    <t>2.2.8</t>
  </si>
  <si>
    <t>2.2.9</t>
  </si>
  <si>
    <t>2.2.10</t>
  </si>
  <si>
    <t>2.2.12</t>
  </si>
  <si>
    <t>2.2.11</t>
  </si>
  <si>
    <t>2.3</t>
  </si>
  <si>
    <t>2.3.1</t>
  </si>
  <si>
    <t>1.2</t>
  </si>
  <si>
    <t>1.2.1</t>
  </si>
  <si>
    <t xml:space="preserve">Положительное заключение государственной экспертизы № 70-1-5-0236-14 от 24.10.2014 г. </t>
  </si>
  <si>
    <t>Строительство ул. Пастера в г. Томске</t>
  </si>
  <si>
    <t>Ответственный исполнитель, соисполнители</t>
  </si>
  <si>
    <t>Департамент капитального строительства администрации Города Томска</t>
  </si>
  <si>
    <t>Реконструкция ул. Травяная, ул. Тенистая, ул. Приветливая (п. Степановка)</t>
  </si>
  <si>
    <t>1.1.20</t>
  </si>
  <si>
    <t>1.1.28</t>
  </si>
  <si>
    <t>2.1.12</t>
  </si>
  <si>
    <t>2.1.4</t>
  </si>
  <si>
    <t>2.2.14</t>
  </si>
  <si>
    <t>1.1.30</t>
  </si>
  <si>
    <t>2.1.11</t>
  </si>
  <si>
    <t>Реконструкция моста через р. Басандайка в п. Аникино</t>
  </si>
  <si>
    <t>2.1.16</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</si>
  <si>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</si>
  <si>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Реконструкция ул. Мечникова в г. Томске</t>
  </si>
  <si>
    <t>2.1.17</t>
  </si>
  <si>
    <t>2.1.18</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</si>
  <si>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</si>
  <si>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</si>
  <si>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</si>
  <si>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</si>
  <si>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2.2.13</t>
  </si>
  <si>
    <t>2.2.15</t>
  </si>
  <si>
    <t>2.2.16</t>
  </si>
  <si>
    <t>Реконструкция автомобильной дороги по ул. Вилюйская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</si>
  <si>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</si>
  <si>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Реконструкция автомобильной дороги по ул. Макарова в г. Томске</t>
  </si>
  <si>
    <t>2.1.19</t>
  </si>
  <si>
    <t>2.1.20</t>
  </si>
  <si>
    <t>2.1.21</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</si>
  <si>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</si>
  <si>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</si>
  <si>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Строительство улиц в мкр. пос. Светлый г. Томска</t>
  </si>
  <si>
    <t>Обращения граждан</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</si>
  <si>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</si>
  <si>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Строительство улиц в пос. Озерки в г. Томске 
(вблизи пос. Росинка)</t>
  </si>
  <si>
    <t>Реконструкция автомобильной дороги по ул. Чапаева в г. Томске</t>
  </si>
  <si>
    <t>Обращение Правления Томской региональной организации "Российский Союз ветеранов Афганистана"</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</si>
  <si>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</si>
  <si>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</si>
  <si>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</si>
  <si>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</si>
  <si>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</si>
  <si>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план</t>
  </si>
  <si>
    <t>1.1.16</t>
  </si>
  <si>
    <t>1.1.29</t>
  </si>
  <si>
    <t>2.1.6</t>
  </si>
  <si>
    <t>2.1.7</t>
  </si>
  <si>
    <t>2.1.8</t>
  </si>
  <si>
    <t>Реконструкция участка автомобильной дороги от 
ул. Д. Бедного до п. Родионово</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</si>
  <si>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</si>
  <si>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Строительство улиц в пос. Родионово
(ул. Заварзинская, ул. Российская, ул. 1000 лет Руси, ул. Окружная)</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</si>
  <si>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</si>
  <si>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Строительство участка автомобильной дороги от моста через р. Малая Ушайка до п. Родионово</t>
  </si>
  <si>
    <t>Реконструкция ул. Любы Шевцовой в г. Томске</t>
  </si>
  <si>
    <t>2.1.22</t>
  </si>
  <si>
    <t>Обращение заместителя начальника департамента архитектуры и градостроительства администрации Города Томска от 06.03.2018 № 01-01-21/1134</t>
  </si>
  <si>
    <t>Строительство ул. Шахова в мкр. Наука г. Томска</t>
  </si>
  <si>
    <t>Обращение главы советского района от 10.05.2018 № 2136</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</si>
  <si>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</si>
  <si>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2.1.23</t>
  </si>
  <si>
    <t>Реконструкция ул. Ижевская</t>
  </si>
  <si>
    <t>Реконструкция ул. Строевая</t>
  </si>
  <si>
    <t>Реконструкция пер. Карский</t>
  </si>
  <si>
    <t>Капитальный ремонт ул. О. Кошевого</t>
  </si>
  <si>
    <t>Капитальный ремонт ул. 5-ой Армии</t>
  </si>
  <si>
    <t>Приложение 2
к подпрограмме
"Развитие улично-дорожной сети"</t>
  </si>
  <si>
    <t>2.1.24</t>
  </si>
  <si>
    <t>2.1.25</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</si>
  <si>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</si>
  <si>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</si>
  <si>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2.1.26</t>
  </si>
  <si>
    <t>2.1.27</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</si>
  <si>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</si>
  <si>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</si>
  <si>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</si>
  <si>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</si>
  <si>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2.1.28</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</si>
  <si>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</si>
  <si>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</si>
  <si>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</si>
  <si>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</si>
  <si>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</si>
  <si>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</si>
  <si>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</si>
  <si>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</si>
  <si>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Обследование</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</si>
  <si>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</si>
  <si>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</si>
  <si>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</si>
  <si>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</si>
  <si>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2.1.31</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</si>
  <si>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</si>
  <si>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В 2020 году будет подана бюджетная заявка на финансирование объекта в 2021 году за счет средств областного бюджета.</t>
  </si>
  <si>
    <t>Реконструкция ул. Лебедева в г. Томске</t>
  </si>
  <si>
    <t>1.1.12</t>
  </si>
  <si>
    <t>1.1.17</t>
  </si>
  <si>
    <t>1.1.23</t>
  </si>
  <si>
    <t>2.1.32</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</si>
  <si>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</si>
  <si>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</si>
  <si>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</si>
  <si>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решение комиссии Думы Города Томска по дорожному хозяйству и благоустройству от 22.02.2019 г.</t>
  </si>
  <si>
    <t>Капитальный ремонт ул. Петровская в с. Дзержинское г. Томска</t>
  </si>
  <si>
    <t>Капитальный ремонт ул. Дзержинская в 
с. Дзержинское г. Томска</t>
  </si>
  <si>
    <t>Обращение жетеля мкр. Наука, обращение председателя Думы Города Томска С.Ю. Панова</t>
  </si>
  <si>
    <t>Строительство ул. Спасская в мкр. Наука г. Томска</t>
  </si>
  <si>
    <t>Обращение председателя Думы Города Томска С.Ю. Панова</t>
  </si>
  <si>
    <t>Строительство ул. Красные зори и 
ул. Преображенская в мкр. Наука г. Томска</t>
  </si>
  <si>
    <t>протокольное поручение Мэра Города Томска И.Г. Кляйн (ЭДО № 198162 от 21.05.2019 г.).</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</si>
  <si>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</si>
  <si>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</si>
  <si>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</si>
  <si>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Приобретение объектов улично-дорожнй сети</t>
  </si>
  <si>
    <t>Жилая улица № 1 в жилом микрорайоне по ул. Береговая, 2д в г. Томске. Корректировка (1 этап)</t>
  </si>
  <si>
    <t>Приобретение</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</si>
  <si>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</si>
  <si>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</si>
  <si>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Советская (от пр. Кирова до пр. Фрунзе)</t>
  </si>
  <si>
    <t>1.1.19</t>
  </si>
  <si>
    <t>Уровень приоритетности мероприятий</t>
  </si>
  <si>
    <t>Критерий уровня приоритетности мероприятий</t>
  </si>
  <si>
    <t>I</t>
  </si>
  <si>
    <t>В</t>
  </si>
  <si>
    <t>II</t>
  </si>
  <si>
    <t>III</t>
  </si>
  <si>
    <t>Б</t>
  </si>
  <si>
    <t>А</t>
  </si>
  <si>
    <t>Г</t>
  </si>
  <si>
    <t>Строительство автомобильной дороги по пер. Ореховый пос. Росинка г. Томска</t>
  </si>
  <si>
    <t>Реконструкция ул. Заречная 1-я, ул. Новоселов, пр. Малиновый в г. Томске</t>
  </si>
  <si>
    <t>Реконструкция ул. Барнаульская в г. Томске</t>
  </si>
  <si>
    <t>Реконструкция ул. Парковая в г. Томске</t>
  </si>
  <si>
    <t>Департамент дорожной деятельности и благоустройства администрации Города Томска</t>
  </si>
  <si>
    <t>Реконструкция ул. Школьная от пер. Школьный до дома по ул. Школьная, 42 в г. Томске</t>
  </si>
  <si>
    <t>Строительство ул. Маршала Жукова в пос. Родионово</t>
  </si>
  <si>
    <t>Строительство проезда по ул. Ковалева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</si>
  <si>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</si>
  <si>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Строительство ул. Ковалева от ул. Иркутский тракт до ул. Энтузиастов</t>
  </si>
  <si>
    <t>Строительство ул. Петра Федоровского, ул. Андрея Крячкого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</si>
  <si>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</si>
  <si>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Ивановского, ул. Гамалеи ул. Баумана в г. Томске</t>
  </si>
  <si>
    <t>Реконструкция ул. Тургенева в г. Томске</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</si>
  <si>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</si>
  <si>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</si>
  <si>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Реконструкция ул. Гоголя от ул. Никитина до ул. Алтайской в г. Томске</t>
  </si>
  <si>
    <t>Обследование моста через р. Ушайку по ул. Красноармейской</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</si>
  <si>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</si>
  <si>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</si>
  <si>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</si>
  <si>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</si>
  <si>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</si>
  <si>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1.2.2</t>
  </si>
  <si>
    <t>1.2.3</t>
  </si>
  <si>
    <t>2.1.1</t>
  </si>
  <si>
    <t>2.2.17</t>
  </si>
  <si>
    <t>2.2.18</t>
  </si>
  <si>
    <t>2.2.19</t>
  </si>
  <si>
    <t>2.3.2</t>
  </si>
  <si>
    <t>2.3.3</t>
  </si>
  <si>
    <t>2.3.4</t>
  </si>
  <si>
    <t>2.3.5</t>
  </si>
  <si>
    <t>2.3.6</t>
  </si>
  <si>
    <t>2.3.7</t>
  </si>
  <si>
    <t>2.3.8</t>
  </si>
  <si>
    <t>Реконструкция ул. Центральная в г. Томске</t>
  </si>
  <si>
    <t>2.1.33</t>
  </si>
  <si>
    <t>2.4</t>
  </si>
  <si>
    <t>2.4.1</t>
  </si>
  <si>
    <t xml:space="preserve">Ремонт участка автомобильной дороги - путепровода, протяженностью 89,55 м, по адресу: г. Томск, ул. Мичурина, 98а (решение судов) </t>
  </si>
  <si>
    <t>2.1.38</t>
  </si>
  <si>
    <t>Реконструкция ул. Бориса Пастернака в п. Апрель г. Томска (решение судов)</t>
  </si>
  <si>
    <t>Реконструкция ул. Челюскинцев в г. Томске</t>
  </si>
  <si>
    <t>Реконструкция ул. Олега Кошевого в г. Томске</t>
  </si>
  <si>
    <t>Строительство ул. Приозерная в г. Томске (участок от д. 20 а до д. 72)</t>
  </si>
  <si>
    <t>Строительство ул. Солнечная мкр. Каменка в г. Томске</t>
  </si>
  <si>
    <t>Реконструкция ул. Мичурина от ул. Рабочей до ул. Торговой в г. Томске</t>
  </si>
  <si>
    <t>Строительство ул. Радуница в пос. Родионово</t>
  </si>
  <si>
    <t>Реконструкция ул. Интернационалистов в г. Томске</t>
  </si>
  <si>
    <t>Реконструкция ул. Маяковского в г. Томске</t>
  </si>
  <si>
    <t>Реконструкция пер. Сергея Лазо в г. Томске</t>
  </si>
  <si>
    <t>1.1.31</t>
  </si>
  <si>
    <t>1.1.32</t>
  </si>
  <si>
    <t>1.1.33</t>
  </si>
  <si>
    <t>2.1.34</t>
  </si>
  <si>
    <t>2.1.35</t>
  </si>
  <si>
    <t>2.1.36</t>
  </si>
  <si>
    <t>2.1.37</t>
  </si>
  <si>
    <t>2.1.39</t>
  </si>
  <si>
    <t>10 1 R1 53940 243</t>
  </si>
  <si>
    <t>ИТОГО по задаче 3, в том числе:</t>
  </si>
  <si>
    <t>3.1.</t>
  </si>
  <si>
    <t>3.1.1</t>
  </si>
  <si>
    <t>3.2</t>
  </si>
  <si>
    <t>3.2.1</t>
  </si>
  <si>
    <t>ИТОГО по задачам 1, 2, 3 в том числе:</t>
  </si>
  <si>
    <t>Приобретение объектов улично-дорожной сети</t>
  </si>
  <si>
    <t>Задача 3 подпрограммы: Приведение улично-дорожной сети  в нормативное состояние, в рамках реализации национального проекта</t>
  </si>
  <si>
    <t>Основное мероприятие: Реализация регионального проекта "Региональная и местная дорожная сеть" национального проекта "Безопасные качественные дороги"
(решается в рамках задачи 3)</t>
  </si>
  <si>
    <t>Основное мероприятие: Повышение доступности и безопасности улично-дорожной сети
(решается в рамках задачи 1-2)</t>
  </si>
  <si>
    <t>Реконструкция проезда Проектируемого в г. Томске</t>
  </si>
  <si>
    <t>2.1.40</t>
  </si>
  <si>
    <t>10 1 01 40010 414</t>
  </si>
  <si>
    <t>Цель подпрограммы: Повышение доступности и безопасности улично-дорожной сети муниципального образования «Город Томск»</t>
  </si>
  <si>
    <t>10 1 01 99990 244</t>
  </si>
  <si>
    <t>10 1 R1 53940 244</t>
  </si>
  <si>
    <t>Проектно-изыскательские работы</t>
  </si>
  <si>
    <t xml:space="preserve">Реконструкция ул. Континентальная и ул. Степановская в г. Томске </t>
  </si>
  <si>
    <t>2.2.2</t>
  </si>
  <si>
    <t>10 1 01 20420 243</t>
  </si>
  <si>
    <t>Реконструкция  объектов улично-дорожной сети муниципального образования «Город Томск», в том числе:</t>
  </si>
  <si>
    <t>Капитальный ремонт объектов улично-дорожной сети муниципального образования «Город Томск», в том числе:</t>
  </si>
  <si>
    <t>Ремонт  объектов улично-дорожной сети муниципального образования «Город Томск», в том числе:</t>
  </si>
  <si>
    <t>Капитальный ремонт объектов улично-дорожной сети г. Томска в рамках реализации национального проекта, в том числе:</t>
  </si>
  <si>
    <t>Ремонт объектов улично-дорожной сети г. Томска в рамках реализации национального проекта, в том числе:</t>
  </si>
  <si>
    <t>3</t>
  </si>
  <si>
    <t>Капитальный ремонт ул. Демьяна Бедного на участке от ул. Баумана до ул. Тургенева в  г. Томске</t>
  </si>
  <si>
    <t>2.2.20</t>
  </si>
  <si>
    <t>Капитальный ремонт ул. Демьяна Бедного на участке от ул. Баумана до ул. Тургенева в г. Томске. Устройство тротуаров</t>
  </si>
  <si>
    <t>2.4.2</t>
  </si>
  <si>
    <t>2.4.3</t>
  </si>
  <si>
    <t>2.4.4</t>
  </si>
  <si>
    <t>Ремонт моста через реку Ушайка, расположенного по адресу: г. Томск, ул. Красноармейская, 2а</t>
  </si>
  <si>
    <t xml:space="preserve">Ремонт моста через реку Ушайка, расположенного по адресу: г. Томск, Аптекарский переулок, 17 </t>
  </si>
  <si>
    <t>Ремонт моста через реку Ушайка в  п. Заварзино</t>
  </si>
  <si>
    <t>Реконструкция ул. Иркутский тракт в г. Томске (на участке от ДШИ № 3 до поворота на п. Светлый)</t>
  </si>
  <si>
    <t>Капитальный ремонт ул. Степановской в г. Томске</t>
  </si>
  <si>
    <t>Реконструкция ул. Ленина д. Лоскутово в г. Томске</t>
  </si>
  <si>
    <t>Реконструкция ул. Земляничная п. Росинка в г. Томске</t>
  </si>
  <si>
    <t>2.1.41</t>
  </si>
  <si>
    <t>2.1.42</t>
  </si>
  <si>
    <t>2.1.43</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</si>
</sst>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_ ;\-#,##0.00\ "/>
    <numFmt numFmtId="175" formatCode="#,##0.0_ ;\-#,##0.0\ "/>
    <numFmt numFmtId="176" formatCode="_-* #,##0.0_р_._-;\-* #,##0.0_р_._-;_-* &quot;-&quot;??_р_._-;_-@_-"/>
    <numFmt numFmtId="177" formatCode="0.0"/>
    <numFmt numFmtId="178" formatCode="[$-FC19]d\ mmmm\ yyyy\ &quot;г.&quot;"/>
    <numFmt numFmtId="179" formatCode="#,##0_ ;\-#,##0\ "/>
    <numFmt numFmtId="180" formatCode="0.000"/>
    <numFmt numFmtId="181" formatCode="#.##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
    <numFmt numFmtId="187" formatCode="0.00000"/>
    <numFmt numFmtId="188" formatCode="0.0000"/>
    <numFmt numFmtId="189" formatCode="0.0000000"/>
    <numFmt numFmtId="190" formatCode="#,##0.00000"/>
    <numFmt numFmtId="191" formatCode="#,##0.0000"/>
    <numFmt numFmtId="192" formatCode="_-* #,##0.000_р_._-;\-* #,##0.000_р_._-;_-* &quot;-&quot;??_р_._-;_-@_-"/>
    <numFmt numFmtId="193" formatCode="_-* #,##0.0000_р_._-;\-* #,##0.0000_р_._-;_-* &quot;-&quot;??_р_._-;_-@_-"/>
    <numFmt numFmtId="194" formatCode="0.00000000"/>
    <numFmt numFmtId="195" formatCode="0.000000000"/>
    <numFmt numFmtId="196" formatCode="0.0000000000"/>
    <numFmt numFmtId="197" formatCode="_-* #,##0.0000\ _₽_-;\-* #,##0.0000\ _₽_-;_-* &quot;-&quot;????\ _₽_-;_-@_-"/>
    <numFmt numFmtId="198" formatCode="#,##0.000000"/>
    <numFmt numFmtId="199" formatCode="#,##0.0000000"/>
  </numFmts>
  <fonts count="44">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2"/>
      <name val="Times New Roman"/>
      <family val="1"/>
    </font>
    <font>
      <sz val="18"/>
      <name val="Times New Roman"/>
      <family val="1"/>
    </font>
    <font>
      <b/>
      <sz val="12"/>
      <name val="Times New Roman"/>
      <family val="1"/>
    </font>
    <font>
      <sz val="10"/>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4" fillId="0" borderId="0">
      <alignment/>
      <protection/>
    </xf>
    <xf numFmtId="0" fontId="4" fillId="0" borderId="0">
      <alignment/>
      <protection/>
    </xf>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115">
    <xf numFmtId="0" fontId="0" fillId="0" borderId="0" xfId="0" applyAlignment="1">
      <alignment/>
    </xf>
    <xf numFmtId="0" fontId="5" fillId="0" borderId="0" xfId="0" applyFont="1" applyFill="1" applyAlignment="1">
      <alignment/>
    </xf>
    <xf numFmtId="175" fontId="5" fillId="0" borderId="0" xfId="0" applyNumberFormat="1" applyFont="1" applyFill="1" applyAlignment="1">
      <alignment/>
    </xf>
    <xf numFmtId="0" fontId="5"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175" fontId="5" fillId="0" borderId="0" xfId="0" applyNumberFormat="1" applyFont="1" applyFill="1" applyBorder="1" applyAlignment="1">
      <alignment/>
    </xf>
    <xf numFmtId="172" fontId="5" fillId="0" borderId="0" xfId="0" applyNumberFormat="1" applyFont="1" applyFill="1" applyAlignment="1">
      <alignment/>
    </xf>
    <xf numFmtId="172" fontId="5" fillId="0" borderId="0" xfId="0" applyNumberFormat="1" applyFont="1" applyFill="1" applyBorder="1" applyAlignment="1">
      <alignment/>
    </xf>
    <xf numFmtId="3" fontId="5" fillId="0" borderId="0" xfId="0" applyNumberFormat="1" applyFont="1" applyFill="1" applyBorder="1" applyAlignment="1">
      <alignment/>
    </xf>
    <xf numFmtId="4" fontId="5" fillId="0" borderId="0" xfId="0" applyNumberFormat="1" applyFont="1" applyFill="1" applyBorder="1" applyAlignment="1">
      <alignment/>
    </xf>
    <xf numFmtId="0" fontId="5" fillId="0" borderId="0" xfId="0" applyFont="1" applyFill="1" applyAlignment="1">
      <alignment horizontal="centerContinuous"/>
    </xf>
    <xf numFmtId="0" fontId="5" fillId="0" borderId="0" xfId="0" applyFont="1" applyFill="1" applyAlignment="1">
      <alignment horizontal="centerContinuous"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xf>
    <xf numFmtId="174" fontId="6" fillId="0" borderId="10" xfId="62"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xf>
    <xf numFmtId="0" fontId="6" fillId="0" borderId="0" xfId="0" applyFont="1" applyFill="1" applyAlignment="1">
      <alignment/>
    </xf>
    <xf numFmtId="1" fontId="7" fillId="0" borderId="10" xfId="0" applyNumberFormat="1" applyFont="1" applyFill="1" applyBorder="1" applyAlignment="1">
      <alignment horizontal="center" vertical="center" wrapText="1"/>
    </xf>
    <xf numFmtId="175" fontId="7" fillId="0" borderId="10" xfId="62"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 fontId="6" fillId="0" borderId="13"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75" fontId="5" fillId="0" borderId="10" xfId="62" applyNumberFormat="1" applyFont="1" applyFill="1" applyBorder="1" applyAlignment="1">
      <alignment horizontal="center" vertical="center" wrapText="1"/>
    </xf>
    <xf numFmtId="0" fontId="5" fillId="0" borderId="15" xfId="0" applyFont="1" applyFill="1" applyBorder="1" applyAlignment="1">
      <alignment vertical="top" wrapText="1"/>
    </xf>
    <xf numFmtId="1" fontId="6" fillId="0" borderId="11"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73" fontId="5" fillId="0" borderId="10" xfId="62"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3" fontId="5"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5" fillId="0" borderId="10" xfId="0" applyFont="1" applyFill="1" applyBorder="1" applyAlignment="1">
      <alignment vertical="top" wrapText="1"/>
    </xf>
    <xf numFmtId="0" fontId="8" fillId="0" borderId="12" xfId="0" applyFont="1" applyFill="1" applyBorder="1" applyAlignment="1">
      <alignment horizontal="left" vertical="center" wrapText="1"/>
    </xf>
    <xf numFmtId="0" fontId="8" fillId="0" borderId="15" xfId="0" applyFont="1" applyFill="1" applyBorder="1" applyAlignment="1">
      <alignment horizontal="left" vertical="center" wrapText="1"/>
    </xf>
    <xf numFmtId="175" fontId="5" fillId="0" borderId="12" xfId="62" applyNumberFormat="1" applyFont="1" applyFill="1" applyBorder="1" applyAlignment="1">
      <alignment horizontal="center" vertical="center" wrapText="1"/>
    </xf>
    <xf numFmtId="173" fontId="5" fillId="0" borderId="12" xfId="0" applyNumberFormat="1" applyFont="1" applyFill="1" applyBorder="1" applyAlignment="1">
      <alignment horizontal="center" vertical="center" wrapText="1"/>
    </xf>
    <xf numFmtId="1" fontId="6" fillId="0" borderId="0" xfId="0" applyNumberFormat="1" applyFont="1" applyFill="1" applyBorder="1" applyAlignment="1">
      <alignment vertical="center" wrapText="1"/>
    </xf>
    <xf numFmtId="1" fontId="7" fillId="0" borderId="0" xfId="0" applyNumberFormat="1" applyFont="1" applyFill="1" applyBorder="1" applyAlignment="1">
      <alignment horizontal="center" vertical="center" wrapText="1"/>
    </xf>
    <xf numFmtId="174" fontId="7" fillId="0" borderId="0" xfId="62"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74" fontId="5" fillId="0" borderId="0" xfId="62" applyNumberFormat="1" applyFont="1" applyFill="1" applyBorder="1" applyAlignment="1">
      <alignment horizontal="center" vertical="center" wrapText="1"/>
    </xf>
    <xf numFmtId="173" fontId="6" fillId="0" borderId="0" xfId="0" applyNumberFormat="1" applyFont="1" applyFill="1" applyBorder="1" applyAlignment="1">
      <alignment vertical="center" wrapText="1"/>
    </xf>
    <xf numFmtId="175" fontId="5" fillId="0" borderId="0" xfId="62" applyNumberFormat="1" applyFont="1" applyFill="1" applyBorder="1" applyAlignment="1">
      <alignment horizontal="center" vertical="center" wrapText="1"/>
    </xf>
    <xf numFmtId="175" fontId="7" fillId="0" borderId="0" xfId="62"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5" fillId="0" borderId="15" xfId="0" applyFont="1" applyFill="1" applyBorder="1" applyAlignment="1">
      <alignment/>
    </xf>
    <xf numFmtId="0" fontId="9" fillId="0" borderId="11" xfId="0" applyFont="1" applyFill="1" applyBorder="1" applyAlignment="1">
      <alignment horizontal="left" vertical="center" wrapText="1"/>
    </xf>
    <xf numFmtId="0" fontId="5" fillId="0" borderId="16" xfId="0" applyFont="1" applyFill="1" applyBorder="1" applyAlignment="1">
      <alignment horizontal="center" vertical="center" wrapText="1"/>
    </xf>
    <xf numFmtId="1" fontId="5" fillId="0" borderId="10" xfId="54" applyNumberFormat="1" applyFont="1" applyFill="1" applyBorder="1" applyAlignment="1" applyProtection="1">
      <alignment horizontal="center" vertical="center" wrapText="1"/>
      <protection locked="0"/>
    </xf>
    <xf numFmtId="1" fontId="5" fillId="0" borderId="11" xfId="54" applyNumberFormat="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175" fontId="7" fillId="0" borderId="16" xfId="62" applyNumberFormat="1" applyFont="1" applyFill="1" applyBorder="1" applyAlignment="1">
      <alignment horizontal="center" vertical="center" wrapText="1"/>
    </xf>
    <xf numFmtId="175" fontId="5" fillId="0" borderId="16" xfId="62" applyNumberFormat="1" applyFont="1" applyFill="1" applyBorder="1" applyAlignment="1">
      <alignment horizontal="center" vertical="center" wrapText="1"/>
    </xf>
    <xf numFmtId="0" fontId="5" fillId="0" borderId="12" xfId="0" applyFont="1" applyFill="1" applyBorder="1" applyAlignment="1">
      <alignment vertical="top" wrapText="1"/>
    </xf>
    <xf numFmtId="49"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72" fontId="5" fillId="0" borderId="0" xfId="0" applyNumberFormat="1" applyFont="1" applyFill="1" applyAlignment="1">
      <alignment horizontal="center" vertical="center" wrapText="1"/>
    </xf>
    <xf numFmtId="49" fontId="5" fillId="0" borderId="0" xfId="0" applyNumberFormat="1" applyFont="1" applyFill="1" applyAlignment="1">
      <alignment/>
    </xf>
    <xf numFmtId="2" fontId="5" fillId="0" borderId="0" xfId="0" applyNumberFormat="1" applyFont="1" applyFill="1" applyAlignment="1">
      <alignment/>
    </xf>
    <xf numFmtId="173" fontId="5" fillId="0" borderId="0" xfId="0" applyNumberFormat="1" applyFont="1" applyFill="1" applyAlignment="1">
      <alignment/>
    </xf>
    <xf numFmtId="0" fontId="5" fillId="32" borderId="10" xfId="0" applyFont="1" applyFill="1" applyBorder="1" applyAlignment="1">
      <alignment horizontal="center" vertical="center" wrapText="1"/>
    </xf>
    <xf numFmtId="173" fontId="5" fillId="32" borderId="10" xfId="0" applyNumberFormat="1" applyFont="1" applyFill="1" applyBorder="1" applyAlignment="1">
      <alignment horizontal="center" vertical="center" wrapText="1"/>
    </xf>
    <xf numFmtId="49" fontId="5" fillId="32" borderId="11" xfId="0" applyNumberFormat="1" applyFont="1" applyFill="1" applyBorder="1" applyAlignment="1">
      <alignment horizontal="center" vertical="center" wrapText="1"/>
    </xf>
    <xf numFmtId="1" fontId="5" fillId="32" borderId="11" xfId="54" applyNumberFormat="1" applyFont="1" applyFill="1" applyBorder="1" applyAlignment="1" applyProtection="1">
      <alignment horizontal="center" vertical="center" wrapText="1"/>
      <protection locked="0"/>
    </xf>
    <xf numFmtId="0" fontId="5" fillId="32" borderId="11"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175" fontId="5" fillId="32" borderId="10" xfId="62" applyNumberFormat="1" applyFont="1" applyFill="1" applyBorder="1" applyAlignment="1">
      <alignment horizontal="center" vertical="center" wrapText="1"/>
    </xf>
    <xf numFmtId="0" fontId="8" fillId="32" borderId="11" xfId="0" applyFont="1" applyFill="1" applyBorder="1" applyAlignment="1">
      <alignment horizontal="left" vertical="center" wrapText="1"/>
    </xf>
    <xf numFmtId="0" fontId="5" fillId="32" borderId="10" xfId="0" applyFont="1" applyFill="1" applyBorder="1" applyAlignment="1">
      <alignment vertical="top" wrapText="1"/>
    </xf>
    <xf numFmtId="49" fontId="6" fillId="0" borderId="1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right" wrapText="1"/>
    </xf>
    <xf numFmtId="1" fontId="6" fillId="0" borderId="11"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2" xfId="0" applyFont="1" applyFill="1" applyBorder="1" applyAlignment="1">
      <alignment horizontal="center" vertical="top" wrapText="1"/>
    </xf>
    <xf numFmtId="1" fontId="6" fillId="0" borderId="10" xfId="0" applyNumberFormat="1" applyFont="1" applyFill="1" applyBorder="1" applyAlignment="1">
      <alignment horizontal="left" vertical="center" wrapText="1"/>
    </xf>
    <xf numFmtId="0" fontId="0" fillId="0" borderId="15" xfId="0" applyBorder="1" applyAlignment="1">
      <alignment/>
    </xf>
    <xf numFmtId="0" fontId="0" fillId="0" borderId="12" xfId="0" applyBorder="1" applyAlignment="1">
      <alignment/>
    </xf>
    <xf numFmtId="1" fontId="6" fillId="0" borderId="2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Pril_6_6_111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73"/>
  <sheetViews>
    <sheetView tabSelected="1" zoomScale="70" zoomScaleNormal="70" zoomScaleSheetLayoutView="50"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D322" sqref="D322"/>
    </sheetView>
  </sheetViews>
  <sheetFormatPr defaultColWidth="9.00390625" defaultRowHeight="12.75"/>
  <cols>
    <col min="1" max="1" width="12.625" style="1" bestFit="1" customWidth="1"/>
    <col min="2" max="2" width="54.375" style="1" customWidth="1"/>
    <col min="3" max="3" width="11.00390625" style="1" customWidth="1"/>
    <col min="4" max="4" width="18.125" style="1" customWidth="1"/>
    <col min="5" max="5" width="22.125" style="1" customWidth="1"/>
    <col min="6" max="6" width="17.25390625" style="1" customWidth="1"/>
    <col min="7" max="7" width="18.875" style="1" customWidth="1"/>
    <col min="8" max="8" width="14.625" style="1" customWidth="1"/>
    <col min="9" max="9" width="16.375" style="1" customWidth="1"/>
    <col min="10" max="10" width="15.125" style="1" customWidth="1"/>
    <col min="11" max="12" width="23.125" style="1" customWidth="1"/>
    <col min="13" max="13" width="21.875" style="1" customWidth="1"/>
    <col min="14" max="14" width="21.25390625" style="1" customWidth="1"/>
    <col min="15" max="15" width="21.875" style="1" customWidth="1"/>
    <col min="16" max="16" width="21.25390625" style="1" customWidth="1"/>
    <col min="17" max="17" width="21.875" style="1" customWidth="1"/>
    <col min="18" max="18" width="21.25390625" style="1" customWidth="1"/>
    <col min="19" max="19" width="47.75390625" style="1" hidden="1" customWidth="1"/>
    <col min="20" max="20" width="19.00390625" style="1" customWidth="1"/>
    <col min="21" max="21" width="21.375" style="3" customWidth="1"/>
    <col min="22" max="110" width="9.125" style="3" customWidth="1"/>
    <col min="111" max="16384" width="9.125" style="1" customWidth="1"/>
  </cols>
  <sheetData>
    <row r="1" spans="11:12" ht="15.75">
      <c r="K1" s="2"/>
      <c r="L1" s="2"/>
    </row>
    <row r="2" spans="3:20" ht="43.5" customHeight="1">
      <c r="C2" s="3"/>
      <c r="D2" s="4"/>
      <c r="E2" s="5"/>
      <c r="F2" s="4"/>
      <c r="G2" s="4"/>
      <c r="H2" s="6"/>
      <c r="I2" s="6"/>
      <c r="J2" s="6"/>
      <c r="K2" s="7"/>
      <c r="L2" s="7"/>
      <c r="M2" s="2"/>
      <c r="O2" s="2"/>
      <c r="P2" s="2"/>
      <c r="Q2" s="96" t="s">
        <v>161</v>
      </c>
      <c r="R2" s="96"/>
      <c r="S2" s="96"/>
      <c r="T2" s="96"/>
    </row>
    <row r="3" spans="3:10" ht="15.75">
      <c r="C3" s="3"/>
      <c r="D3" s="8"/>
      <c r="E3" s="9"/>
      <c r="F3" s="4"/>
      <c r="G3" s="4"/>
      <c r="H3" s="6"/>
      <c r="I3" s="6"/>
      <c r="J3" s="6"/>
    </row>
    <row r="4" spans="3:10" ht="15.75">
      <c r="C4" s="3"/>
      <c r="D4" s="10"/>
      <c r="E4" s="9"/>
      <c r="F4" s="4"/>
      <c r="G4" s="4"/>
      <c r="H4" s="6"/>
      <c r="I4" s="6"/>
      <c r="J4" s="6"/>
    </row>
    <row r="5" spans="3:9" ht="15.75">
      <c r="C5" s="3"/>
      <c r="D5" s="3"/>
      <c r="E5" s="3"/>
      <c r="F5" s="3"/>
      <c r="G5" s="3"/>
      <c r="H5" s="3"/>
      <c r="I5" s="3"/>
    </row>
    <row r="6" spans="3:9" ht="15.75">
      <c r="C6" s="3"/>
      <c r="D6" s="3"/>
      <c r="E6" s="3"/>
      <c r="F6" s="3"/>
      <c r="G6" s="3"/>
      <c r="H6" s="3"/>
      <c r="I6" s="3"/>
    </row>
    <row r="7" spans="1:19" ht="15.75">
      <c r="A7" s="11"/>
      <c r="B7" s="11"/>
      <c r="C7" s="11"/>
      <c r="D7" s="11"/>
      <c r="E7" s="11"/>
      <c r="F7" s="11"/>
      <c r="G7" s="11"/>
      <c r="H7" s="11"/>
      <c r="I7" s="11"/>
      <c r="J7" s="11"/>
      <c r="K7" s="11"/>
      <c r="L7" s="11"/>
      <c r="M7" s="11"/>
      <c r="N7" s="11"/>
      <c r="O7" s="11"/>
      <c r="P7" s="11"/>
      <c r="Q7" s="11"/>
      <c r="R7" s="11"/>
      <c r="S7" s="11"/>
    </row>
    <row r="8" spans="1:19" ht="31.5">
      <c r="A8" s="12" t="s">
        <v>49</v>
      </c>
      <c r="B8" s="11"/>
      <c r="C8" s="11"/>
      <c r="D8" s="11"/>
      <c r="E8" s="11"/>
      <c r="F8" s="11"/>
      <c r="G8" s="11"/>
      <c r="H8" s="11"/>
      <c r="I8" s="11"/>
      <c r="J8" s="11"/>
      <c r="K8" s="11"/>
      <c r="L8" s="11"/>
      <c r="M8" s="11"/>
      <c r="N8" s="11"/>
      <c r="O8" s="11"/>
      <c r="P8" s="11"/>
      <c r="Q8" s="11"/>
      <c r="R8" s="11"/>
      <c r="S8" s="11"/>
    </row>
    <row r="11" spans="1:20" ht="15.75" customHeight="1">
      <c r="A11" s="100" t="s">
        <v>0</v>
      </c>
      <c r="B11" s="100" t="s">
        <v>40</v>
      </c>
      <c r="C11" s="100" t="s">
        <v>7</v>
      </c>
      <c r="D11" s="100" t="s">
        <v>1</v>
      </c>
      <c r="E11" s="101" t="s">
        <v>70</v>
      </c>
      <c r="F11" s="101" t="s">
        <v>215</v>
      </c>
      <c r="G11" s="101" t="s">
        <v>216</v>
      </c>
      <c r="H11" s="100" t="s">
        <v>17</v>
      </c>
      <c r="I11" s="100" t="s">
        <v>20</v>
      </c>
      <c r="J11" s="100"/>
      <c r="K11" s="99" t="s">
        <v>39</v>
      </c>
      <c r="L11" s="99"/>
      <c r="M11" s="99"/>
      <c r="N11" s="99"/>
      <c r="O11" s="99"/>
      <c r="P11" s="99"/>
      <c r="Q11" s="99"/>
      <c r="R11" s="99"/>
      <c r="S11" s="92" t="s">
        <v>4</v>
      </c>
      <c r="T11" s="92" t="s">
        <v>96</v>
      </c>
    </row>
    <row r="12" spans="1:20" ht="14.25" customHeight="1">
      <c r="A12" s="100"/>
      <c r="B12" s="100"/>
      <c r="C12" s="100"/>
      <c r="D12" s="100"/>
      <c r="E12" s="102"/>
      <c r="F12" s="102"/>
      <c r="G12" s="102"/>
      <c r="H12" s="100"/>
      <c r="I12" s="100"/>
      <c r="J12" s="100"/>
      <c r="K12" s="99"/>
      <c r="L12" s="99"/>
      <c r="M12" s="99"/>
      <c r="N12" s="99"/>
      <c r="O12" s="99"/>
      <c r="P12" s="99"/>
      <c r="Q12" s="99"/>
      <c r="R12" s="99"/>
      <c r="S12" s="95"/>
      <c r="T12" s="95"/>
    </row>
    <row r="13" spans="1:20" ht="29.25" customHeight="1">
      <c r="A13" s="100"/>
      <c r="B13" s="100"/>
      <c r="C13" s="100"/>
      <c r="D13" s="100"/>
      <c r="E13" s="102"/>
      <c r="F13" s="102"/>
      <c r="G13" s="102"/>
      <c r="H13" s="100"/>
      <c r="I13" s="100"/>
      <c r="J13" s="100"/>
      <c r="K13" s="99" t="s">
        <v>21</v>
      </c>
      <c r="L13" s="99"/>
      <c r="M13" s="99" t="s">
        <v>23</v>
      </c>
      <c r="N13" s="99"/>
      <c r="O13" s="99" t="s">
        <v>22</v>
      </c>
      <c r="P13" s="99"/>
      <c r="Q13" s="99" t="s">
        <v>24</v>
      </c>
      <c r="R13" s="99"/>
      <c r="S13" s="95"/>
      <c r="T13" s="95"/>
    </row>
    <row r="14" spans="1:20" ht="3" customHeight="1">
      <c r="A14" s="100"/>
      <c r="B14" s="100"/>
      <c r="C14" s="100"/>
      <c r="D14" s="100"/>
      <c r="E14" s="102"/>
      <c r="F14" s="102"/>
      <c r="G14" s="102"/>
      <c r="H14" s="100"/>
      <c r="I14" s="100"/>
      <c r="J14" s="100"/>
      <c r="K14" s="99"/>
      <c r="L14" s="99"/>
      <c r="M14" s="99"/>
      <c r="N14" s="99"/>
      <c r="O14" s="99"/>
      <c r="P14" s="99"/>
      <c r="Q14" s="99"/>
      <c r="R14" s="99"/>
      <c r="S14" s="95"/>
      <c r="T14" s="95"/>
    </row>
    <row r="15" spans="1:20" ht="51.75" customHeight="1">
      <c r="A15" s="100"/>
      <c r="B15" s="100"/>
      <c r="C15" s="100"/>
      <c r="D15" s="100"/>
      <c r="E15" s="103"/>
      <c r="F15" s="103"/>
      <c r="G15" s="103"/>
      <c r="H15" s="100"/>
      <c r="I15" s="13" t="s">
        <v>18</v>
      </c>
      <c r="J15" s="13" t="s">
        <v>19</v>
      </c>
      <c r="K15" s="13" t="s">
        <v>18</v>
      </c>
      <c r="L15" s="13" t="s">
        <v>19</v>
      </c>
      <c r="M15" s="13" t="s">
        <v>18</v>
      </c>
      <c r="N15" s="13" t="s">
        <v>19</v>
      </c>
      <c r="O15" s="13" t="s">
        <v>18</v>
      </c>
      <c r="P15" s="13" t="s">
        <v>19</v>
      </c>
      <c r="Q15" s="13" t="s">
        <v>18</v>
      </c>
      <c r="R15" s="13" t="s">
        <v>138</v>
      </c>
      <c r="S15" s="93"/>
      <c r="T15" s="93"/>
    </row>
    <row r="16" spans="1:20" ht="15.75" customHeight="1">
      <c r="A16" s="17">
        <v>1</v>
      </c>
      <c r="B16" s="17">
        <v>2</v>
      </c>
      <c r="C16" s="17"/>
      <c r="D16" s="17"/>
      <c r="E16" s="17">
        <v>3</v>
      </c>
      <c r="F16" s="17">
        <v>4</v>
      </c>
      <c r="G16" s="17">
        <v>5</v>
      </c>
      <c r="H16" s="17">
        <v>6</v>
      </c>
      <c r="I16" s="17">
        <v>7</v>
      </c>
      <c r="J16" s="17">
        <v>8</v>
      </c>
      <c r="K16" s="17">
        <v>9</v>
      </c>
      <c r="L16" s="17">
        <v>10</v>
      </c>
      <c r="M16" s="17">
        <v>11</v>
      </c>
      <c r="N16" s="17">
        <v>12</v>
      </c>
      <c r="O16" s="17">
        <v>13</v>
      </c>
      <c r="P16" s="17">
        <v>14</v>
      </c>
      <c r="Q16" s="17">
        <v>15</v>
      </c>
      <c r="R16" s="17">
        <v>16</v>
      </c>
      <c r="S16" s="14"/>
      <c r="T16" s="18">
        <v>15</v>
      </c>
    </row>
    <row r="17" spans="1:110" s="23" customFormat="1" ht="72" customHeight="1">
      <c r="A17" s="109" t="s">
        <v>298</v>
      </c>
      <c r="B17" s="109"/>
      <c r="C17" s="109"/>
      <c r="D17" s="109"/>
      <c r="E17" s="109"/>
      <c r="F17" s="109"/>
      <c r="G17" s="109"/>
      <c r="H17" s="109"/>
      <c r="I17" s="19"/>
      <c r="J17" s="19"/>
      <c r="K17" s="20"/>
      <c r="L17" s="20"/>
      <c r="M17" s="20"/>
      <c r="N17" s="20"/>
      <c r="O17" s="20"/>
      <c r="P17" s="20"/>
      <c r="Q17" s="20"/>
      <c r="R17" s="20"/>
      <c r="S17" s="21"/>
      <c r="T17" s="106" t="s">
        <v>97</v>
      </c>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row>
    <row r="18" spans="1:20" ht="19.5" customHeight="1">
      <c r="A18" s="79"/>
      <c r="B18" s="83" t="s">
        <v>294</v>
      </c>
      <c r="C18" s="84"/>
      <c r="D18" s="85"/>
      <c r="E18" s="20"/>
      <c r="F18" s="20"/>
      <c r="G18" s="20"/>
      <c r="H18" s="24" t="s">
        <v>26</v>
      </c>
      <c r="I18" s="25">
        <f>K18+M18+O18+Q18</f>
        <v>3153464.5999999996</v>
      </c>
      <c r="J18" s="25">
        <f aca="true" t="shared" si="0" ref="I18:J24">L18+N18+P18+R18</f>
        <v>83876.40000000001</v>
      </c>
      <c r="K18" s="25">
        <f>K19+K20+K21+K22+K23+K24+K25+K26+K27</f>
        <v>1696889.7</v>
      </c>
      <c r="L18" s="25">
        <f aca="true" t="shared" si="1" ref="L18:R18">L19+L20+L21+L22+L23+L24+L25+L26+L27</f>
        <v>83876.40000000001</v>
      </c>
      <c r="M18" s="25">
        <f t="shared" si="1"/>
        <v>0</v>
      </c>
      <c r="N18" s="25">
        <f t="shared" si="1"/>
        <v>0</v>
      </c>
      <c r="O18" s="25">
        <f t="shared" si="1"/>
        <v>1456574.9</v>
      </c>
      <c r="P18" s="25">
        <f t="shared" si="1"/>
        <v>0</v>
      </c>
      <c r="Q18" s="25">
        <f t="shared" si="1"/>
        <v>0</v>
      </c>
      <c r="R18" s="25">
        <f t="shared" si="1"/>
        <v>0</v>
      </c>
      <c r="S18" s="26"/>
      <c r="T18" s="107"/>
    </row>
    <row r="19" spans="1:20" ht="22.5" customHeight="1">
      <c r="A19" s="80"/>
      <c r="B19" s="86"/>
      <c r="C19" s="87"/>
      <c r="D19" s="88"/>
      <c r="E19" s="20"/>
      <c r="F19" s="20"/>
      <c r="G19" s="20"/>
      <c r="H19" s="17">
        <v>2022</v>
      </c>
      <c r="I19" s="30">
        <f t="shared" si="0"/>
        <v>6634.099999999999</v>
      </c>
      <c r="J19" s="30">
        <f t="shared" si="0"/>
        <v>6634.099999999999</v>
      </c>
      <c r="K19" s="30">
        <f aca="true" t="shared" si="2" ref="K19:R27">K117+K324</f>
        <v>6634.099999999999</v>
      </c>
      <c r="L19" s="30">
        <f t="shared" si="2"/>
        <v>6634.099999999999</v>
      </c>
      <c r="M19" s="30">
        <f t="shared" si="2"/>
        <v>0</v>
      </c>
      <c r="N19" s="30">
        <f t="shared" si="2"/>
        <v>0</v>
      </c>
      <c r="O19" s="30">
        <f t="shared" si="2"/>
        <v>0</v>
      </c>
      <c r="P19" s="30">
        <f t="shared" si="2"/>
        <v>0</v>
      </c>
      <c r="Q19" s="30">
        <f t="shared" si="2"/>
        <v>0</v>
      </c>
      <c r="R19" s="30">
        <f t="shared" si="2"/>
        <v>0</v>
      </c>
      <c r="S19" s="26"/>
      <c r="T19" s="107"/>
    </row>
    <row r="20" spans="1:20" ht="30.75" customHeight="1">
      <c r="A20" s="80"/>
      <c r="B20" s="86"/>
      <c r="C20" s="87"/>
      <c r="D20" s="88"/>
      <c r="E20" s="17"/>
      <c r="F20" s="17"/>
      <c r="G20" s="17"/>
      <c r="H20" s="17">
        <v>2023</v>
      </c>
      <c r="I20" s="30">
        <f t="shared" si="0"/>
        <v>1086447.4000000001</v>
      </c>
      <c r="J20" s="30">
        <f t="shared" si="0"/>
        <v>6902.2</v>
      </c>
      <c r="K20" s="30">
        <f t="shared" si="2"/>
        <v>514759.10000000003</v>
      </c>
      <c r="L20" s="30">
        <f t="shared" si="2"/>
        <v>6902.2</v>
      </c>
      <c r="M20" s="30">
        <f t="shared" si="2"/>
        <v>0</v>
      </c>
      <c r="N20" s="30">
        <f t="shared" si="2"/>
        <v>0</v>
      </c>
      <c r="O20" s="30">
        <f t="shared" si="2"/>
        <v>571688.3</v>
      </c>
      <c r="P20" s="30">
        <f t="shared" si="2"/>
        <v>0</v>
      </c>
      <c r="Q20" s="30">
        <f t="shared" si="2"/>
        <v>0</v>
      </c>
      <c r="R20" s="30">
        <f t="shared" si="2"/>
        <v>0</v>
      </c>
      <c r="S20" s="26"/>
      <c r="T20" s="107"/>
    </row>
    <row r="21" spans="1:20" ht="29.25" customHeight="1">
      <c r="A21" s="80"/>
      <c r="B21" s="86"/>
      <c r="C21" s="87"/>
      <c r="D21" s="88"/>
      <c r="E21" s="17"/>
      <c r="F21" s="17"/>
      <c r="G21" s="17"/>
      <c r="H21" s="17">
        <v>2024</v>
      </c>
      <c r="I21" s="30">
        <f t="shared" si="0"/>
        <v>665304.7</v>
      </c>
      <c r="J21" s="30">
        <f>L21+N21+P21+R21</f>
        <v>70340.1</v>
      </c>
      <c r="K21" s="30">
        <f t="shared" si="2"/>
        <v>192221.5</v>
      </c>
      <c r="L21" s="30">
        <f t="shared" si="2"/>
        <v>70340.1</v>
      </c>
      <c r="M21" s="30">
        <f t="shared" si="2"/>
        <v>0</v>
      </c>
      <c r="N21" s="30">
        <f t="shared" si="2"/>
        <v>0</v>
      </c>
      <c r="O21" s="30">
        <f t="shared" si="2"/>
        <v>473083.19999999995</v>
      </c>
      <c r="P21" s="30">
        <f t="shared" si="2"/>
        <v>0</v>
      </c>
      <c r="Q21" s="30">
        <f t="shared" si="2"/>
        <v>0</v>
      </c>
      <c r="R21" s="30">
        <f t="shared" si="2"/>
        <v>0</v>
      </c>
      <c r="S21" s="26"/>
      <c r="T21" s="31"/>
    </row>
    <row r="22" spans="1:20" ht="22.5" customHeight="1">
      <c r="A22" s="80"/>
      <c r="B22" s="86"/>
      <c r="C22" s="87"/>
      <c r="D22" s="88"/>
      <c r="E22" s="17"/>
      <c r="F22" s="17"/>
      <c r="G22" s="17"/>
      <c r="H22" s="17">
        <v>2025</v>
      </c>
      <c r="I22" s="30">
        <f t="shared" si="0"/>
        <v>825616.6</v>
      </c>
      <c r="J22" s="30">
        <f t="shared" si="0"/>
        <v>0</v>
      </c>
      <c r="K22" s="30">
        <f t="shared" si="2"/>
        <v>413813.2</v>
      </c>
      <c r="L22" s="30">
        <f t="shared" si="2"/>
        <v>0</v>
      </c>
      <c r="M22" s="30">
        <f t="shared" si="2"/>
        <v>0</v>
      </c>
      <c r="N22" s="30">
        <f t="shared" si="2"/>
        <v>0</v>
      </c>
      <c r="O22" s="30">
        <f t="shared" si="2"/>
        <v>411803.39999999997</v>
      </c>
      <c r="P22" s="30">
        <f t="shared" si="2"/>
        <v>0</v>
      </c>
      <c r="Q22" s="30">
        <f t="shared" si="2"/>
        <v>0</v>
      </c>
      <c r="R22" s="30">
        <f t="shared" si="2"/>
        <v>0</v>
      </c>
      <c r="S22" s="26"/>
      <c r="T22" s="31"/>
    </row>
    <row r="23" spans="1:20" ht="21.75" customHeight="1">
      <c r="A23" s="80"/>
      <c r="B23" s="86"/>
      <c r="C23" s="87"/>
      <c r="D23" s="88"/>
      <c r="E23" s="17"/>
      <c r="F23" s="17"/>
      <c r="G23" s="17"/>
      <c r="H23" s="17">
        <v>2026</v>
      </c>
      <c r="I23" s="30">
        <f t="shared" si="0"/>
        <v>193267.39999999997</v>
      </c>
      <c r="J23" s="30">
        <f t="shared" si="0"/>
        <v>0</v>
      </c>
      <c r="K23" s="30">
        <f t="shared" si="2"/>
        <v>193267.39999999997</v>
      </c>
      <c r="L23" s="30">
        <f t="shared" si="2"/>
        <v>0</v>
      </c>
      <c r="M23" s="30">
        <f t="shared" si="2"/>
        <v>0</v>
      </c>
      <c r="N23" s="30">
        <f t="shared" si="2"/>
        <v>0</v>
      </c>
      <c r="O23" s="30">
        <f t="shared" si="2"/>
        <v>0</v>
      </c>
      <c r="P23" s="30">
        <f t="shared" si="2"/>
        <v>0</v>
      </c>
      <c r="Q23" s="30">
        <f t="shared" si="2"/>
        <v>0</v>
      </c>
      <c r="R23" s="30">
        <f t="shared" si="2"/>
        <v>0</v>
      </c>
      <c r="S23" s="26"/>
      <c r="T23" s="31"/>
    </row>
    <row r="24" spans="1:20" ht="28.5" customHeight="1">
      <c r="A24" s="80"/>
      <c r="B24" s="86"/>
      <c r="C24" s="87"/>
      <c r="D24" s="88"/>
      <c r="E24" s="17"/>
      <c r="F24" s="17"/>
      <c r="G24" s="17"/>
      <c r="H24" s="17">
        <v>2027</v>
      </c>
      <c r="I24" s="30">
        <f t="shared" si="0"/>
        <v>51528</v>
      </c>
      <c r="J24" s="30">
        <f t="shared" si="0"/>
        <v>0</v>
      </c>
      <c r="K24" s="30">
        <f t="shared" si="2"/>
        <v>51528</v>
      </c>
      <c r="L24" s="30">
        <f t="shared" si="2"/>
        <v>0</v>
      </c>
      <c r="M24" s="30">
        <f t="shared" si="2"/>
        <v>0</v>
      </c>
      <c r="N24" s="30">
        <f t="shared" si="2"/>
        <v>0</v>
      </c>
      <c r="O24" s="30">
        <f t="shared" si="2"/>
        <v>0</v>
      </c>
      <c r="P24" s="30">
        <f t="shared" si="2"/>
        <v>0</v>
      </c>
      <c r="Q24" s="30">
        <f t="shared" si="2"/>
        <v>0</v>
      </c>
      <c r="R24" s="30">
        <f t="shared" si="2"/>
        <v>0</v>
      </c>
      <c r="S24" s="26"/>
      <c r="T24" s="31"/>
    </row>
    <row r="25" spans="1:20" ht="24" customHeight="1">
      <c r="A25" s="80"/>
      <c r="B25" s="27"/>
      <c r="C25" s="28"/>
      <c r="D25" s="29"/>
      <c r="E25" s="17"/>
      <c r="F25" s="17"/>
      <c r="G25" s="17"/>
      <c r="H25" s="17">
        <v>2028</v>
      </c>
      <c r="I25" s="30">
        <f aca="true" t="shared" si="3" ref="I25:J28">K25+M25+O25+Q25</f>
        <v>99382.6</v>
      </c>
      <c r="J25" s="30">
        <f t="shared" si="3"/>
        <v>0</v>
      </c>
      <c r="K25" s="30">
        <f t="shared" si="2"/>
        <v>99382.6</v>
      </c>
      <c r="L25" s="30">
        <f t="shared" si="2"/>
        <v>0</v>
      </c>
      <c r="M25" s="30">
        <f t="shared" si="2"/>
        <v>0</v>
      </c>
      <c r="N25" s="30">
        <f t="shared" si="2"/>
        <v>0</v>
      </c>
      <c r="O25" s="30">
        <f t="shared" si="2"/>
        <v>0</v>
      </c>
      <c r="P25" s="30">
        <f t="shared" si="2"/>
        <v>0</v>
      </c>
      <c r="Q25" s="30">
        <f t="shared" si="2"/>
        <v>0</v>
      </c>
      <c r="R25" s="30">
        <f t="shared" si="2"/>
        <v>0</v>
      </c>
      <c r="S25" s="26"/>
      <c r="T25" s="31"/>
    </row>
    <row r="26" spans="1:20" ht="21.75" customHeight="1">
      <c r="A26" s="80"/>
      <c r="B26" s="27"/>
      <c r="C26" s="28"/>
      <c r="D26" s="29"/>
      <c r="E26" s="20"/>
      <c r="F26" s="20"/>
      <c r="G26" s="20"/>
      <c r="H26" s="17">
        <v>2029</v>
      </c>
      <c r="I26" s="30">
        <f t="shared" si="3"/>
        <v>99243.30000000002</v>
      </c>
      <c r="J26" s="30">
        <f t="shared" si="3"/>
        <v>0</v>
      </c>
      <c r="K26" s="30">
        <f t="shared" si="2"/>
        <v>99243.30000000002</v>
      </c>
      <c r="L26" s="30">
        <f t="shared" si="2"/>
        <v>0</v>
      </c>
      <c r="M26" s="30">
        <f t="shared" si="2"/>
        <v>0</v>
      </c>
      <c r="N26" s="30">
        <f t="shared" si="2"/>
        <v>0</v>
      </c>
      <c r="O26" s="30">
        <f t="shared" si="2"/>
        <v>0</v>
      </c>
      <c r="P26" s="30">
        <f t="shared" si="2"/>
        <v>0</v>
      </c>
      <c r="Q26" s="30">
        <f t="shared" si="2"/>
        <v>0</v>
      </c>
      <c r="R26" s="30">
        <f t="shared" si="2"/>
        <v>0</v>
      </c>
      <c r="S26" s="26"/>
      <c r="T26" s="31"/>
    </row>
    <row r="27" spans="1:20" ht="21.75" customHeight="1">
      <c r="A27" s="80"/>
      <c r="B27" s="27"/>
      <c r="C27" s="28"/>
      <c r="D27" s="29"/>
      <c r="E27" s="20"/>
      <c r="F27" s="20"/>
      <c r="G27" s="20"/>
      <c r="H27" s="17">
        <v>2030</v>
      </c>
      <c r="I27" s="30">
        <f t="shared" si="3"/>
        <v>126040.5</v>
      </c>
      <c r="J27" s="30">
        <f t="shared" si="3"/>
        <v>0</v>
      </c>
      <c r="K27" s="30">
        <f t="shared" si="2"/>
        <v>126040.5</v>
      </c>
      <c r="L27" s="30">
        <f t="shared" si="2"/>
        <v>0</v>
      </c>
      <c r="M27" s="30">
        <f t="shared" si="2"/>
        <v>0</v>
      </c>
      <c r="N27" s="30">
        <f t="shared" si="2"/>
        <v>0</v>
      </c>
      <c r="O27" s="30">
        <f t="shared" si="2"/>
        <v>0</v>
      </c>
      <c r="P27" s="30">
        <f t="shared" si="2"/>
        <v>0</v>
      </c>
      <c r="Q27" s="30">
        <f t="shared" si="2"/>
        <v>0</v>
      </c>
      <c r="R27" s="30">
        <f t="shared" si="2"/>
        <v>0</v>
      </c>
      <c r="S27" s="26"/>
      <c r="T27" s="31"/>
    </row>
    <row r="28" spans="1:20" ht="19.5" customHeight="1">
      <c r="A28" s="79"/>
      <c r="B28" s="83" t="s">
        <v>293</v>
      </c>
      <c r="C28" s="84"/>
      <c r="D28" s="85"/>
      <c r="E28" s="20"/>
      <c r="F28" s="20"/>
      <c r="G28" s="20"/>
      <c r="H28" s="24" t="s">
        <v>26</v>
      </c>
      <c r="I28" s="25">
        <f>K28+M28+O28+Q28</f>
        <v>1250138.0999999999</v>
      </c>
      <c r="J28" s="25">
        <f t="shared" si="3"/>
        <v>1250138.0999999999</v>
      </c>
      <c r="K28" s="25">
        <f>K29+K30+K31+K32+K33+K34+K35+K36+K37</f>
        <v>375.2</v>
      </c>
      <c r="L28" s="25">
        <f aca="true" t="shared" si="4" ref="L28:R28">L29+L30+L31+L32+L33+L34+L35+L36+L37</f>
        <v>375.2</v>
      </c>
      <c r="M28" s="25">
        <f t="shared" si="4"/>
        <v>1212270</v>
      </c>
      <c r="N28" s="25">
        <f t="shared" si="4"/>
        <v>1212270</v>
      </c>
      <c r="O28" s="25">
        <f t="shared" si="4"/>
        <v>37492.899999999994</v>
      </c>
      <c r="P28" s="25">
        <f t="shared" si="4"/>
        <v>37492.899999999994</v>
      </c>
      <c r="Q28" s="25">
        <f t="shared" si="4"/>
        <v>0</v>
      </c>
      <c r="R28" s="25">
        <f t="shared" si="4"/>
        <v>0</v>
      </c>
      <c r="S28" s="26"/>
      <c r="T28" s="31"/>
    </row>
    <row r="29" spans="1:20" ht="22.5" customHeight="1">
      <c r="A29" s="80"/>
      <c r="B29" s="86"/>
      <c r="C29" s="87"/>
      <c r="D29" s="88"/>
      <c r="E29" s="20"/>
      <c r="F29" s="20"/>
      <c r="G29" s="20"/>
      <c r="H29" s="17">
        <v>2022</v>
      </c>
      <c r="I29" s="30">
        <f>I408</f>
        <v>406360.19999999995</v>
      </c>
      <c r="J29" s="30">
        <f aca="true" t="shared" si="5" ref="J29:R29">J408</f>
        <v>406360.19999999995</v>
      </c>
      <c r="K29" s="30">
        <f>K408</f>
        <v>121.99999999999999</v>
      </c>
      <c r="L29" s="30">
        <f t="shared" si="5"/>
        <v>121.99999999999999</v>
      </c>
      <c r="M29" s="30">
        <f t="shared" si="5"/>
        <v>394051.1</v>
      </c>
      <c r="N29" s="30">
        <f t="shared" si="5"/>
        <v>394051.1</v>
      </c>
      <c r="O29" s="30">
        <f t="shared" si="5"/>
        <v>12187.099999999999</v>
      </c>
      <c r="P29" s="30">
        <f t="shared" si="5"/>
        <v>12187.099999999999</v>
      </c>
      <c r="Q29" s="30">
        <f t="shared" si="5"/>
        <v>0</v>
      </c>
      <c r="R29" s="30">
        <f t="shared" si="5"/>
        <v>0</v>
      </c>
      <c r="S29" s="26"/>
      <c r="T29" s="31"/>
    </row>
    <row r="30" spans="1:20" ht="30.75" customHeight="1">
      <c r="A30" s="80"/>
      <c r="B30" s="86"/>
      <c r="C30" s="87"/>
      <c r="D30" s="88"/>
      <c r="E30" s="17"/>
      <c r="F30" s="17"/>
      <c r="G30" s="17"/>
      <c r="H30" s="17">
        <v>2023</v>
      </c>
      <c r="I30" s="30">
        <f aca="true" t="shared" si="6" ref="I30:R37">I409</f>
        <v>843777.9</v>
      </c>
      <c r="J30" s="30">
        <f t="shared" si="6"/>
        <v>843777.9</v>
      </c>
      <c r="K30" s="30">
        <f t="shared" si="6"/>
        <v>253.20000000000002</v>
      </c>
      <c r="L30" s="30">
        <f t="shared" si="6"/>
        <v>253.20000000000002</v>
      </c>
      <c r="M30" s="30">
        <f t="shared" si="6"/>
        <v>818218.9</v>
      </c>
      <c r="N30" s="30">
        <f t="shared" si="6"/>
        <v>818218.9</v>
      </c>
      <c r="O30" s="30">
        <f t="shared" si="6"/>
        <v>25305.8</v>
      </c>
      <c r="P30" s="30">
        <f t="shared" si="6"/>
        <v>25305.8</v>
      </c>
      <c r="Q30" s="30">
        <f t="shared" si="6"/>
        <v>0</v>
      </c>
      <c r="R30" s="30">
        <f t="shared" si="6"/>
        <v>0</v>
      </c>
      <c r="S30" s="26"/>
      <c r="T30" s="31"/>
    </row>
    <row r="31" spans="1:20" ht="29.25" customHeight="1">
      <c r="A31" s="80"/>
      <c r="B31" s="86"/>
      <c r="C31" s="87"/>
      <c r="D31" s="88"/>
      <c r="E31" s="17"/>
      <c r="F31" s="17"/>
      <c r="G31" s="17"/>
      <c r="H31" s="17">
        <v>2024</v>
      </c>
      <c r="I31" s="30">
        <f t="shared" si="6"/>
        <v>0</v>
      </c>
      <c r="J31" s="30">
        <f t="shared" si="6"/>
        <v>0</v>
      </c>
      <c r="K31" s="30">
        <f t="shared" si="6"/>
        <v>0</v>
      </c>
      <c r="L31" s="30">
        <f t="shared" si="6"/>
        <v>0</v>
      </c>
      <c r="M31" s="30">
        <f t="shared" si="6"/>
        <v>0</v>
      </c>
      <c r="N31" s="30">
        <f t="shared" si="6"/>
        <v>0</v>
      </c>
      <c r="O31" s="30">
        <f t="shared" si="6"/>
        <v>0</v>
      </c>
      <c r="P31" s="30">
        <f t="shared" si="6"/>
        <v>0</v>
      </c>
      <c r="Q31" s="30">
        <f t="shared" si="6"/>
        <v>0</v>
      </c>
      <c r="R31" s="30">
        <f t="shared" si="6"/>
        <v>0</v>
      </c>
      <c r="S31" s="26"/>
      <c r="T31" s="31"/>
    </row>
    <row r="32" spans="1:20" ht="22.5" customHeight="1">
      <c r="A32" s="80"/>
      <c r="B32" s="86"/>
      <c r="C32" s="87"/>
      <c r="D32" s="88"/>
      <c r="E32" s="17"/>
      <c r="F32" s="17"/>
      <c r="G32" s="17"/>
      <c r="H32" s="17">
        <v>2025</v>
      </c>
      <c r="I32" s="30">
        <f t="shared" si="6"/>
        <v>0</v>
      </c>
      <c r="J32" s="30">
        <f t="shared" si="6"/>
        <v>0</v>
      </c>
      <c r="K32" s="30">
        <f t="shared" si="6"/>
        <v>0</v>
      </c>
      <c r="L32" s="30">
        <f t="shared" si="6"/>
        <v>0</v>
      </c>
      <c r="M32" s="30">
        <f t="shared" si="6"/>
        <v>0</v>
      </c>
      <c r="N32" s="30">
        <f t="shared" si="6"/>
        <v>0</v>
      </c>
      <c r="O32" s="30">
        <f t="shared" si="6"/>
        <v>0</v>
      </c>
      <c r="P32" s="30">
        <f t="shared" si="6"/>
        <v>0</v>
      </c>
      <c r="Q32" s="30">
        <f t="shared" si="6"/>
        <v>0</v>
      </c>
      <c r="R32" s="30">
        <f t="shared" si="6"/>
        <v>0</v>
      </c>
      <c r="S32" s="26"/>
      <c r="T32" s="31"/>
    </row>
    <row r="33" spans="1:20" ht="21.75" customHeight="1">
      <c r="A33" s="80"/>
      <c r="B33" s="86"/>
      <c r="C33" s="87"/>
      <c r="D33" s="88"/>
      <c r="E33" s="17"/>
      <c r="F33" s="17"/>
      <c r="G33" s="17"/>
      <c r="H33" s="17">
        <v>2026</v>
      </c>
      <c r="I33" s="30">
        <f t="shared" si="6"/>
        <v>0</v>
      </c>
      <c r="J33" s="30">
        <f t="shared" si="6"/>
        <v>0</v>
      </c>
      <c r="K33" s="30">
        <f t="shared" si="6"/>
        <v>0</v>
      </c>
      <c r="L33" s="30">
        <f t="shared" si="6"/>
        <v>0</v>
      </c>
      <c r="M33" s="30">
        <f t="shared" si="6"/>
        <v>0</v>
      </c>
      <c r="N33" s="30">
        <f t="shared" si="6"/>
        <v>0</v>
      </c>
      <c r="O33" s="30">
        <f t="shared" si="6"/>
        <v>0</v>
      </c>
      <c r="P33" s="30">
        <f t="shared" si="6"/>
        <v>0</v>
      </c>
      <c r="Q33" s="30">
        <f t="shared" si="6"/>
        <v>0</v>
      </c>
      <c r="R33" s="30">
        <f t="shared" si="6"/>
        <v>0</v>
      </c>
      <c r="S33" s="26"/>
      <c r="T33" s="31"/>
    </row>
    <row r="34" spans="1:20" ht="28.5" customHeight="1">
      <c r="A34" s="80"/>
      <c r="B34" s="86"/>
      <c r="C34" s="87"/>
      <c r="D34" s="88"/>
      <c r="E34" s="17"/>
      <c r="F34" s="17"/>
      <c r="G34" s="17"/>
      <c r="H34" s="17">
        <v>2027</v>
      </c>
      <c r="I34" s="30">
        <f t="shared" si="6"/>
        <v>0</v>
      </c>
      <c r="J34" s="30">
        <f t="shared" si="6"/>
        <v>0</v>
      </c>
      <c r="K34" s="30">
        <f t="shared" si="6"/>
        <v>0</v>
      </c>
      <c r="L34" s="30">
        <f t="shared" si="6"/>
        <v>0</v>
      </c>
      <c r="M34" s="30">
        <f t="shared" si="6"/>
        <v>0</v>
      </c>
      <c r="N34" s="30">
        <f t="shared" si="6"/>
        <v>0</v>
      </c>
      <c r="O34" s="30">
        <f t="shared" si="6"/>
        <v>0</v>
      </c>
      <c r="P34" s="30">
        <f t="shared" si="6"/>
        <v>0</v>
      </c>
      <c r="Q34" s="30">
        <f t="shared" si="6"/>
        <v>0</v>
      </c>
      <c r="R34" s="30">
        <f t="shared" si="6"/>
        <v>0</v>
      </c>
      <c r="S34" s="26"/>
      <c r="T34" s="31"/>
    </row>
    <row r="35" spans="1:20" ht="24" customHeight="1">
      <c r="A35" s="80"/>
      <c r="B35" s="27"/>
      <c r="C35" s="28"/>
      <c r="D35" s="29"/>
      <c r="E35" s="17"/>
      <c r="F35" s="17"/>
      <c r="G35" s="17"/>
      <c r="H35" s="17">
        <v>2028</v>
      </c>
      <c r="I35" s="30">
        <f t="shared" si="6"/>
        <v>0</v>
      </c>
      <c r="J35" s="30">
        <f t="shared" si="6"/>
        <v>0</v>
      </c>
      <c r="K35" s="30">
        <f t="shared" si="6"/>
        <v>0</v>
      </c>
      <c r="L35" s="30">
        <f t="shared" si="6"/>
        <v>0</v>
      </c>
      <c r="M35" s="30">
        <f t="shared" si="6"/>
        <v>0</v>
      </c>
      <c r="N35" s="30">
        <f t="shared" si="6"/>
        <v>0</v>
      </c>
      <c r="O35" s="30">
        <f t="shared" si="6"/>
        <v>0</v>
      </c>
      <c r="P35" s="30">
        <f t="shared" si="6"/>
        <v>0</v>
      </c>
      <c r="Q35" s="30">
        <f t="shared" si="6"/>
        <v>0</v>
      </c>
      <c r="R35" s="30">
        <f t="shared" si="6"/>
        <v>0</v>
      </c>
      <c r="S35" s="26"/>
      <c r="T35" s="31"/>
    </row>
    <row r="36" spans="1:20" ht="21.75" customHeight="1">
      <c r="A36" s="80"/>
      <c r="B36" s="27"/>
      <c r="C36" s="28"/>
      <c r="D36" s="29"/>
      <c r="E36" s="20"/>
      <c r="F36" s="20"/>
      <c r="G36" s="20"/>
      <c r="H36" s="17">
        <v>2029</v>
      </c>
      <c r="I36" s="30">
        <f t="shared" si="6"/>
        <v>0</v>
      </c>
      <c r="J36" s="30">
        <f t="shared" si="6"/>
        <v>0</v>
      </c>
      <c r="K36" s="30">
        <f t="shared" si="6"/>
        <v>0</v>
      </c>
      <c r="L36" s="30">
        <f t="shared" si="6"/>
        <v>0</v>
      </c>
      <c r="M36" s="30">
        <f t="shared" si="6"/>
        <v>0</v>
      </c>
      <c r="N36" s="30">
        <f t="shared" si="6"/>
        <v>0</v>
      </c>
      <c r="O36" s="30">
        <f t="shared" si="6"/>
        <v>0</v>
      </c>
      <c r="P36" s="30">
        <f t="shared" si="6"/>
        <v>0</v>
      </c>
      <c r="Q36" s="30">
        <f t="shared" si="6"/>
        <v>0</v>
      </c>
      <c r="R36" s="30">
        <f t="shared" si="6"/>
        <v>0</v>
      </c>
      <c r="S36" s="26"/>
      <c r="T36" s="31"/>
    </row>
    <row r="37" spans="1:20" ht="21.75" customHeight="1">
      <c r="A37" s="80"/>
      <c r="B37" s="27"/>
      <c r="C37" s="28"/>
      <c r="D37" s="29"/>
      <c r="E37" s="20"/>
      <c r="F37" s="20"/>
      <c r="G37" s="20"/>
      <c r="H37" s="17">
        <v>2030</v>
      </c>
      <c r="I37" s="30">
        <f t="shared" si="6"/>
        <v>0</v>
      </c>
      <c r="J37" s="30">
        <f t="shared" si="6"/>
        <v>0</v>
      </c>
      <c r="K37" s="30">
        <f t="shared" si="6"/>
        <v>0</v>
      </c>
      <c r="L37" s="30">
        <f t="shared" si="6"/>
        <v>0</v>
      </c>
      <c r="M37" s="30">
        <f t="shared" si="6"/>
        <v>0</v>
      </c>
      <c r="N37" s="30">
        <f t="shared" si="6"/>
        <v>0</v>
      </c>
      <c r="O37" s="30">
        <f t="shared" si="6"/>
        <v>0</v>
      </c>
      <c r="P37" s="30">
        <f t="shared" si="6"/>
        <v>0</v>
      </c>
      <c r="Q37" s="30">
        <f t="shared" si="6"/>
        <v>0</v>
      </c>
      <c r="R37" s="30">
        <f t="shared" si="6"/>
        <v>0</v>
      </c>
      <c r="S37" s="26"/>
      <c r="T37" s="31"/>
    </row>
    <row r="38" spans="1:110" s="23" customFormat="1" ht="57" customHeight="1">
      <c r="A38" s="109" t="s">
        <v>43</v>
      </c>
      <c r="B38" s="109"/>
      <c r="C38" s="109"/>
      <c r="D38" s="109"/>
      <c r="E38" s="109"/>
      <c r="F38" s="109"/>
      <c r="G38" s="109"/>
      <c r="H38" s="109"/>
      <c r="I38" s="19"/>
      <c r="J38" s="19"/>
      <c r="K38" s="20"/>
      <c r="L38" s="20"/>
      <c r="M38" s="20"/>
      <c r="N38" s="20"/>
      <c r="O38" s="20"/>
      <c r="P38" s="20"/>
      <c r="Q38" s="20"/>
      <c r="R38" s="20"/>
      <c r="S38" s="21"/>
      <c r="T38" s="31"/>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row>
    <row r="39" spans="1:20" ht="27.75" customHeight="1">
      <c r="A39" s="97" t="s">
        <v>25</v>
      </c>
      <c r="B39" s="83" t="s">
        <v>27</v>
      </c>
      <c r="C39" s="84"/>
      <c r="D39" s="85"/>
      <c r="E39" s="20"/>
      <c r="F39" s="20"/>
      <c r="G39" s="20"/>
      <c r="H39" s="24" t="s">
        <v>26</v>
      </c>
      <c r="I39" s="25">
        <f aca="true" t="shared" si="7" ref="I39:R39">I49+I59</f>
        <v>1276142.6</v>
      </c>
      <c r="J39" s="25">
        <f t="shared" si="7"/>
        <v>20019.3</v>
      </c>
      <c r="K39" s="25">
        <f t="shared" si="7"/>
        <v>541905.6000000001</v>
      </c>
      <c r="L39" s="25">
        <f t="shared" si="7"/>
        <v>20019.3</v>
      </c>
      <c r="M39" s="25">
        <f t="shared" si="7"/>
        <v>0</v>
      </c>
      <c r="N39" s="25">
        <f t="shared" si="7"/>
        <v>0</v>
      </c>
      <c r="O39" s="25">
        <f t="shared" si="7"/>
        <v>734236.9999999999</v>
      </c>
      <c r="P39" s="25">
        <f t="shared" si="7"/>
        <v>0</v>
      </c>
      <c r="Q39" s="25">
        <f t="shared" si="7"/>
        <v>0</v>
      </c>
      <c r="R39" s="25">
        <f t="shared" si="7"/>
        <v>0</v>
      </c>
      <c r="S39" s="26"/>
      <c r="T39" s="31"/>
    </row>
    <row r="40" spans="1:20" ht="24" customHeight="1">
      <c r="A40" s="98"/>
      <c r="B40" s="86"/>
      <c r="C40" s="87"/>
      <c r="D40" s="88"/>
      <c r="E40" s="20"/>
      <c r="F40" s="20"/>
      <c r="G40" s="20"/>
      <c r="H40" s="17">
        <v>2022</v>
      </c>
      <c r="I40" s="30">
        <f aca="true" t="shared" si="8" ref="I40:R40">I50+I60</f>
        <v>0</v>
      </c>
      <c r="J40" s="30">
        <f t="shared" si="8"/>
        <v>0</v>
      </c>
      <c r="K40" s="30">
        <f t="shared" si="8"/>
        <v>0</v>
      </c>
      <c r="L40" s="30">
        <f t="shared" si="8"/>
        <v>0</v>
      </c>
      <c r="M40" s="30">
        <f t="shared" si="8"/>
        <v>0</v>
      </c>
      <c r="N40" s="30">
        <f t="shared" si="8"/>
        <v>0</v>
      </c>
      <c r="O40" s="30">
        <f t="shared" si="8"/>
        <v>0</v>
      </c>
      <c r="P40" s="30">
        <f t="shared" si="8"/>
        <v>0</v>
      </c>
      <c r="Q40" s="30">
        <f t="shared" si="8"/>
        <v>0</v>
      </c>
      <c r="R40" s="30">
        <f t="shared" si="8"/>
        <v>0</v>
      </c>
      <c r="S40" s="26"/>
      <c r="T40" s="31"/>
    </row>
    <row r="41" spans="1:20" ht="24" customHeight="1">
      <c r="A41" s="98"/>
      <c r="B41" s="86"/>
      <c r="C41" s="87"/>
      <c r="D41" s="88"/>
      <c r="E41" s="20"/>
      <c r="F41" s="20"/>
      <c r="G41" s="20"/>
      <c r="H41" s="17">
        <v>2023</v>
      </c>
      <c r="I41" s="30">
        <f aca="true" t="shared" si="9" ref="I41:R41">I51+I61</f>
        <v>251080.90000000002</v>
      </c>
      <c r="J41" s="30">
        <f t="shared" si="9"/>
        <v>0</v>
      </c>
      <c r="K41" s="30">
        <f t="shared" si="9"/>
        <v>111762</v>
      </c>
      <c r="L41" s="30">
        <f t="shared" si="9"/>
        <v>0</v>
      </c>
      <c r="M41" s="30">
        <f t="shared" si="9"/>
        <v>0</v>
      </c>
      <c r="N41" s="30">
        <f t="shared" si="9"/>
        <v>0</v>
      </c>
      <c r="O41" s="30">
        <f t="shared" si="9"/>
        <v>139318.90000000002</v>
      </c>
      <c r="P41" s="30">
        <f t="shared" si="9"/>
        <v>0</v>
      </c>
      <c r="Q41" s="30">
        <f t="shared" si="9"/>
        <v>0</v>
      </c>
      <c r="R41" s="30">
        <f t="shared" si="9"/>
        <v>0</v>
      </c>
      <c r="S41" s="26"/>
      <c r="T41" s="31"/>
    </row>
    <row r="42" spans="1:20" ht="18.75" customHeight="1">
      <c r="A42" s="98"/>
      <c r="B42" s="86"/>
      <c r="C42" s="87"/>
      <c r="D42" s="88"/>
      <c r="E42" s="20"/>
      <c r="F42" s="20"/>
      <c r="G42" s="20"/>
      <c r="H42" s="17">
        <v>2024</v>
      </c>
      <c r="I42" s="30">
        <f aca="true" t="shared" si="10" ref="I42:R42">I52+I62</f>
        <v>260605</v>
      </c>
      <c r="J42" s="30">
        <f t="shared" si="10"/>
        <v>20019.3</v>
      </c>
      <c r="K42" s="30">
        <f t="shared" si="10"/>
        <v>48742.3</v>
      </c>
      <c r="L42" s="30">
        <f t="shared" si="10"/>
        <v>20019.3</v>
      </c>
      <c r="M42" s="30">
        <f t="shared" si="10"/>
        <v>0</v>
      </c>
      <c r="N42" s="30">
        <f t="shared" si="10"/>
        <v>0</v>
      </c>
      <c r="O42" s="30">
        <f t="shared" si="10"/>
        <v>211862.69999999998</v>
      </c>
      <c r="P42" s="30">
        <f t="shared" si="10"/>
        <v>0</v>
      </c>
      <c r="Q42" s="30">
        <f t="shared" si="10"/>
        <v>0</v>
      </c>
      <c r="R42" s="30">
        <f t="shared" si="10"/>
        <v>0</v>
      </c>
      <c r="S42" s="26"/>
      <c r="T42" s="31"/>
    </row>
    <row r="43" spans="1:20" ht="24" customHeight="1">
      <c r="A43" s="98"/>
      <c r="B43" s="86"/>
      <c r="C43" s="87"/>
      <c r="D43" s="88"/>
      <c r="E43" s="20"/>
      <c r="F43" s="20"/>
      <c r="G43" s="20"/>
      <c r="H43" s="17">
        <v>2025</v>
      </c>
      <c r="I43" s="30">
        <f aca="true" t="shared" si="11" ref="I43:R43">I53+I63</f>
        <v>618782.8999999999</v>
      </c>
      <c r="J43" s="30">
        <f t="shared" si="11"/>
        <v>0</v>
      </c>
      <c r="K43" s="30">
        <f t="shared" si="11"/>
        <v>235727.5</v>
      </c>
      <c r="L43" s="30">
        <f t="shared" si="11"/>
        <v>0</v>
      </c>
      <c r="M43" s="30">
        <f t="shared" si="11"/>
        <v>0</v>
      </c>
      <c r="N43" s="30">
        <f t="shared" si="11"/>
        <v>0</v>
      </c>
      <c r="O43" s="30">
        <f t="shared" si="11"/>
        <v>383055.39999999997</v>
      </c>
      <c r="P43" s="30">
        <f t="shared" si="11"/>
        <v>0</v>
      </c>
      <c r="Q43" s="30">
        <f t="shared" si="11"/>
        <v>0</v>
      </c>
      <c r="R43" s="30">
        <f t="shared" si="11"/>
        <v>0</v>
      </c>
      <c r="S43" s="26"/>
      <c r="T43" s="31"/>
    </row>
    <row r="44" spans="1:20" ht="24" customHeight="1">
      <c r="A44" s="98"/>
      <c r="B44" s="86"/>
      <c r="C44" s="87"/>
      <c r="D44" s="88"/>
      <c r="E44" s="20"/>
      <c r="F44" s="20"/>
      <c r="G44" s="20"/>
      <c r="H44" s="17">
        <v>2026</v>
      </c>
      <c r="I44" s="30">
        <f aca="true" t="shared" si="12" ref="I44:R44">I54+I64</f>
        <v>49515.2</v>
      </c>
      <c r="J44" s="30">
        <f t="shared" si="12"/>
        <v>0</v>
      </c>
      <c r="K44" s="30">
        <f t="shared" si="12"/>
        <v>49515.2</v>
      </c>
      <c r="L44" s="30">
        <f t="shared" si="12"/>
        <v>0</v>
      </c>
      <c r="M44" s="30">
        <f t="shared" si="12"/>
        <v>0</v>
      </c>
      <c r="N44" s="30">
        <f t="shared" si="12"/>
        <v>0</v>
      </c>
      <c r="O44" s="30">
        <f t="shared" si="12"/>
        <v>0</v>
      </c>
      <c r="P44" s="30">
        <f t="shared" si="12"/>
        <v>0</v>
      </c>
      <c r="Q44" s="30">
        <f t="shared" si="12"/>
        <v>0</v>
      </c>
      <c r="R44" s="30">
        <f t="shared" si="12"/>
        <v>0</v>
      </c>
      <c r="S44" s="26"/>
      <c r="T44" s="31"/>
    </row>
    <row r="45" spans="1:20" ht="21.75" customHeight="1">
      <c r="A45" s="98"/>
      <c r="B45" s="86"/>
      <c r="C45" s="87"/>
      <c r="D45" s="88"/>
      <c r="E45" s="20"/>
      <c r="F45" s="20"/>
      <c r="G45" s="20"/>
      <c r="H45" s="17">
        <v>2027</v>
      </c>
      <c r="I45" s="30">
        <f aca="true" t="shared" si="13" ref="I45:R45">I55+I65</f>
        <v>34268.9</v>
      </c>
      <c r="J45" s="30">
        <f t="shared" si="13"/>
        <v>0</v>
      </c>
      <c r="K45" s="30">
        <f t="shared" si="13"/>
        <v>34268.9</v>
      </c>
      <c r="L45" s="30">
        <f t="shared" si="13"/>
        <v>0</v>
      </c>
      <c r="M45" s="30">
        <f t="shared" si="13"/>
        <v>0</v>
      </c>
      <c r="N45" s="30">
        <f t="shared" si="13"/>
        <v>0</v>
      </c>
      <c r="O45" s="30">
        <f t="shared" si="13"/>
        <v>0</v>
      </c>
      <c r="P45" s="30">
        <f t="shared" si="13"/>
        <v>0</v>
      </c>
      <c r="Q45" s="30">
        <f t="shared" si="13"/>
        <v>0</v>
      </c>
      <c r="R45" s="30">
        <f t="shared" si="13"/>
        <v>0</v>
      </c>
      <c r="S45" s="26"/>
      <c r="T45" s="31"/>
    </row>
    <row r="46" spans="1:20" ht="21.75" customHeight="1">
      <c r="A46" s="98"/>
      <c r="B46" s="86"/>
      <c r="C46" s="87"/>
      <c r="D46" s="88"/>
      <c r="E46" s="20"/>
      <c r="F46" s="20"/>
      <c r="G46" s="20"/>
      <c r="H46" s="17">
        <v>2028</v>
      </c>
      <c r="I46" s="30">
        <f aca="true" t="shared" si="14" ref="I46:R46">I56+I66</f>
        <v>18127.8</v>
      </c>
      <c r="J46" s="30">
        <f t="shared" si="14"/>
        <v>0</v>
      </c>
      <c r="K46" s="30">
        <f t="shared" si="14"/>
        <v>18127.8</v>
      </c>
      <c r="L46" s="30">
        <f t="shared" si="14"/>
        <v>0</v>
      </c>
      <c r="M46" s="30">
        <f t="shared" si="14"/>
        <v>0</v>
      </c>
      <c r="N46" s="30">
        <f t="shared" si="14"/>
        <v>0</v>
      </c>
      <c r="O46" s="30">
        <f t="shared" si="14"/>
        <v>0</v>
      </c>
      <c r="P46" s="30">
        <f t="shared" si="14"/>
        <v>0</v>
      </c>
      <c r="Q46" s="30">
        <f t="shared" si="14"/>
        <v>0</v>
      </c>
      <c r="R46" s="30">
        <f t="shared" si="14"/>
        <v>0</v>
      </c>
      <c r="S46" s="26"/>
      <c r="T46" s="31"/>
    </row>
    <row r="47" spans="1:20" ht="21.75" customHeight="1">
      <c r="A47" s="98"/>
      <c r="B47" s="86"/>
      <c r="C47" s="87"/>
      <c r="D47" s="88"/>
      <c r="E47" s="20"/>
      <c r="F47" s="20"/>
      <c r="G47" s="20"/>
      <c r="H47" s="17">
        <v>2029</v>
      </c>
      <c r="I47" s="30">
        <f aca="true" t="shared" si="15" ref="I47:R47">I57+I67</f>
        <v>20782.9</v>
      </c>
      <c r="J47" s="30">
        <f t="shared" si="15"/>
        <v>0</v>
      </c>
      <c r="K47" s="30">
        <f t="shared" si="15"/>
        <v>20782.9</v>
      </c>
      <c r="L47" s="30">
        <f t="shared" si="15"/>
        <v>0</v>
      </c>
      <c r="M47" s="30">
        <f t="shared" si="15"/>
        <v>0</v>
      </c>
      <c r="N47" s="30">
        <f t="shared" si="15"/>
        <v>0</v>
      </c>
      <c r="O47" s="30">
        <f t="shared" si="15"/>
        <v>0</v>
      </c>
      <c r="P47" s="30">
        <f t="shared" si="15"/>
        <v>0</v>
      </c>
      <c r="Q47" s="30">
        <f t="shared" si="15"/>
        <v>0</v>
      </c>
      <c r="R47" s="30">
        <f t="shared" si="15"/>
        <v>0</v>
      </c>
      <c r="S47" s="26"/>
      <c r="T47" s="31"/>
    </row>
    <row r="48" spans="1:20" ht="21.75" customHeight="1">
      <c r="A48" s="98"/>
      <c r="B48" s="86"/>
      <c r="C48" s="87"/>
      <c r="D48" s="88"/>
      <c r="E48" s="20"/>
      <c r="F48" s="20"/>
      <c r="G48" s="20"/>
      <c r="H48" s="17">
        <v>2030</v>
      </c>
      <c r="I48" s="30">
        <f aca="true" t="shared" si="16" ref="I48:R48">I58+I68</f>
        <v>22979</v>
      </c>
      <c r="J48" s="30">
        <f t="shared" si="16"/>
        <v>0</v>
      </c>
      <c r="K48" s="30">
        <f t="shared" si="16"/>
        <v>22979</v>
      </c>
      <c r="L48" s="30">
        <f t="shared" si="16"/>
        <v>0</v>
      </c>
      <c r="M48" s="30">
        <f t="shared" si="16"/>
        <v>0</v>
      </c>
      <c r="N48" s="30">
        <f t="shared" si="16"/>
        <v>0</v>
      </c>
      <c r="O48" s="30">
        <f t="shared" si="16"/>
        <v>0</v>
      </c>
      <c r="P48" s="30">
        <f t="shared" si="16"/>
        <v>0</v>
      </c>
      <c r="Q48" s="30">
        <f t="shared" si="16"/>
        <v>0</v>
      </c>
      <c r="R48" s="30">
        <f t="shared" si="16"/>
        <v>0</v>
      </c>
      <c r="S48" s="26"/>
      <c r="T48" s="31"/>
    </row>
    <row r="49" spans="1:20" ht="19.5" customHeight="1">
      <c r="A49" s="98"/>
      <c r="B49" s="83" t="s">
        <v>56</v>
      </c>
      <c r="C49" s="84"/>
      <c r="D49" s="85"/>
      <c r="E49" s="20"/>
      <c r="F49" s="20"/>
      <c r="G49" s="20"/>
      <c r="H49" s="24" t="s">
        <v>26</v>
      </c>
      <c r="I49" s="25">
        <f>K49+M49+O49+Q49</f>
        <v>1117024.5</v>
      </c>
      <c r="J49" s="25">
        <f>L49+N49+P49+R49</f>
        <v>20019.3</v>
      </c>
      <c r="K49" s="25">
        <f aca="true" t="shared" si="17" ref="K49:R49">SUM(K50:K58)</f>
        <v>502126.10000000003</v>
      </c>
      <c r="L49" s="25">
        <f t="shared" si="17"/>
        <v>20019.3</v>
      </c>
      <c r="M49" s="25">
        <f t="shared" si="17"/>
        <v>0</v>
      </c>
      <c r="N49" s="25">
        <f t="shared" si="17"/>
        <v>0</v>
      </c>
      <c r="O49" s="25">
        <f t="shared" si="17"/>
        <v>614898.3999999999</v>
      </c>
      <c r="P49" s="25">
        <f t="shared" si="17"/>
        <v>0</v>
      </c>
      <c r="Q49" s="25">
        <f t="shared" si="17"/>
        <v>0</v>
      </c>
      <c r="R49" s="25">
        <f t="shared" si="17"/>
        <v>0</v>
      </c>
      <c r="S49" s="26"/>
      <c r="T49" s="31"/>
    </row>
    <row r="50" spans="1:20" ht="20.25" customHeight="1">
      <c r="A50" s="98"/>
      <c r="B50" s="86"/>
      <c r="C50" s="87"/>
      <c r="D50" s="88"/>
      <c r="E50" s="20"/>
      <c r="F50" s="20"/>
      <c r="G50" s="20"/>
      <c r="H50" s="17">
        <v>2022</v>
      </c>
      <c r="I50" s="30">
        <f>K50+M50+O50+Q50</f>
        <v>0</v>
      </c>
      <c r="J50" s="30">
        <f aca="true" t="shared" si="18" ref="J50:J59">L50+N50+P50+R50</f>
        <v>0</v>
      </c>
      <c r="K50" s="30">
        <v>0</v>
      </c>
      <c r="L50" s="30">
        <v>0</v>
      </c>
      <c r="M50" s="30">
        <v>0</v>
      </c>
      <c r="N50" s="30">
        <v>0</v>
      </c>
      <c r="O50" s="30">
        <v>0</v>
      </c>
      <c r="P50" s="30">
        <v>0</v>
      </c>
      <c r="Q50" s="30">
        <v>0</v>
      </c>
      <c r="R50" s="30">
        <v>0</v>
      </c>
      <c r="S50" s="26"/>
      <c r="T50" s="31"/>
    </row>
    <row r="51" spans="1:20" ht="19.5" customHeight="1">
      <c r="A51" s="98"/>
      <c r="B51" s="86"/>
      <c r="C51" s="87"/>
      <c r="D51" s="88"/>
      <c r="E51" s="20"/>
      <c r="F51" s="20"/>
      <c r="G51" s="20"/>
      <c r="H51" s="17">
        <v>2023</v>
      </c>
      <c r="I51" s="30">
        <f>K51+M51+O51+Q51</f>
        <v>91962.8</v>
      </c>
      <c r="J51" s="30">
        <f t="shared" si="18"/>
        <v>0</v>
      </c>
      <c r="K51" s="30">
        <f>K69+K70+K71+K72+K73+K75+K76</f>
        <v>71982.5</v>
      </c>
      <c r="L51" s="30">
        <f aca="true" t="shared" si="19" ref="L51:R51">L69+L70+L71+L72+L73+L75+L76</f>
        <v>0</v>
      </c>
      <c r="M51" s="30">
        <f t="shared" si="19"/>
        <v>0</v>
      </c>
      <c r="N51" s="30">
        <f t="shared" si="19"/>
        <v>0</v>
      </c>
      <c r="O51" s="30">
        <f t="shared" si="19"/>
        <v>19980.300000000003</v>
      </c>
      <c r="P51" s="30">
        <f t="shared" si="19"/>
        <v>0</v>
      </c>
      <c r="Q51" s="30">
        <f t="shared" si="19"/>
        <v>0</v>
      </c>
      <c r="R51" s="30">
        <f t="shared" si="19"/>
        <v>0</v>
      </c>
      <c r="S51" s="26"/>
      <c r="T51" s="31"/>
    </row>
    <row r="52" spans="1:20" ht="21.75" customHeight="1">
      <c r="A52" s="98"/>
      <c r="B52" s="86"/>
      <c r="C52" s="87"/>
      <c r="D52" s="88"/>
      <c r="E52" s="20"/>
      <c r="F52" s="20"/>
      <c r="G52" s="20"/>
      <c r="H52" s="17">
        <v>2024</v>
      </c>
      <c r="I52" s="30">
        <f>K52+M52+O52+Q52</f>
        <v>260605</v>
      </c>
      <c r="J52" s="30">
        <f t="shared" si="18"/>
        <v>20019.3</v>
      </c>
      <c r="K52" s="30">
        <f>K77+K78+K79</f>
        <v>48742.3</v>
      </c>
      <c r="L52" s="30">
        <f aca="true" t="shared" si="20" ref="L52:R52">L77+L78+L79+L85</f>
        <v>20019.3</v>
      </c>
      <c r="M52" s="30">
        <f t="shared" si="20"/>
        <v>0</v>
      </c>
      <c r="N52" s="30">
        <f t="shared" si="20"/>
        <v>0</v>
      </c>
      <c r="O52" s="30">
        <f t="shared" si="20"/>
        <v>211862.69999999998</v>
      </c>
      <c r="P52" s="30">
        <f t="shared" si="20"/>
        <v>0</v>
      </c>
      <c r="Q52" s="30">
        <f t="shared" si="20"/>
        <v>0</v>
      </c>
      <c r="R52" s="30">
        <f t="shared" si="20"/>
        <v>0</v>
      </c>
      <c r="S52" s="26"/>
      <c r="T52" s="31"/>
    </row>
    <row r="53" spans="1:20" ht="21.75" customHeight="1">
      <c r="A53" s="98"/>
      <c r="B53" s="86"/>
      <c r="C53" s="87"/>
      <c r="D53" s="88"/>
      <c r="E53" s="20"/>
      <c r="F53" s="20"/>
      <c r="G53" s="20"/>
      <c r="H53" s="17">
        <v>2025</v>
      </c>
      <c r="I53" s="30">
        <f aca="true" t="shared" si="21" ref="I53:I58">K53+M53+O53+Q53</f>
        <v>618782.8999999999</v>
      </c>
      <c r="J53" s="30">
        <f t="shared" si="18"/>
        <v>0</v>
      </c>
      <c r="K53" s="30">
        <f>K80+K81+K82+K83+K84+K86+K87+K88+K85</f>
        <v>235727.5</v>
      </c>
      <c r="L53" s="30">
        <f aca="true" t="shared" si="22" ref="L53:R53">L80+L81+L82+L83+L84+L86+L87+L88</f>
        <v>0</v>
      </c>
      <c r="M53" s="30">
        <f t="shared" si="22"/>
        <v>0</v>
      </c>
      <c r="N53" s="30">
        <f t="shared" si="22"/>
        <v>0</v>
      </c>
      <c r="O53" s="30">
        <f t="shared" si="22"/>
        <v>383055.39999999997</v>
      </c>
      <c r="P53" s="30">
        <f t="shared" si="22"/>
        <v>0</v>
      </c>
      <c r="Q53" s="30">
        <f t="shared" si="22"/>
        <v>0</v>
      </c>
      <c r="R53" s="30">
        <f t="shared" si="22"/>
        <v>0</v>
      </c>
      <c r="S53" s="26"/>
      <c r="T53" s="31"/>
    </row>
    <row r="54" spans="1:20" ht="18.75" customHeight="1">
      <c r="A54" s="98"/>
      <c r="B54" s="86"/>
      <c r="C54" s="87"/>
      <c r="D54" s="88"/>
      <c r="E54" s="20"/>
      <c r="F54" s="20"/>
      <c r="G54" s="20"/>
      <c r="H54" s="17">
        <v>2026</v>
      </c>
      <c r="I54" s="30">
        <f t="shared" si="21"/>
        <v>49515.2</v>
      </c>
      <c r="J54" s="30">
        <f t="shared" si="18"/>
        <v>0</v>
      </c>
      <c r="K54" s="30">
        <f>K89+K90+K91</f>
        <v>49515.2</v>
      </c>
      <c r="L54" s="30">
        <f aca="true" t="shared" si="23" ref="L54:R54">L89+L90</f>
        <v>0</v>
      </c>
      <c r="M54" s="30">
        <f t="shared" si="23"/>
        <v>0</v>
      </c>
      <c r="N54" s="30">
        <f t="shared" si="23"/>
        <v>0</v>
      </c>
      <c r="O54" s="30">
        <f t="shared" si="23"/>
        <v>0</v>
      </c>
      <c r="P54" s="30">
        <f t="shared" si="23"/>
        <v>0</v>
      </c>
      <c r="Q54" s="30">
        <f t="shared" si="23"/>
        <v>0</v>
      </c>
      <c r="R54" s="30">
        <f t="shared" si="23"/>
        <v>0</v>
      </c>
      <c r="S54" s="26"/>
      <c r="T54" s="31"/>
    </row>
    <row r="55" spans="1:20" ht="20.25" customHeight="1">
      <c r="A55" s="98"/>
      <c r="B55" s="86"/>
      <c r="C55" s="87"/>
      <c r="D55" s="88"/>
      <c r="E55" s="20"/>
      <c r="F55" s="20"/>
      <c r="G55" s="20"/>
      <c r="H55" s="17">
        <v>2027</v>
      </c>
      <c r="I55" s="30">
        <f t="shared" si="21"/>
        <v>34268.9</v>
      </c>
      <c r="J55" s="30">
        <f t="shared" si="18"/>
        <v>0</v>
      </c>
      <c r="K55" s="30">
        <f>K92+K93</f>
        <v>34268.9</v>
      </c>
      <c r="L55" s="30">
        <f aca="true" t="shared" si="24" ref="L55:R55">L92+L93+L91</f>
        <v>0</v>
      </c>
      <c r="M55" s="30">
        <f t="shared" si="24"/>
        <v>0</v>
      </c>
      <c r="N55" s="30">
        <f t="shared" si="24"/>
        <v>0</v>
      </c>
      <c r="O55" s="30">
        <f t="shared" si="24"/>
        <v>0</v>
      </c>
      <c r="P55" s="30">
        <f t="shared" si="24"/>
        <v>0</v>
      </c>
      <c r="Q55" s="30">
        <f t="shared" si="24"/>
        <v>0</v>
      </c>
      <c r="R55" s="30">
        <f t="shared" si="24"/>
        <v>0</v>
      </c>
      <c r="S55" s="26"/>
      <c r="T55" s="31"/>
    </row>
    <row r="56" spans="1:20" ht="21.75" customHeight="1">
      <c r="A56" s="98"/>
      <c r="B56" s="86"/>
      <c r="C56" s="87"/>
      <c r="D56" s="88"/>
      <c r="E56" s="20"/>
      <c r="F56" s="20"/>
      <c r="G56" s="20"/>
      <c r="H56" s="17">
        <v>2028</v>
      </c>
      <c r="I56" s="30">
        <f>K56+M56+O56+Q56</f>
        <v>18127.8</v>
      </c>
      <c r="J56" s="30">
        <f t="shared" si="18"/>
        <v>0</v>
      </c>
      <c r="K56" s="30">
        <f>K95+K94+K96</f>
        <v>18127.8</v>
      </c>
      <c r="L56" s="30">
        <f aca="true" t="shared" si="25" ref="L56:R56">L95+L94+L96</f>
        <v>0</v>
      </c>
      <c r="M56" s="30">
        <f t="shared" si="25"/>
        <v>0</v>
      </c>
      <c r="N56" s="30">
        <f t="shared" si="25"/>
        <v>0</v>
      </c>
      <c r="O56" s="30">
        <f t="shared" si="25"/>
        <v>0</v>
      </c>
      <c r="P56" s="30">
        <f t="shared" si="25"/>
        <v>0</v>
      </c>
      <c r="Q56" s="30">
        <f t="shared" si="25"/>
        <v>0</v>
      </c>
      <c r="R56" s="30">
        <f t="shared" si="25"/>
        <v>0</v>
      </c>
      <c r="S56" s="26"/>
      <c r="T56" s="31"/>
    </row>
    <row r="57" spans="1:20" ht="21.75" customHeight="1">
      <c r="A57" s="98"/>
      <c r="B57" s="86"/>
      <c r="C57" s="87"/>
      <c r="D57" s="88"/>
      <c r="E57" s="20"/>
      <c r="F57" s="20"/>
      <c r="G57" s="20"/>
      <c r="H57" s="17">
        <v>2029</v>
      </c>
      <c r="I57" s="30">
        <f t="shared" si="21"/>
        <v>20782.9</v>
      </c>
      <c r="J57" s="30">
        <f t="shared" si="18"/>
        <v>0</v>
      </c>
      <c r="K57" s="30">
        <f aca="true" t="shared" si="26" ref="K57:R57">K97+K98</f>
        <v>20782.9</v>
      </c>
      <c r="L57" s="30">
        <f t="shared" si="26"/>
        <v>0</v>
      </c>
      <c r="M57" s="30">
        <f t="shared" si="26"/>
        <v>0</v>
      </c>
      <c r="N57" s="30">
        <f t="shared" si="26"/>
        <v>0</v>
      </c>
      <c r="O57" s="30">
        <f t="shared" si="26"/>
        <v>0</v>
      </c>
      <c r="P57" s="30">
        <f t="shared" si="26"/>
        <v>0</v>
      </c>
      <c r="Q57" s="30">
        <f t="shared" si="26"/>
        <v>0</v>
      </c>
      <c r="R57" s="30">
        <f t="shared" si="26"/>
        <v>0</v>
      </c>
      <c r="S57" s="26"/>
      <c r="T57" s="31"/>
    </row>
    <row r="58" spans="1:20" ht="21.75" customHeight="1">
      <c r="A58" s="98"/>
      <c r="B58" s="86"/>
      <c r="C58" s="87"/>
      <c r="D58" s="88"/>
      <c r="E58" s="20"/>
      <c r="F58" s="20"/>
      <c r="G58" s="20"/>
      <c r="H58" s="17">
        <v>2030</v>
      </c>
      <c r="I58" s="30">
        <f t="shared" si="21"/>
        <v>22979</v>
      </c>
      <c r="J58" s="30">
        <f t="shared" si="18"/>
        <v>0</v>
      </c>
      <c r="K58" s="30">
        <f aca="true" t="shared" si="27" ref="K58:R58">K102+K101+K100+K99</f>
        <v>22979</v>
      </c>
      <c r="L58" s="30">
        <f t="shared" si="27"/>
        <v>0</v>
      </c>
      <c r="M58" s="30">
        <f t="shared" si="27"/>
        <v>0</v>
      </c>
      <c r="N58" s="30">
        <f t="shared" si="27"/>
        <v>0</v>
      </c>
      <c r="O58" s="30">
        <f t="shared" si="27"/>
        <v>0</v>
      </c>
      <c r="P58" s="30">
        <f t="shared" si="27"/>
        <v>0</v>
      </c>
      <c r="Q58" s="30">
        <f t="shared" si="27"/>
        <v>0</v>
      </c>
      <c r="R58" s="30">
        <f t="shared" si="27"/>
        <v>0</v>
      </c>
      <c r="S58" s="26"/>
      <c r="T58" s="31"/>
    </row>
    <row r="59" spans="1:20" ht="18" customHeight="1">
      <c r="A59" s="98"/>
      <c r="B59" s="83" t="s">
        <v>38</v>
      </c>
      <c r="C59" s="84"/>
      <c r="D59" s="85"/>
      <c r="E59" s="20"/>
      <c r="F59" s="20"/>
      <c r="G59" s="20"/>
      <c r="H59" s="24" t="s">
        <v>26</v>
      </c>
      <c r="I59" s="25">
        <f aca="true" t="shared" si="28" ref="I59:I64">K59+M59+O59+Q59</f>
        <v>159118.1</v>
      </c>
      <c r="J59" s="25">
        <f t="shared" si="18"/>
        <v>0</v>
      </c>
      <c r="K59" s="25">
        <f aca="true" t="shared" si="29" ref="K59:R59">SUM(K60:K68)</f>
        <v>39779.5</v>
      </c>
      <c r="L59" s="25">
        <f t="shared" si="29"/>
        <v>0</v>
      </c>
      <c r="M59" s="25">
        <f t="shared" si="29"/>
        <v>0</v>
      </c>
      <c r="N59" s="25">
        <f t="shared" si="29"/>
        <v>0</v>
      </c>
      <c r="O59" s="25">
        <f t="shared" si="29"/>
        <v>119338.6</v>
      </c>
      <c r="P59" s="25">
        <f t="shared" si="29"/>
        <v>0</v>
      </c>
      <c r="Q59" s="25">
        <f t="shared" si="29"/>
        <v>0</v>
      </c>
      <c r="R59" s="25">
        <f t="shared" si="29"/>
        <v>0</v>
      </c>
      <c r="S59" s="26"/>
      <c r="T59" s="31"/>
    </row>
    <row r="60" spans="1:20" ht="21.75" customHeight="1">
      <c r="A60" s="98"/>
      <c r="B60" s="86"/>
      <c r="C60" s="87"/>
      <c r="D60" s="88"/>
      <c r="E60" s="20"/>
      <c r="F60" s="20"/>
      <c r="G60" s="20"/>
      <c r="H60" s="17">
        <v>2022</v>
      </c>
      <c r="I60" s="34">
        <f t="shared" si="28"/>
        <v>0</v>
      </c>
      <c r="J60" s="34">
        <f>L60+N60+P60+R60</f>
        <v>0</v>
      </c>
      <c r="K60" s="34">
        <v>0</v>
      </c>
      <c r="L60" s="34">
        <v>0</v>
      </c>
      <c r="M60" s="34">
        <v>0</v>
      </c>
      <c r="N60" s="34">
        <v>0</v>
      </c>
      <c r="O60" s="34">
        <v>0</v>
      </c>
      <c r="P60" s="34">
        <v>0</v>
      </c>
      <c r="Q60" s="34">
        <v>0</v>
      </c>
      <c r="R60" s="34">
        <v>0</v>
      </c>
      <c r="S60" s="26"/>
      <c r="T60" s="31"/>
    </row>
    <row r="61" spans="1:20" ht="19.5" customHeight="1">
      <c r="A61" s="98"/>
      <c r="B61" s="86"/>
      <c r="C61" s="87"/>
      <c r="D61" s="88"/>
      <c r="E61" s="20"/>
      <c r="F61" s="20"/>
      <c r="G61" s="20"/>
      <c r="H61" s="17">
        <v>2023</v>
      </c>
      <c r="I61" s="34">
        <f t="shared" si="28"/>
        <v>159118.1</v>
      </c>
      <c r="J61" s="34">
        <f>L61+N61+P61+R61</f>
        <v>0</v>
      </c>
      <c r="K61" s="34">
        <f>K74</f>
        <v>39779.5</v>
      </c>
      <c r="L61" s="34">
        <f aca="true" t="shared" si="30" ref="L61:R61">L74</f>
        <v>0</v>
      </c>
      <c r="M61" s="34">
        <f t="shared" si="30"/>
        <v>0</v>
      </c>
      <c r="N61" s="34">
        <f t="shared" si="30"/>
        <v>0</v>
      </c>
      <c r="O61" s="34">
        <f t="shared" si="30"/>
        <v>119338.6</v>
      </c>
      <c r="P61" s="34">
        <f t="shared" si="30"/>
        <v>0</v>
      </c>
      <c r="Q61" s="34">
        <f t="shared" si="30"/>
        <v>0</v>
      </c>
      <c r="R61" s="34">
        <f t="shared" si="30"/>
        <v>0</v>
      </c>
      <c r="S61" s="26"/>
      <c r="T61" s="31"/>
    </row>
    <row r="62" spans="1:20" ht="18.75" customHeight="1">
      <c r="A62" s="98"/>
      <c r="B62" s="86"/>
      <c r="C62" s="87"/>
      <c r="D62" s="88"/>
      <c r="E62" s="20"/>
      <c r="F62" s="20"/>
      <c r="G62" s="20"/>
      <c r="H62" s="17">
        <v>2024</v>
      </c>
      <c r="I62" s="34">
        <f t="shared" si="28"/>
        <v>0</v>
      </c>
      <c r="J62" s="34">
        <f>L62+N62+P62+R62</f>
        <v>0</v>
      </c>
      <c r="K62" s="34">
        <v>0</v>
      </c>
      <c r="L62" s="34">
        <v>0</v>
      </c>
      <c r="M62" s="34">
        <v>0</v>
      </c>
      <c r="N62" s="34">
        <v>0</v>
      </c>
      <c r="O62" s="34">
        <v>0</v>
      </c>
      <c r="P62" s="34">
        <v>0</v>
      </c>
      <c r="Q62" s="34">
        <v>0</v>
      </c>
      <c r="R62" s="34">
        <v>0</v>
      </c>
      <c r="S62" s="26"/>
      <c r="T62" s="31"/>
    </row>
    <row r="63" spans="1:20" ht="17.25" customHeight="1">
      <c r="A63" s="98"/>
      <c r="B63" s="86"/>
      <c r="C63" s="87"/>
      <c r="D63" s="88"/>
      <c r="E63" s="20"/>
      <c r="F63" s="20"/>
      <c r="G63" s="20"/>
      <c r="H63" s="17">
        <v>2025</v>
      </c>
      <c r="I63" s="34">
        <f t="shared" si="28"/>
        <v>0</v>
      </c>
      <c r="J63" s="34">
        <f>L63+N63+P63+R63</f>
        <v>0</v>
      </c>
      <c r="K63" s="34">
        <v>0</v>
      </c>
      <c r="L63" s="34">
        <v>0</v>
      </c>
      <c r="M63" s="34">
        <v>0</v>
      </c>
      <c r="N63" s="34">
        <v>0</v>
      </c>
      <c r="O63" s="34">
        <v>0</v>
      </c>
      <c r="P63" s="34">
        <v>0</v>
      </c>
      <c r="Q63" s="34">
        <v>0</v>
      </c>
      <c r="R63" s="34">
        <v>0</v>
      </c>
      <c r="S63" s="26"/>
      <c r="T63" s="31"/>
    </row>
    <row r="64" spans="1:20" ht="19.5" customHeight="1">
      <c r="A64" s="98"/>
      <c r="B64" s="86"/>
      <c r="C64" s="87"/>
      <c r="D64" s="88"/>
      <c r="E64" s="20"/>
      <c r="F64" s="20"/>
      <c r="G64" s="20"/>
      <c r="H64" s="17">
        <v>2026</v>
      </c>
      <c r="I64" s="34">
        <f t="shared" si="28"/>
        <v>0</v>
      </c>
      <c r="J64" s="34">
        <f aca="true" t="shared" si="31" ref="I64:J68">L64+N64+P64+R64</f>
        <v>0</v>
      </c>
      <c r="K64" s="34">
        <v>0</v>
      </c>
      <c r="L64" s="34">
        <v>0</v>
      </c>
      <c r="M64" s="34">
        <v>0</v>
      </c>
      <c r="N64" s="34">
        <v>0</v>
      </c>
      <c r="O64" s="34">
        <v>0</v>
      </c>
      <c r="P64" s="34">
        <v>0</v>
      </c>
      <c r="Q64" s="34">
        <v>0</v>
      </c>
      <c r="R64" s="34">
        <v>0</v>
      </c>
      <c r="S64" s="26"/>
      <c r="T64" s="31"/>
    </row>
    <row r="65" spans="1:20" ht="18" customHeight="1">
      <c r="A65" s="98"/>
      <c r="B65" s="86"/>
      <c r="C65" s="87"/>
      <c r="D65" s="88"/>
      <c r="E65" s="20"/>
      <c r="F65" s="20"/>
      <c r="G65" s="20"/>
      <c r="H65" s="17">
        <v>2027</v>
      </c>
      <c r="I65" s="34">
        <f t="shared" si="31"/>
        <v>0</v>
      </c>
      <c r="J65" s="34">
        <f>L65+N65+P65+R65</f>
        <v>0</v>
      </c>
      <c r="K65" s="34">
        <v>0</v>
      </c>
      <c r="L65" s="34">
        <v>0</v>
      </c>
      <c r="M65" s="34">
        <v>0</v>
      </c>
      <c r="N65" s="34">
        <v>0</v>
      </c>
      <c r="O65" s="34">
        <v>0</v>
      </c>
      <c r="P65" s="34">
        <v>0</v>
      </c>
      <c r="Q65" s="34">
        <v>0</v>
      </c>
      <c r="R65" s="34">
        <v>0</v>
      </c>
      <c r="S65" s="26"/>
      <c r="T65" s="31"/>
    </row>
    <row r="66" spans="1:20" ht="21.75" customHeight="1">
      <c r="A66" s="98"/>
      <c r="B66" s="86"/>
      <c r="C66" s="87"/>
      <c r="D66" s="88"/>
      <c r="E66" s="20"/>
      <c r="F66" s="20"/>
      <c r="G66" s="20"/>
      <c r="H66" s="17">
        <v>2028</v>
      </c>
      <c r="I66" s="34">
        <f t="shared" si="31"/>
        <v>0</v>
      </c>
      <c r="J66" s="34">
        <f t="shared" si="31"/>
        <v>0</v>
      </c>
      <c r="K66" s="34">
        <v>0</v>
      </c>
      <c r="L66" s="34">
        <v>0</v>
      </c>
      <c r="M66" s="34">
        <v>0</v>
      </c>
      <c r="N66" s="34">
        <v>0</v>
      </c>
      <c r="O66" s="34">
        <v>0</v>
      </c>
      <c r="P66" s="34">
        <v>0</v>
      </c>
      <c r="Q66" s="34">
        <v>0</v>
      </c>
      <c r="R66" s="34">
        <v>0</v>
      </c>
      <c r="S66" s="26"/>
      <c r="T66" s="31"/>
    </row>
    <row r="67" spans="1:20" ht="21.75" customHeight="1">
      <c r="A67" s="98"/>
      <c r="B67" s="86"/>
      <c r="C67" s="87"/>
      <c r="D67" s="88"/>
      <c r="E67" s="20"/>
      <c r="F67" s="20"/>
      <c r="G67" s="20"/>
      <c r="H67" s="17">
        <v>2029</v>
      </c>
      <c r="I67" s="34">
        <f t="shared" si="31"/>
        <v>0</v>
      </c>
      <c r="J67" s="34">
        <f t="shared" si="31"/>
        <v>0</v>
      </c>
      <c r="K67" s="34">
        <v>0</v>
      </c>
      <c r="L67" s="34">
        <v>0</v>
      </c>
      <c r="M67" s="34">
        <v>0</v>
      </c>
      <c r="N67" s="34">
        <v>0</v>
      </c>
      <c r="O67" s="34">
        <v>0</v>
      </c>
      <c r="P67" s="34">
        <v>0</v>
      </c>
      <c r="Q67" s="34">
        <v>0</v>
      </c>
      <c r="R67" s="34">
        <v>0</v>
      </c>
      <c r="S67" s="26"/>
      <c r="T67" s="31"/>
    </row>
    <row r="68" spans="1:20" ht="21.75" customHeight="1">
      <c r="A68" s="98"/>
      <c r="B68" s="86"/>
      <c r="C68" s="87"/>
      <c r="D68" s="88"/>
      <c r="E68" s="20"/>
      <c r="F68" s="20"/>
      <c r="G68" s="20"/>
      <c r="H68" s="17">
        <v>2030</v>
      </c>
      <c r="I68" s="34">
        <f t="shared" si="31"/>
        <v>0</v>
      </c>
      <c r="J68" s="34">
        <f t="shared" si="31"/>
        <v>0</v>
      </c>
      <c r="K68" s="34">
        <v>0</v>
      </c>
      <c r="L68" s="34">
        <v>0</v>
      </c>
      <c r="M68" s="34">
        <v>0</v>
      </c>
      <c r="N68" s="34">
        <v>0</v>
      </c>
      <c r="O68" s="34">
        <v>0</v>
      </c>
      <c r="P68" s="34">
        <v>0</v>
      </c>
      <c r="Q68" s="34">
        <v>0</v>
      </c>
      <c r="R68" s="34">
        <v>0</v>
      </c>
      <c r="S68" s="26"/>
      <c r="T68" s="31"/>
    </row>
    <row r="69" spans="1:20" ht="51" customHeight="1">
      <c r="A69" s="35" t="s">
        <v>31</v>
      </c>
      <c r="B69" s="14" t="s">
        <v>146</v>
      </c>
      <c r="C69" s="14">
        <v>3.3</v>
      </c>
      <c r="D69" s="14" t="s">
        <v>2</v>
      </c>
      <c r="E69" s="14"/>
      <c r="F69" s="14" t="s">
        <v>219</v>
      </c>
      <c r="G69" s="14" t="s">
        <v>218</v>
      </c>
      <c r="H69" s="14">
        <v>2023</v>
      </c>
      <c r="I69" s="30">
        <f aca="true" t="shared" si="32" ref="I69:I91">K69+M69+O69+Q69</f>
        <v>21541.7</v>
      </c>
      <c r="J69" s="30">
        <f aca="true" t="shared" si="33" ref="J69:J91">L69+N69+P69+R69</f>
        <v>0</v>
      </c>
      <c r="K69" s="36">
        <v>21541.7</v>
      </c>
      <c r="L69" s="36">
        <v>0</v>
      </c>
      <c r="M69" s="36">
        <v>0</v>
      </c>
      <c r="N69" s="36">
        <v>0</v>
      </c>
      <c r="O69" s="36">
        <v>0</v>
      </c>
      <c r="P69" s="36">
        <v>0</v>
      </c>
      <c r="Q69" s="36">
        <v>0</v>
      </c>
      <c r="R69" s="36">
        <v>0</v>
      </c>
      <c r="S69" s="37" t="s">
        <v>5</v>
      </c>
      <c r="T69" s="31"/>
    </row>
    <row r="70" spans="1:20" ht="45.75" customHeight="1">
      <c r="A70" s="35" t="s">
        <v>32</v>
      </c>
      <c r="B70" s="14" t="s">
        <v>234</v>
      </c>
      <c r="C70" s="14">
        <v>2.4</v>
      </c>
      <c r="D70" s="14" t="s">
        <v>2</v>
      </c>
      <c r="E70" s="14"/>
      <c r="F70" s="14" t="s">
        <v>220</v>
      </c>
      <c r="G70" s="14" t="s">
        <v>221</v>
      </c>
      <c r="H70" s="14">
        <v>2023</v>
      </c>
      <c r="I70" s="36">
        <f t="shared" si="32"/>
        <v>23860.600000000002</v>
      </c>
      <c r="J70" s="36">
        <f t="shared" si="33"/>
        <v>0</v>
      </c>
      <c r="K70" s="36">
        <v>5965.2</v>
      </c>
      <c r="L70" s="36">
        <v>0</v>
      </c>
      <c r="M70" s="36">
        <v>0</v>
      </c>
      <c r="N70" s="36">
        <v>0</v>
      </c>
      <c r="O70" s="36">
        <v>17895.4</v>
      </c>
      <c r="P70" s="36">
        <v>0</v>
      </c>
      <c r="Q70" s="36">
        <v>0</v>
      </c>
      <c r="R70" s="36">
        <v>0</v>
      </c>
      <c r="S70" s="37" t="s">
        <v>151</v>
      </c>
      <c r="T70" s="31"/>
    </row>
    <row r="71" spans="1:20" ht="66" customHeight="1">
      <c r="A71" s="35" t="s">
        <v>41</v>
      </c>
      <c r="B71" s="14" t="s">
        <v>133</v>
      </c>
      <c r="C71" s="14">
        <v>0.01992</v>
      </c>
      <c r="D71" s="14" t="s">
        <v>2</v>
      </c>
      <c r="E71" s="14"/>
      <c r="F71" s="14" t="s">
        <v>220</v>
      </c>
      <c r="G71" s="14" t="s">
        <v>221</v>
      </c>
      <c r="H71" s="14">
        <v>2023</v>
      </c>
      <c r="I71" s="36">
        <f t="shared" si="32"/>
        <v>11099.3</v>
      </c>
      <c r="J71" s="36">
        <f t="shared" si="33"/>
        <v>0</v>
      </c>
      <c r="K71" s="36">
        <v>11099.3</v>
      </c>
      <c r="L71" s="36">
        <v>0</v>
      </c>
      <c r="M71" s="36">
        <v>0</v>
      </c>
      <c r="N71" s="36">
        <v>0</v>
      </c>
      <c r="O71" s="36">
        <v>0</v>
      </c>
      <c r="P71" s="36">
        <v>0</v>
      </c>
      <c r="Q71" s="36">
        <v>0</v>
      </c>
      <c r="R71" s="36">
        <v>0</v>
      </c>
      <c r="S71" s="37" t="s">
        <v>129</v>
      </c>
      <c r="T71" s="31"/>
    </row>
    <row r="72" spans="1:20" ht="66" customHeight="1">
      <c r="A72" s="35" t="s">
        <v>33</v>
      </c>
      <c r="B72" s="14" t="s">
        <v>148</v>
      </c>
      <c r="C72" s="14">
        <v>0.43</v>
      </c>
      <c r="D72" s="14" t="s">
        <v>2</v>
      </c>
      <c r="E72" s="14"/>
      <c r="F72" s="14" t="s">
        <v>220</v>
      </c>
      <c r="G72" s="14" t="s">
        <v>221</v>
      </c>
      <c r="H72" s="14">
        <v>2023</v>
      </c>
      <c r="I72" s="36">
        <f t="shared" si="32"/>
        <v>7719.3</v>
      </c>
      <c r="J72" s="36">
        <f t="shared" si="33"/>
        <v>0</v>
      </c>
      <c r="K72" s="36">
        <v>7719.3</v>
      </c>
      <c r="L72" s="36">
        <v>0</v>
      </c>
      <c r="M72" s="36">
        <v>0</v>
      </c>
      <c r="N72" s="36">
        <v>0</v>
      </c>
      <c r="O72" s="36">
        <v>0</v>
      </c>
      <c r="P72" s="36">
        <v>0</v>
      </c>
      <c r="Q72" s="36">
        <v>0</v>
      </c>
      <c r="R72" s="36">
        <v>0</v>
      </c>
      <c r="S72" s="37" t="s">
        <v>147</v>
      </c>
      <c r="T72" s="31"/>
    </row>
    <row r="73" spans="1:20" ht="66" customHeight="1">
      <c r="A73" s="90" t="s">
        <v>34</v>
      </c>
      <c r="B73" s="92" t="s">
        <v>231</v>
      </c>
      <c r="C73" s="92">
        <v>0.65681</v>
      </c>
      <c r="D73" s="14" t="s">
        <v>2</v>
      </c>
      <c r="E73" s="14"/>
      <c r="F73" s="13" t="s">
        <v>219</v>
      </c>
      <c r="G73" s="14" t="s">
        <v>222</v>
      </c>
      <c r="H73" s="14">
        <v>2023</v>
      </c>
      <c r="I73" s="36">
        <f t="shared" si="32"/>
        <v>2779.8</v>
      </c>
      <c r="J73" s="36">
        <f t="shared" si="33"/>
        <v>0</v>
      </c>
      <c r="K73" s="36">
        <v>694.9</v>
      </c>
      <c r="L73" s="36">
        <v>0</v>
      </c>
      <c r="M73" s="36">
        <v>0</v>
      </c>
      <c r="N73" s="36">
        <v>0</v>
      </c>
      <c r="O73" s="36">
        <v>2084.9</v>
      </c>
      <c r="P73" s="36">
        <v>0</v>
      </c>
      <c r="Q73" s="36">
        <v>0</v>
      </c>
      <c r="R73" s="36">
        <v>0</v>
      </c>
      <c r="S73" s="37" t="s">
        <v>147</v>
      </c>
      <c r="T73" s="31"/>
    </row>
    <row r="74" spans="1:20" ht="66" customHeight="1">
      <c r="A74" s="91"/>
      <c r="B74" s="93"/>
      <c r="C74" s="93"/>
      <c r="D74" s="14" t="s">
        <v>3</v>
      </c>
      <c r="E74" s="14"/>
      <c r="F74" s="13" t="s">
        <v>219</v>
      </c>
      <c r="G74" s="14" t="s">
        <v>222</v>
      </c>
      <c r="H74" s="14">
        <v>2023</v>
      </c>
      <c r="I74" s="36">
        <f>K74+M74+O74+Q74</f>
        <v>159118.1</v>
      </c>
      <c r="J74" s="36">
        <f>L74+N74+P74+R74</f>
        <v>0</v>
      </c>
      <c r="K74" s="36">
        <v>39779.5</v>
      </c>
      <c r="L74" s="36">
        <v>0</v>
      </c>
      <c r="M74" s="36">
        <v>0</v>
      </c>
      <c r="N74" s="36">
        <v>0</v>
      </c>
      <c r="O74" s="36">
        <v>119338.6</v>
      </c>
      <c r="P74" s="36">
        <v>0</v>
      </c>
      <c r="Q74" s="36">
        <v>0</v>
      </c>
      <c r="R74" s="36">
        <v>0</v>
      </c>
      <c r="S74" s="37"/>
      <c r="T74" s="31"/>
    </row>
    <row r="75" spans="1:20" ht="66" customHeight="1">
      <c r="A75" s="35" t="s">
        <v>35</v>
      </c>
      <c r="B75" s="14" t="s">
        <v>230</v>
      </c>
      <c r="C75" s="14">
        <v>1.17</v>
      </c>
      <c r="D75" s="14" t="s">
        <v>2</v>
      </c>
      <c r="E75" s="14"/>
      <c r="F75" s="14" t="s">
        <v>220</v>
      </c>
      <c r="G75" s="14" t="s">
        <v>221</v>
      </c>
      <c r="H75" s="14">
        <v>2023</v>
      </c>
      <c r="I75" s="36">
        <f t="shared" si="32"/>
        <v>12885.7</v>
      </c>
      <c r="J75" s="36">
        <f t="shared" si="33"/>
        <v>0</v>
      </c>
      <c r="K75" s="36">
        <v>12885.7</v>
      </c>
      <c r="L75" s="36">
        <v>0</v>
      </c>
      <c r="M75" s="36">
        <v>0</v>
      </c>
      <c r="N75" s="36">
        <v>0</v>
      </c>
      <c r="O75" s="36">
        <v>0</v>
      </c>
      <c r="P75" s="36">
        <v>0</v>
      </c>
      <c r="Q75" s="36">
        <v>0</v>
      </c>
      <c r="R75" s="36">
        <v>0</v>
      </c>
      <c r="S75" s="37" t="s">
        <v>147</v>
      </c>
      <c r="T75" s="31"/>
    </row>
    <row r="76" spans="1:20" ht="40.5" customHeight="1">
      <c r="A76" s="35" t="s">
        <v>36</v>
      </c>
      <c r="B76" s="14" t="s">
        <v>95</v>
      </c>
      <c r="C76" s="36">
        <v>1</v>
      </c>
      <c r="D76" s="14" t="s">
        <v>2</v>
      </c>
      <c r="E76" s="14"/>
      <c r="F76" s="14" t="s">
        <v>220</v>
      </c>
      <c r="G76" s="14" t="s">
        <v>221</v>
      </c>
      <c r="H76" s="14">
        <v>2023</v>
      </c>
      <c r="I76" s="30">
        <f>K76+M76+O76+Q76</f>
        <v>12076.4</v>
      </c>
      <c r="J76" s="30">
        <f>L76+N76+P76+R76</f>
        <v>0</v>
      </c>
      <c r="K76" s="36">
        <v>12076.4</v>
      </c>
      <c r="L76" s="36">
        <v>0</v>
      </c>
      <c r="M76" s="36">
        <v>0</v>
      </c>
      <c r="N76" s="36">
        <v>0</v>
      </c>
      <c r="O76" s="36">
        <v>0</v>
      </c>
      <c r="P76" s="36">
        <v>0</v>
      </c>
      <c r="Q76" s="36">
        <v>0</v>
      </c>
      <c r="R76" s="36">
        <v>0</v>
      </c>
      <c r="S76" s="37" t="s">
        <v>5</v>
      </c>
      <c r="T76" s="31"/>
    </row>
    <row r="77" spans="1:20" ht="105.75" customHeight="1">
      <c r="A77" s="75" t="s">
        <v>58</v>
      </c>
      <c r="B77" s="74" t="s">
        <v>179</v>
      </c>
      <c r="C77" s="74">
        <v>28.6</v>
      </c>
      <c r="D77" s="70" t="s">
        <v>2</v>
      </c>
      <c r="E77" s="70" t="s">
        <v>297</v>
      </c>
      <c r="F77" s="70" t="s">
        <v>217</v>
      </c>
      <c r="G77" s="70" t="s">
        <v>218</v>
      </c>
      <c r="H77" s="70">
        <v>2024</v>
      </c>
      <c r="I77" s="76">
        <f t="shared" si="32"/>
        <v>80077.2</v>
      </c>
      <c r="J77" s="76">
        <f t="shared" si="33"/>
        <v>20019.3</v>
      </c>
      <c r="K77" s="71">
        <v>20019.3</v>
      </c>
      <c r="L77" s="71">
        <v>20019.3</v>
      </c>
      <c r="M77" s="71">
        <v>0</v>
      </c>
      <c r="N77" s="71">
        <v>0</v>
      </c>
      <c r="O77" s="71">
        <v>60057.9</v>
      </c>
      <c r="P77" s="71">
        <v>0</v>
      </c>
      <c r="Q77" s="71">
        <v>0</v>
      </c>
      <c r="R77" s="71">
        <v>0</v>
      </c>
      <c r="S77" s="77" t="s">
        <v>154</v>
      </c>
      <c r="T77" s="78"/>
    </row>
    <row r="78" spans="1:20" ht="101.25" customHeight="1">
      <c r="A78" s="35" t="s">
        <v>137</v>
      </c>
      <c r="B78" s="14" t="s">
        <v>130</v>
      </c>
      <c r="C78" s="14">
        <v>1.25</v>
      </c>
      <c r="D78" s="14" t="s">
        <v>2</v>
      </c>
      <c r="E78" s="14"/>
      <c r="F78" s="14" t="s">
        <v>220</v>
      </c>
      <c r="G78" s="14" t="s">
        <v>221</v>
      </c>
      <c r="H78" s="14">
        <v>2024</v>
      </c>
      <c r="I78" s="36">
        <f>K78+M78+O78+Q78</f>
        <v>9896.5</v>
      </c>
      <c r="J78" s="36">
        <f>L78+N78+P78+R78</f>
        <v>0</v>
      </c>
      <c r="K78" s="36">
        <v>9896.5</v>
      </c>
      <c r="L78" s="36">
        <v>0</v>
      </c>
      <c r="M78" s="36">
        <v>0</v>
      </c>
      <c r="N78" s="36">
        <v>0</v>
      </c>
      <c r="O78" s="36">
        <v>0</v>
      </c>
      <c r="P78" s="36">
        <v>0</v>
      </c>
      <c r="Q78" s="36">
        <v>0</v>
      </c>
      <c r="R78" s="36">
        <v>0</v>
      </c>
      <c r="S78" s="37" t="s">
        <v>132</v>
      </c>
      <c r="T78" s="31"/>
    </row>
    <row r="79" spans="1:20" ht="40.5" customHeight="1">
      <c r="A79" s="35" t="s">
        <v>62</v>
      </c>
      <c r="B79" s="14" t="s">
        <v>270</v>
      </c>
      <c r="C79" s="36">
        <v>1.05</v>
      </c>
      <c r="D79" s="14" t="s">
        <v>2</v>
      </c>
      <c r="E79" s="14"/>
      <c r="F79" s="14" t="s">
        <v>220</v>
      </c>
      <c r="G79" s="14" t="s">
        <v>221</v>
      </c>
      <c r="H79" s="14">
        <v>2024</v>
      </c>
      <c r="I79" s="30">
        <f>K79+M79+O79+Q79</f>
        <v>18826.5</v>
      </c>
      <c r="J79" s="30">
        <f>L79+N79+P79+R79</f>
        <v>0</v>
      </c>
      <c r="K79" s="36">
        <v>18826.5</v>
      </c>
      <c r="L79" s="36">
        <v>0</v>
      </c>
      <c r="M79" s="36">
        <v>0</v>
      </c>
      <c r="N79" s="36">
        <v>0</v>
      </c>
      <c r="O79" s="36">
        <v>0</v>
      </c>
      <c r="P79" s="36">
        <v>0</v>
      </c>
      <c r="Q79" s="36">
        <v>0</v>
      </c>
      <c r="R79" s="36">
        <v>0</v>
      </c>
      <c r="S79" s="37" t="s">
        <v>5</v>
      </c>
      <c r="T79" s="31"/>
    </row>
    <row r="80" spans="1:20" ht="116.25" customHeight="1">
      <c r="A80" s="35" t="s">
        <v>45</v>
      </c>
      <c r="B80" s="15" t="s">
        <v>177</v>
      </c>
      <c r="C80" s="15">
        <v>0.51</v>
      </c>
      <c r="D80" s="14" t="s">
        <v>2</v>
      </c>
      <c r="E80" s="14"/>
      <c r="F80" s="14" t="s">
        <v>220</v>
      </c>
      <c r="G80" s="14" t="s">
        <v>221</v>
      </c>
      <c r="H80" s="14">
        <v>2025</v>
      </c>
      <c r="I80" s="30">
        <f t="shared" si="32"/>
        <v>7107.1</v>
      </c>
      <c r="J80" s="30">
        <f t="shared" si="33"/>
        <v>0</v>
      </c>
      <c r="K80" s="36">
        <v>7107.1</v>
      </c>
      <c r="L80" s="36">
        <v>0</v>
      </c>
      <c r="M80" s="36">
        <v>0</v>
      </c>
      <c r="N80" s="36">
        <v>0</v>
      </c>
      <c r="O80" s="36">
        <v>0</v>
      </c>
      <c r="P80" s="36">
        <v>0</v>
      </c>
      <c r="Q80" s="36">
        <v>0</v>
      </c>
      <c r="R80" s="36">
        <v>0</v>
      </c>
      <c r="S80" s="104" t="s">
        <v>173</v>
      </c>
      <c r="T80" s="40"/>
    </row>
    <row r="81" spans="1:20" ht="116.25" customHeight="1">
      <c r="A81" s="35" t="s">
        <v>190</v>
      </c>
      <c r="B81" s="15" t="s">
        <v>178</v>
      </c>
      <c r="C81" s="15">
        <v>0.17</v>
      </c>
      <c r="D81" s="14" t="s">
        <v>2</v>
      </c>
      <c r="E81" s="14"/>
      <c r="F81" s="14" t="s">
        <v>220</v>
      </c>
      <c r="G81" s="14" t="s">
        <v>221</v>
      </c>
      <c r="H81" s="14">
        <v>2025</v>
      </c>
      <c r="I81" s="30">
        <f t="shared" si="32"/>
        <v>4695.1</v>
      </c>
      <c r="J81" s="30">
        <f t="shared" si="33"/>
        <v>0</v>
      </c>
      <c r="K81" s="36">
        <v>4695.1</v>
      </c>
      <c r="L81" s="36">
        <v>0</v>
      </c>
      <c r="M81" s="36">
        <v>0</v>
      </c>
      <c r="N81" s="36">
        <v>0</v>
      </c>
      <c r="O81" s="36">
        <v>0</v>
      </c>
      <c r="P81" s="36">
        <v>0</v>
      </c>
      <c r="Q81" s="36">
        <v>0</v>
      </c>
      <c r="R81" s="36">
        <v>0</v>
      </c>
      <c r="S81" s="105"/>
      <c r="T81" s="40"/>
    </row>
    <row r="82" spans="1:20" ht="60" customHeight="1">
      <c r="A82" s="35" t="s">
        <v>59</v>
      </c>
      <c r="B82" s="13" t="s">
        <v>233</v>
      </c>
      <c r="C82" s="13">
        <v>2.4</v>
      </c>
      <c r="D82" s="13" t="s">
        <v>2</v>
      </c>
      <c r="E82" s="13"/>
      <c r="F82" s="13" t="s">
        <v>219</v>
      </c>
      <c r="G82" s="13" t="s">
        <v>218</v>
      </c>
      <c r="H82" s="14">
        <v>2025</v>
      </c>
      <c r="I82" s="30">
        <f t="shared" si="32"/>
        <v>231729.5</v>
      </c>
      <c r="J82" s="30">
        <f t="shared" si="33"/>
        <v>0</v>
      </c>
      <c r="K82" s="36">
        <v>57932.4</v>
      </c>
      <c r="L82" s="36">
        <v>0</v>
      </c>
      <c r="M82" s="36">
        <v>0</v>
      </c>
      <c r="N82" s="36">
        <v>0</v>
      </c>
      <c r="O82" s="36">
        <v>173797.1</v>
      </c>
      <c r="P82" s="36">
        <v>0</v>
      </c>
      <c r="Q82" s="36">
        <v>0</v>
      </c>
      <c r="R82" s="36">
        <v>0</v>
      </c>
      <c r="S82" s="39" t="s">
        <v>5</v>
      </c>
      <c r="T82" s="31"/>
    </row>
    <row r="83" spans="1:20" ht="72" customHeight="1">
      <c r="A83" s="35" t="s">
        <v>46</v>
      </c>
      <c r="B83" s="13" t="s">
        <v>238</v>
      </c>
      <c r="C83" s="13">
        <v>4</v>
      </c>
      <c r="D83" s="13" t="s">
        <v>2</v>
      </c>
      <c r="E83" s="13"/>
      <c r="F83" s="13" t="s">
        <v>219</v>
      </c>
      <c r="G83" s="13" t="s">
        <v>218</v>
      </c>
      <c r="H83" s="14">
        <v>2025</v>
      </c>
      <c r="I83" s="30">
        <f t="shared" si="32"/>
        <v>263087.4</v>
      </c>
      <c r="J83" s="30">
        <f t="shared" si="33"/>
        <v>0</v>
      </c>
      <c r="K83" s="36">
        <v>65771.9</v>
      </c>
      <c r="L83" s="36">
        <v>0</v>
      </c>
      <c r="M83" s="36">
        <v>0</v>
      </c>
      <c r="N83" s="36">
        <v>0</v>
      </c>
      <c r="O83" s="36">
        <v>197315.5</v>
      </c>
      <c r="P83" s="36">
        <v>0</v>
      </c>
      <c r="Q83" s="36">
        <v>0</v>
      </c>
      <c r="R83" s="36">
        <v>0</v>
      </c>
      <c r="S83" s="39" t="s">
        <v>5</v>
      </c>
      <c r="T83" s="31"/>
    </row>
    <row r="84" spans="1:20" ht="72" customHeight="1">
      <c r="A84" s="35" t="s">
        <v>47</v>
      </c>
      <c r="B84" s="13" t="s">
        <v>239</v>
      </c>
      <c r="C84" s="13">
        <v>0.65</v>
      </c>
      <c r="D84" s="13" t="s">
        <v>2</v>
      </c>
      <c r="E84" s="13"/>
      <c r="F84" s="13" t="s">
        <v>219</v>
      </c>
      <c r="G84" s="13" t="s">
        <v>218</v>
      </c>
      <c r="H84" s="14">
        <v>2025</v>
      </c>
      <c r="I84" s="30">
        <f t="shared" si="32"/>
        <v>15923.699999999999</v>
      </c>
      <c r="J84" s="30">
        <f t="shared" si="33"/>
        <v>0</v>
      </c>
      <c r="K84" s="36">
        <v>3980.9</v>
      </c>
      <c r="L84" s="36">
        <v>0</v>
      </c>
      <c r="M84" s="36">
        <v>0</v>
      </c>
      <c r="N84" s="36">
        <v>0</v>
      </c>
      <c r="O84" s="36">
        <v>11942.8</v>
      </c>
      <c r="P84" s="36">
        <v>0</v>
      </c>
      <c r="Q84" s="36">
        <v>0</v>
      </c>
      <c r="R84" s="36">
        <v>0</v>
      </c>
      <c r="S84" s="39" t="s">
        <v>5</v>
      </c>
      <c r="T84" s="31"/>
    </row>
    <row r="85" spans="1:20" ht="101.25" customHeight="1">
      <c r="A85" s="35" t="s">
        <v>139</v>
      </c>
      <c r="B85" s="14" t="s">
        <v>232</v>
      </c>
      <c r="C85" s="15">
        <v>11.47</v>
      </c>
      <c r="D85" s="15" t="s">
        <v>2</v>
      </c>
      <c r="E85" s="15"/>
      <c r="F85" s="14" t="s">
        <v>220</v>
      </c>
      <c r="G85" s="14" t="s">
        <v>221</v>
      </c>
      <c r="H85" s="14">
        <v>2025</v>
      </c>
      <c r="I85" s="30">
        <f t="shared" si="32"/>
        <v>202406.4</v>
      </c>
      <c r="J85" s="30">
        <f t="shared" si="33"/>
        <v>0</v>
      </c>
      <c r="K85" s="36">
        <v>50601.6</v>
      </c>
      <c r="L85" s="36">
        <v>0</v>
      </c>
      <c r="M85" s="36">
        <v>0</v>
      </c>
      <c r="N85" s="36">
        <v>0</v>
      </c>
      <c r="O85" s="36">
        <v>151804.8</v>
      </c>
      <c r="P85" s="36">
        <v>0</v>
      </c>
      <c r="Q85" s="36">
        <v>0</v>
      </c>
      <c r="R85" s="36">
        <v>0</v>
      </c>
      <c r="S85" s="42"/>
      <c r="T85" s="31"/>
    </row>
    <row r="86" spans="1:20" ht="48" customHeight="1">
      <c r="A86" s="35" t="s">
        <v>191</v>
      </c>
      <c r="B86" s="16" t="s">
        <v>63</v>
      </c>
      <c r="C86" s="14">
        <v>1.6</v>
      </c>
      <c r="D86" s="14" t="s">
        <v>2</v>
      </c>
      <c r="E86" s="14"/>
      <c r="F86" s="14" t="s">
        <v>220</v>
      </c>
      <c r="G86" s="14" t="s">
        <v>221</v>
      </c>
      <c r="H86" s="14">
        <v>2025</v>
      </c>
      <c r="I86" s="30">
        <f t="shared" si="32"/>
        <v>16383.7</v>
      </c>
      <c r="J86" s="30">
        <f t="shared" si="33"/>
        <v>0</v>
      </c>
      <c r="K86" s="36">
        <v>16383.7</v>
      </c>
      <c r="L86" s="36">
        <v>0</v>
      </c>
      <c r="M86" s="36">
        <v>0</v>
      </c>
      <c r="N86" s="36">
        <v>0</v>
      </c>
      <c r="O86" s="36">
        <v>0</v>
      </c>
      <c r="P86" s="36">
        <v>0</v>
      </c>
      <c r="Q86" s="36">
        <v>0</v>
      </c>
      <c r="R86" s="36">
        <v>0</v>
      </c>
      <c r="S86" s="37" t="s">
        <v>5</v>
      </c>
      <c r="T86" s="31"/>
    </row>
    <row r="87" spans="1:20" ht="40.5" customHeight="1">
      <c r="A87" s="35" t="s">
        <v>48</v>
      </c>
      <c r="B87" s="14" t="s">
        <v>269</v>
      </c>
      <c r="C87" s="36">
        <v>1</v>
      </c>
      <c r="D87" s="14" t="s">
        <v>2</v>
      </c>
      <c r="E87" s="14"/>
      <c r="F87" s="14" t="s">
        <v>220</v>
      </c>
      <c r="G87" s="14" t="s">
        <v>221</v>
      </c>
      <c r="H87" s="14">
        <v>2025</v>
      </c>
      <c r="I87" s="30">
        <f>K87+M87+O87+Q87</f>
        <v>17922.3</v>
      </c>
      <c r="J87" s="30">
        <f>L87+N87+P87+R87</f>
        <v>0</v>
      </c>
      <c r="K87" s="36">
        <v>17922.3</v>
      </c>
      <c r="L87" s="36">
        <v>0</v>
      </c>
      <c r="M87" s="36">
        <v>0</v>
      </c>
      <c r="N87" s="36">
        <v>0</v>
      </c>
      <c r="O87" s="36">
        <v>0</v>
      </c>
      <c r="P87" s="36">
        <v>0</v>
      </c>
      <c r="Q87" s="36">
        <v>0</v>
      </c>
      <c r="R87" s="36">
        <v>0</v>
      </c>
      <c r="S87" s="37" t="s">
        <v>5</v>
      </c>
      <c r="T87" s="31"/>
    </row>
    <row r="88" spans="1:20" ht="40.5" customHeight="1">
      <c r="A88" s="35" t="s">
        <v>214</v>
      </c>
      <c r="B88" s="14" t="s">
        <v>272</v>
      </c>
      <c r="C88" s="36">
        <v>0.83</v>
      </c>
      <c r="D88" s="14" t="s">
        <v>2</v>
      </c>
      <c r="E88" s="14"/>
      <c r="F88" s="14" t="s">
        <v>220</v>
      </c>
      <c r="G88" s="14" t="s">
        <v>221</v>
      </c>
      <c r="H88" s="14">
        <v>2025</v>
      </c>
      <c r="I88" s="30">
        <f>K88+M88+O88+Q88</f>
        <v>11332.5</v>
      </c>
      <c r="J88" s="30">
        <f>L88+N88+P88+R88</f>
        <v>0</v>
      </c>
      <c r="K88" s="36">
        <v>11332.5</v>
      </c>
      <c r="L88" s="36">
        <v>0</v>
      </c>
      <c r="M88" s="36">
        <v>0</v>
      </c>
      <c r="N88" s="36">
        <v>0</v>
      </c>
      <c r="O88" s="36">
        <v>0</v>
      </c>
      <c r="P88" s="36">
        <v>0</v>
      </c>
      <c r="Q88" s="36">
        <v>0</v>
      </c>
      <c r="R88" s="36">
        <v>0</v>
      </c>
      <c r="S88" s="37" t="s">
        <v>5</v>
      </c>
      <c r="T88" s="31"/>
    </row>
    <row r="89" spans="1:20" ht="103.5" customHeight="1">
      <c r="A89" s="35" t="s">
        <v>99</v>
      </c>
      <c r="B89" s="14" t="s">
        <v>114</v>
      </c>
      <c r="C89" s="14">
        <v>0.6</v>
      </c>
      <c r="D89" s="14" t="s">
        <v>2</v>
      </c>
      <c r="E89" s="14"/>
      <c r="F89" s="14" t="s">
        <v>220</v>
      </c>
      <c r="G89" s="14" t="s">
        <v>221</v>
      </c>
      <c r="H89" s="14">
        <v>2026</v>
      </c>
      <c r="I89" s="36">
        <f t="shared" si="32"/>
        <v>6448.5</v>
      </c>
      <c r="J89" s="36">
        <f t="shared" si="33"/>
        <v>0</v>
      </c>
      <c r="K89" s="36">
        <v>6448.5</v>
      </c>
      <c r="L89" s="36">
        <v>0</v>
      </c>
      <c r="M89" s="36">
        <v>0</v>
      </c>
      <c r="N89" s="36">
        <v>0</v>
      </c>
      <c r="O89" s="36">
        <v>0</v>
      </c>
      <c r="P89" s="36">
        <v>0</v>
      </c>
      <c r="Q89" s="36">
        <v>0</v>
      </c>
      <c r="R89" s="36">
        <v>0</v>
      </c>
      <c r="S89" s="37" t="s">
        <v>115</v>
      </c>
      <c r="T89" s="31"/>
    </row>
    <row r="90" spans="1:20" ht="81.75" customHeight="1">
      <c r="A90" s="35" t="s">
        <v>28</v>
      </c>
      <c r="B90" s="14" t="s">
        <v>176</v>
      </c>
      <c r="C90" s="15">
        <v>1.12</v>
      </c>
      <c r="D90" s="14" t="s">
        <v>2</v>
      </c>
      <c r="E90" s="14"/>
      <c r="F90" s="14" t="s">
        <v>220</v>
      </c>
      <c r="G90" s="14" t="s">
        <v>221</v>
      </c>
      <c r="H90" s="14">
        <v>2026</v>
      </c>
      <c r="I90" s="30">
        <f t="shared" si="32"/>
        <v>9688</v>
      </c>
      <c r="J90" s="30">
        <f t="shared" si="33"/>
        <v>0</v>
      </c>
      <c r="K90" s="36">
        <v>9688</v>
      </c>
      <c r="L90" s="36">
        <v>0</v>
      </c>
      <c r="M90" s="36">
        <v>0</v>
      </c>
      <c r="N90" s="36">
        <v>0</v>
      </c>
      <c r="O90" s="36">
        <v>0</v>
      </c>
      <c r="P90" s="36">
        <v>0</v>
      </c>
      <c r="Q90" s="36">
        <v>0</v>
      </c>
      <c r="R90" s="36">
        <v>0</v>
      </c>
      <c r="S90" s="39" t="s">
        <v>200</v>
      </c>
      <c r="T90" s="40"/>
    </row>
    <row r="91" spans="1:20" ht="111" customHeight="1">
      <c r="A91" s="35" t="s">
        <v>29</v>
      </c>
      <c r="B91" s="14" t="s">
        <v>127</v>
      </c>
      <c r="C91" s="14">
        <v>6.5</v>
      </c>
      <c r="D91" s="14" t="s">
        <v>2</v>
      </c>
      <c r="E91" s="14"/>
      <c r="F91" s="14" t="s">
        <v>220</v>
      </c>
      <c r="G91" s="14" t="s">
        <v>221</v>
      </c>
      <c r="H91" s="14">
        <v>2026</v>
      </c>
      <c r="I91" s="36">
        <f t="shared" si="32"/>
        <v>33378.7</v>
      </c>
      <c r="J91" s="36">
        <f t="shared" si="33"/>
        <v>0</v>
      </c>
      <c r="K91" s="36">
        <v>33378.7</v>
      </c>
      <c r="L91" s="36">
        <v>0</v>
      </c>
      <c r="M91" s="36">
        <v>0</v>
      </c>
      <c r="N91" s="36">
        <v>0</v>
      </c>
      <c r="O91" s="36">
        <v>0</v>
      </c>
      <c r="P91" s="36">
        <v>0</v>
      </c>
      <c r="Q91" s="36">
        <v>0</v>
      </c>
      <c r="R91" s="36">
        <v>0</v>
      </c>
      <c r="S91" s="37" t="s">
        <v>128</v>
      </c>
      <c r="T91" s="31"/>
    </row>
    <row r="92" spans="1:20" ht="81.75" customHeight="1">
      <c r="A92" s="35" t="s">
        <v>192</v>
      </c>
      <c r="B92" s="16" t="s">
        <v>168</v>
      </c>
      <c r="C92" s="16">
        <v>0.04776</v>
      </c>
      <c r="D92" s="16" t="s">
        <v>2</v>
      </c>
      <c r="E92" s="16"/>
      <c r="F92" s="16" t="s">
        <v>217</v>
      </c>
      <c r="G92" s="16" t="s">
        <v>221</v>
      </c>
      <c r="H92" s="16">
        <v>2027</v>
      </c>
      <c r="I92" s="43">
        <f aca="true" t="shared" si="34" ref="I92:I99">K92+M92+O92+Q92</f>
        <v>10254.6</v>
      </c>
      <c r="J92" s="43">
        <f aca="true" t="shared" si="35" ref="J92:J99">L92+N92+P92+R92</f>
        <v>0</v>
      </c>
      <c r="K92" s="44">
        <v>10254.6</v>
      </c>
      <c r="L92" s="36">
        <v>0</v>
      </c>
      <c r="M92" s="36">
        <v>0</v>
      </c>
      <c r="N92" s="36">
        <v>0</v>
      </c>
      <c r="O92" s="36">
        <v>0</v>
      </c>
      <c r="P92" s="36">
        <v>0</v>
      </c>
      <c r="Q92" s="36">
        <v>0</v>
      </c>
      <c r="R92" s="36">
        <v>0</v>
      </c>
      <c r="S92" s="37" t="s">
        <v>169</v>
      </c>
      <c r="T92" s="31"/>
    </row>
    <row r="93" spans="1:20" ht="101.25" customHeight="1">
      <c r="A93" s="35" t="s">
        <v>30</v>
      </c>
      <c r="B93" s="14" t="s">
        <v>68</v>
      </c>
      <c r="C93" s="14">
        <v>4.7</v>
      </c>
      <c r="D93" s="14" t="s">
        <v>2</v>
      </c>
      <c r="E93" s="14"/>
      <c r="F93" s="14" t="s">
        <v>220</v>
      </c>
      <c r="G93" s="14" t="s">
        <v>221</v>
      </c>
      <c r="H93" s="14">
        <v>2027</v>
      </c>
      <c r="I93" s="36">
        <f>K93+M93+O93+Q93</f>
        <v>24014.3</v>
      </c>
      <c r="J93" s="36">
        <f>L93+N93+P93+R93</f>
        <v>0</v>
      </c>
      <c r="K93" s="36">
        <v>24014.3</v>
      </c>
      <c r="L93" s="36">
        <v>0</v>
      </c>
      <c r="M93" s="36">
        <v>0</v>
      </c>
      <c r="N93" s="36">
        <v>0</v>
      </c>
      <c r="O93" s="36">
        <v>0</v>
      </c>
      <c r="P93" s="36">
        <v>0</v>
      </c>
      <c r="Q93" s="36">
        <v>0</v>
      </c>
      <c r="R93" s="36">
        <v>0</v>
      </c>
      <c r="S93" s="37" t="s">
        <v>6</v>
      </c>
      <c r="T93" s="31"/>
    </row>
    <row r="94" spans="1:20" ht="105.75" customHeight="1">
      <c r="A94" s="35" t="s">
        <v>64</v>
      </c>
      <c r="B94" s="14" t="s">
        <v>67</v>
      </c>
      <c r="C94" s="14">
        <v>0.25</v>
      </c>
      <c r="D94" s="14" t="s">
        <v>2</v>
      </c>
      <c r="E94" s="14"/>
      <c r="F94" s="14" t="s">
        <v>220</v>
      </c>
      <c r="G94" s="14" t="s">
        <v>221</v>
      </c>
      <c r="H94" s="14">
        <v>2028</v>
      </c>
      <c r="I94" s="30">
        <f>K94+M94+O94+Q94</f>
        <v>4006.4</v>
      </c>
      <c r="J94" s="30">
        <f>L94+N94+P94+R94</f>
        <v>0</v>
      </c>
      <c r="K94" s="36">
        <v>4006.4</v>
      </c>
      <c r="L94" s="36">
        <v>0</v>
      </c>
      <c r="M94" s="36">
        <v>0</v>
      </c>
      <c r="N94" s="36">
        <v>0</v>
      </c>
      <c r="O94" s="36">
        <v>0</v>
      </c>
      <c r="P94" s="36">
        <v>0</v>
      </c>
      <c r="Q94" s="36">
        <v>0</v>
      </c>
      <c r="R94" s="36">
        <v>0</v>
      </c>
      <c r="S94" s="37" t="s">
        <v>5</v>
      </c>
      <c r="T94" s="31"/>
    </row>
    <row r="95" spans="1:20" ht="48" customHeight="1">
      <c r="A95" s="35" t="s">
        <v>65</v>
      </c>
      <c r="B95" s="16" t="s">
        <v>201</v>
      </c>
      <c r="C95" s="16">
        <v>0.6</v>
      </c>
      <c r="D95" s="14" t="s">
        <v>2</v>
      </c>
      <c r="E95" s="14"/>
      <c r="F95" s="14" t="s">
        <v>220</v>
      </c>
      <c r="G95" s="14" t="s">
        <v>221</v>
      </c>
      <c r="H95" s="14">
        <v>2028</v>
      </c>
      <c r="I95" s="30">
        <f t="shared" si="34"/>
        <v>7254.6</v>
      </c>
      <c r="J95" s="30">
        <f t="shared" si="35"/>
        <v>0</v>
      </c>
      <c r="K95" s="36">
        <v>7254.6</v>
      </c>
      <c r="L95" s="36">
        <v>0</v>
      </c>
      <c r="M95" s="36">
        <v>0</v>
      </c>
      <c r="N95" s="36">
        <v>0</v>
      </c>
      <c r="O95" s="36">
        <v>0</v>
      </c>
      <c r="P95" s="36">
        <v>0</v>
      </c>
      <c r="Q95" s="36">
        <v>0</v>
      </c>
      <c r="R95" s="36">
        <v>0</v>
      </c>
      <c r="S95" s="37" t="s">
        <v>202</v>
      </c>
      <c r="T95" s="31"/>
    </row>
    <row r="96" spans="1:20" ht="48" customHeight="1">
      <c r="A96" s="35" t="s">
        <v>66</v>
      </c>
      <c r="B96" s="16" t="s">
        <v>203</v>
      </c>
      <c r="C96" s="16">
        <v>0.55</v>
      </c>
      <c r="D96" s="14" t="s">
        <v>2</v>
      </c>
      <c r="E96" s="14"/>
      <c r="F96" s="14" t="s">
        <v>219</v>
      </c>
      <c r="G96" s="14" t="s">
        <v>218</v>
      </c>
      <c r="H96" s="14">
        <v>2028</v>
      </c>
      <c r="I96" s="30">
        <f t="shared" si="34"/>
        <v>6866.8</v>
      </c>
      <c r="J96" s="30">
        <f t="shared" si="35"/>
        <v>0</v>
      </c>
      <c r="K96" s="36">
        <v>6866.8</v>
      </c>
      <c r="L96" s="36">
        <v>0</v>
      </c>
      <c r="M96" s="36">
        <v>0</v>
      </c>
      <c r="N96" s="36">
        <v>0</v>
      </c>
      <c r="O96" s="36">
        <v>0</v>
      </c>
      <c r="P96" s="36">
        <v>0</v>
      </c>
      <c r="Q96" s="36">
        <v>0</v>
      </c>
      <c r="R96" s="36">
        <v>0</v>
      </c>
      <c r="S96" s="37" t="s">
        <v>202</v>
      </c>
      <c r="T96" s="31"/>
    </row>
    <row r="97" spans="1:20" ht="113.25" customHeight="1">
      <c r="A97" s="35" t="s">
        <v>100</v>
      </c>
      <c r="B97" s="14" t="s">
        <v>112</v>
      </c>
      <c r="C97" s="14">
        <v>1.1</v>
      </c>
      <c r="D97" s="14" t="s">
        <v>2</v>
      </c>
      <c r="E97" s="14"/>
      <c r="F97" s="14" t="s">
        <v>220</v>
      </c>
      <c r="G97" s="14" t="s">
        <v>221</v>
      </c>
      <c r="H97" s="14">
        <v>2029</v>
      </c>
      <c r="I97" s="36">
        <f>K97+M97+O97+Q97</f>
        <v>10794.8</v>
      </c>
      <c r="J97" s="36">
        <f>L97+N97+P97+R97</f>
        <v>0</v>
      </c>
      <c r="K97" s="36">
        <v>10794.8</v>
      </c>
      <c r="L97" s="36">
        <v>0</v>
      </c>
      <c r="M97" s="36">
        <v>0</v>
      </c>
      <c r="N97" s="36">
        <v>0</v>
      </c>
      <c r="O97" s="36">
        <v>0</v>
      </c>
      <c r="P97" s="36">
        <v>0</v>
      </c>
      <c r="Q97" s="36">
        <v>0</v>
      </c>
      <c r="R97" s="36">
        <v>0</v>
      </c>
      <c r="S97" s="37" t="s">
        <v>113</v>
      </c>
      <c r="T97" s="31"/>
    </row>
    <row r="98" spans="1:20" ht="111" customHeight="1">
      <c r="A98" s="35" t="s">
        <v>140</v>
      </c>
      <c r="B98" s="14" t="s">
        <v>152</v>
      </c>
      <c r="C98" s="14">
        <v>1.1</v>
      </c>
      <c r="D98" s="14" t="s">
        <v>2</v>
      </c>
      <c r="E98" s="14"/>
      <c r="F98" s="14" t="s">
        <v>220</v>
      </c>
      <c r="G98" s="14" t="s">
        <v>221</v>
      </c>
      <c r="H98" s="14">
        <v>2029</v>
      </c>
      <c r="I98" s="36">
        <f>K98+M98+O98+Q98</f>
        <v>9988.1</v>
      </c>
      <c r="J98" s="36">
        <f>L98+N98+P98+R98</f>
        <v>0</v>
      </c>
      <c r="K98" s="36">
        <v>9988.1</v>
      </c>
      <c r="L98" s="36">
        <v>0</v>
      </c>
      <c r="M98" s="36">
        <v>0</v>
      </c>
      <c r="N98" s="36">
        <v>0</v>
      </c>
      <c r="O98" s="36">
        <v>0</v>
      </c>
      <c r="P98" s="36">
        <v>0</v>
      </c>
      <c r="Q98" s="36">
        <v>0</v>
      </c>
      <c r="R98" s="36">
        <v>0</v>
      </c>
      <c r="S98" s="37" t="s">
        <v>153</v>
      </c>
      <c r="T98" s="31"/>
    </row>
    <row r="99" spans="1:20" ht="48" customHeight="1">
      <c r="A99" s="35" t="s">
        <v>104</v>
      </c>
      <c r="B99" s="16" t="s">
        <v>61</v>
      </c>
      <c r="C99" s="16">
        <v>0.258</v>
      </c>
      <c r="D99" s="16" t="s">
        <v>2</v>
      </c>
      <c r="E99" s="16"/>
      <c r="F99" s="14" t="s">
        <v>220</v>
      </c>
      <c r="G99" s="14" t="s">
        <v>221</v>
      </c>
      <c r="H99" s="16">
        <v>2030</v>
      </c>
      <c r="I99" s="43">
        <f t="shared" si="34"/>
        <v>4035.3</v>
      </c>
      <c r="J99" s="43">
        <f t="shared" si="35"/>
        <v>0</v>
      </c>
      <c r="K99" s="44">
        <v>4035.3</v>
      </c>
      <c r="L99" s="36">
        <v>0</v>
      </c>
      <c r="M99" s="36">
        <v>0</v>
      </c>
      <c r="N99" s="36">
        <v>0</v>
      </c>
      <c r="O99" s="36">
        <v>0</v>
      </c>
      <c r="P99" s="36">
        <v>0</v>
      </c>
      <c r="Q99" s="36">
        <v>0</v>
      </c>
      <c r="R99" s="36">
        <v>0</v>
      </c>
      <c r="S99" s="37" t="s">
        <v>5</v>
      </c>
      <c r="T99" s="31"/>
    </row>
    <row r="100" spans="1:20" ht="111" customHeight="1">
      <c r="A100" s="35" t="s">
        <v>276</v>
      </c>
      <c r="B100" s="14" t="s">
        <v>224</v>
      </c>
      <c r="C100" s="14">
        <v>0.5</v>
      </c>
      <c r="D100" s="14" t="s">
        <v>2</v>
      </c>
      <c r="E100" s="14"/>
      <c r="F100" s="14" t="s">
        <v>220</v>
      </c>
      <c r="G100" s="14" t="s">
        <v>221</v>
      </c>
      <c r="H100" s="14">
        <v>2030</v>
      </c>
      <c r="I100" s="36">
        <f aca="true" t="shared" si="36" ref="I100:J102">K100+M100+O100+Q100</f>
        <v>5865.9</v>
      </c>
      <c r="J100" s="36">
        <f t="shared" si="36"/>
        <v>0</v>
      </c>
      <c r="K100" s="36">
        <v>5865.9</v>
      </c>
      <c r="L100" s="36">
        <v>0</v>
      </c>
      <c r="M100" s="36">
        <v>0</v>
      </c>
      <c r="N100" s="36">
        <v>0</v>
      </c>
      <c r="O100" s="36">
        <v>0</v>
      </c>
      <c r="P100" s="36">
        <v>0</v>
      </c>
      <c r="Q100" s="36">
        <v>0</v>
      </c>
      <c r="R100" s="36">
        <v>0</v>
      </c>
      <c r="S100" s="37" t="s">
        <v>153</v>
      </c>
      <c r="T100" s="31"/>
    </row>
    <row r="101" spans="1:20" ht="112.5" customHeight="1">
      <c r="A101" s="35" t="s">
        <v>277</v>
      </c>
      <c r="B101" s="14" t="s">
        <v>8</v>
      </c>
      <c r="C101" s="14">
        <v>1.5</v>
      </c>
      <c r="D101" s="14" t="s">
        <v>2</v>
      </c>
      <c r="E101" s="14"/>
      <c r="F101" s="14" t="s">
        <v>220</v>
      </c>
      <c r="G101" s="14" t="s">
        <v>221</v>
      </c>
      <c r="H101" s="14">
        <v>2030</v>
      </c>
      <c r="I101" s="30">
        <f t="shared" si="36"/>
        <v>9892.2</v>
      </c>
      <c r="J101" s="30">
        <f t="shared" si="36"/>
        <v>0</v>
      </c>
      <c r="K101" s="36">
        <v>9892.2</v>
      </c>
      <c r="L101" s="36">
        <v>0</v>
      </c>
      <c r="M101" s="36">
        <v>0</v>
      </c>
      <c r="N101" s="36">
        <v>0</v>
      </c>
      <c r="O101" s="36">
        <v>0</v>
      </c>
      <c r="P101" s="36">
        <v>0</v>
      </c>
      <c r="Q101" s="36">
        <v>0</v>
      </c>
      <c r="R101" s="36">
        <v>0</v>
      </c>
      <c r="S101" s="37" t="s">
        <v>5</v>
      </c>
      <c r="T101" s="31"/>
    </row>
    <row r="102" spans="1:20" ht="100.5" customHeight="1">
      <c r="A102" s="35" t="s">
        <v>278</v>
      </c>
      <c r="B102" s="14" t="s">
        <v>125</v>
      </c>
      <c r="C102" s="14">
        <v>0.175</v>
      </c>
      <c r="D102" s="14" t="s">
        <v>2</v>
      </c>
      <c r="E102" s="14"/>
      <c r="F102" s="14" t="s">
        <v>220</v>
      </c>
      <c r="G102" s="14" t="s">
        <v>221</v>
      </c>
      <c r="H102" s="14">
        <v>2030</v>
      </c>
      <c r="I102" s="36">
        <f t="shared" si="36"/>
        <v>3185.6</v>
      </c>
      <c r="J102" s="36">
        <f t="shared" si="36"/>
        <v>0</v>
      </c>
      <c r="K102" s="36">
        <v>3185.6</v>
      </c>
      <c r="L102" s="36">
        <v>0</v>
      </c>
      <c r="M102" s="36">
        <v>0</v>
      </c>
      <c r="N102" s="36">
        <v>0</v>
      </c>
      <c r="O102" s="36">
        <v>0</v>
      </c>
      <c r="P102" s="36">
        <v>0</v>
      </c>
      <c r="Q102" s="36">
        <v>0</v>
      </c>
      <c r="R102" s="36">
        <v>0</v>
      </c>
      <c r="S102" s="37" t="s">
        <v>126</v>
      </c>
      <c r="T102" s="31"/>
    </row>
    <row r="103" spans="1:20" ht="29.25" customHeight="1">
      <c r="A103" s="79" t="s">
        <v>92</v>
      </c>
      <c r="B103" s="83" t="s">
        <v>208</v>
      </c>
      <c r="C103" s="84"/>
      <c r="D103" s="85"/>
      <c r="E103" s="97"/>
      <c r="F103" s="32"/>
      <c r="G103" s="32"/>
      <c r="H103" s="24" t="s">
        <v>26</v>
      </c>
      <c r="I103" s="25">
        <f>K103+M103+O103+Q103</f>
        <v>197621.40000000002</v>
      </c>
      <c r="J103" s="25">
        <f aca="true" t="shared" si="37" ref="J103:J113">L103+N103+P103+R103</f>
        <v>0</v>
      </c>
      <c r="K103" s="25">
        <f>K104+K105+K106+K107+K108+K109+K110+K111+K112</f>
        <v>0</v>
      </c>
      <c r="L103" s="25">
        <f aca="true" t="shared" si="38" ref="L103:R103">L104+L105+L106+L107+L108+L109+L110+L111+L112</f>
        <v>0</v>
      </c>
      <c r="M103" s="25">
        <f t="shared" si="38"/>
        <v>0</v>
      </c>
      <c r="N103" s="25">
        <f t="shared" si="38"/>
        <v>0</v>
      </c>
      <c r="O103" s="25">
        <f t="shared" si="38"/>
        <v>197621.40000000002</v>
      </c>
      <c r="P103" s="25">
        <f t="shared" si="38"/>
        <v>0</v>
      </c>
      <c r="Q103" s="25">
        <f t="shared" si="38"/>
        <v>0</v>
      </c>
      <c r="R103" s="25">
        <f t="shared" si="38"/>
        <v>0</v>
      </c>
      <c r="S103" s="25" t="e">
        <f>S104+S105+S106+S107+S108+S109+S110+S111+S112+#REF!+#REF!</f>
        <v>#REF!</v>
      </c>
      <c r="T103" s="31"/>
    </row>
    <row r="104" spans="1:20" ht="22.5" customHeight="1">
      <c r="A104" s="80"/>
      <c r="B104" s="86"/>
      <c r="C104" s="87"/>
      <c r="D104" s="88"/>
      <c r="E104" s="98"/>
      <c r="F104" s="33"/>
      <c r="G104" s="33"/>
      <c r="H104" s="17">
        <v>2022</v>
      </c>
      <c r="I104" s="30">
        <f aca="true" t="shared" si="39" ref="I104:I113">K104+M104+O104+Q104</f>
        <v>0</v>
      </c>
      <c r="J104" s="30">
        <f t="shared" si="37"/>
        <v>0</v>
      </c>
      <c r="K104" s="30">
        <v>0</v>
      </c>
      <c r="L104" s="30">
        <v>0</v>
      </c>
      <c r="M104" s="30">
        <v>0</v>
      </c>
      <c r="N104" s="30">
        <v>0</v>
      </c>
      <c r="O104" s="30">
        <v>0</v>
      </c>
      <c r="P104" s="30">
        <v>0</v>
      </c>
      <c r="Q104" s="30">
        <v>0</v>
      </c>
      <c r="R104" s="30">
        <v>0</v>
      </c>
      <c r="S104" s="26"/>
      <c r="T104" s="31"/>
    </row>
    <row r="105" spans="1:20" ht="20.25" customHeight="1">
      <c r="A105" s="80"/>
      <c r="B105" s="86"/>
      <c r="C105" s="87"/>
      <c r="D105" s="88"/>
      <c r="E105" s="98"/>
      <c r="F105" s="33"/>
      <c r="G105" s="33"/>
      <c r="H105" s="17">
        <v>2023</v>
      </c>
      <c r="I105" s="30">
        <f t="shared" si="39"/>
        <v>197621.40000000002</v>
      </c>
      <c r="J105" s="30">
        <f t="shared" si="37"/>
        <v>0</v>
      </c>
      <c r="K105" s="30">
        <f>K113+K114+K115</f>
        <v>0</v>
      </c>
      <c r="L105" s="30">
        <f aca="true" t="shared" si="40" ref="L105:S105">L113+L114+L115</f>
        <v>0</v>
      </c>
      <c r="M105" s="30">
        <f t="shared" si="40"/>
        <v>0</v>
      </c>
      <c r="N105" s="30">
        <f t="shared" si="40"/>
        <v>0</v>
      </c>
      <c r="O105" s="30">
        <f t="shared" si="40"/>
        <v>197621.40000000002</v>
      </c>
      <c r="P105" s="30">
        <f t="shared" si="40"/>
        <v>0</v>
      </c>
      <c r="Q105" s="30">
        <f t="shared" si="40"/>
        <v>0</v>
      </c>
      <c r="R105" s="30">
        <f t="shared" si="40"/>
        <v>0</v>
      </c>
      <c r="S105" s="30">
        <f t="shared" si="40"/>
        <v>0</v>
      </c>
      <c r="T105" s="31"/>
    </row>
    <row r="106" spans="1:20" ht="21.75" customHeight="1">
      <c r="A106" s="80"/>
      <c r="B106" s="86"/>
      <c r="C106" s="87"/>
      <c r="D106" s="88"/>
      <c r="E106" s="98"/>
      <c r="F106" s="33"/>
      <c r="G106" s="33"/>
      <c r="H106" s="17">
        <v>2024</v>
      </c>
      <c r="I106" s="30">
        <f t="shared" si="39"/>
        <v>0</v>
      </c>
      <c r="J106" s="30">
        <f t="shared" si="37"/>
        <v>0</v>
      </c>
      <c r="K106" s="30">
        <v>0</v>
      </c>
      <c r="L106" s="30">
        <v>0</v>
      </c>
      <c r="M106" s="30">
        <v>0</v>
      </c>
      <c r="N106" s="30">
        <v>0</v>
      </c>
      <c r="O106" s="30">
        <v>0</v>
      </c>
      <c r="P106" s="30">
        <v>0</v>
      </c>
      <c r="Q106" s="30">
        <v>0</v>
      </c>
      <c r="R106" s="30">
        <v>0</v>
      </c>
      <c r="S106" s="26"/>
      <c r="T106" s="31"/>
    </row>
    <row r="107" spans="1:20" ht="24" customHeight="1">
      <c r="A107" s="80"/>
      <c r="B107" s="86"/>
      <c r="C107" s="87"/>
      <c r="D107" s="88"/>
      <c r="E107" s="98"/>
      <c r="F107" s="33"/>
      <c r="G107" s="33"/>
      <c r="H107" s="17">
        <v>2025</v>
      </c>
      <c r="I107" s="30">
        <f t="shared" si="39"/>
        <v>0</v>
      </c>
      <c r="J107" s="30">
        <f t="shared" si="37"/>
        <v>0</v>
      </c>
      <c r="K107" s="30">
        <v>0</v>
      </c>
      <c r="L107" s="30">
        <v>0</v>
      </c>
      <c r="M107" s="30">
        <v>0</v>
      </c>
      <c r="N107" s="30">
        <v>0</v>
      </c>
      <c r="O107" s="30">
        <v>0</v>
      </c>
      <c r="P107" s="30">
        <v>0</v>
      </c>
      <c r="Q107" s="30">
        <v>0</v>
      </c>
      <c r="R107" s="30">
        <v>0</v>
      </c>
      <c r="S107" s="26"/>
      <c r="T107" s="31"/>
    </row>
    <row r="108" spans="1:20" ht="18" customHeight="1">
      <c r="A108" s="80"/>
      <c r="B108" s="86"/>
      <c r="C108" s="87"/>
      <c r="D108" s="88"/>
      <c r="E108" s="98"/>
      <c r="F108" s="33"/>
      <c r="G108" s="33"/>
      <c r="H108" s="17">
        <v>2026</v>
      </c>
      <c r="I108" s="30">
        <f t="shared" si="39"/>
        <v>0</v>
      </c>
      <c r="J108" s="30">
        <f t="shared" si="37"/>
        <v>0</v>
      </c>
      <c r="K108" s="30">
        <v>0</v>
      </c>
      <c r="L108" s="30">
        <v>0</v>
      </c>
      <c r="M108" s="30">
        <v>0</v>
      </c>
      <c r="N108" s="30">
        <v>0</v>
      </c>
      <c r="O108" s="30">
        <v>0</v>
      </c>
      <c r="P108" s="30">
        <v>0</v>
      </c>
      <c r="Q108" s="30">
        <v>0</v>
      </c>
      <c r="R108" s="30">
        <v>0</v>
      </c>
      <c r="S108" s="26"/>
      <c r="T108" s="31"/>
    </row>
    <row r="109" spans="1:20" ht="21.75" customHeight="1">
      <c r="A109" s="80"/>
      <c r="B109" s="86"/>
      <c r="C109" s="87"/>
      <c r="D109" s="88"/>
      <c r="E109" s="98"/>
      <c r="F109" s="33"/>
      <c r="G109" s="33"/>
      <c r="H109" s="17">
        <v>2027</v>
      </c>
      <c r="I109" s="30">
        <f t="shared" si="39"/>
        <v>0</v>
      </c>
      <c r="J109" s="30">
        <f t="shared" si="37"/>
        <v>0</v>
      </c>
      <c r="K109" s="30">
        <v>0</v>
      </c>
      <c r="L109" s="30">
        <v>0</v>
      </c>
      <c r="M109" s="30">
        <v>0</v>
      </c>
      <c r="N109" s="30">
        <v>0</v>
      </c>
      <c r="O109" s="30">
        <v>0</v>
      </c>
      <c r="P109" s="30">
        <v>0</v>
      </c>
      <c r="Q109" s="30">
        <v>0</v>
      </c>
      <c r="R109" s="30">
        <v>0</v>
      </c>
      <c r="S109" s="26"/>
      <c r="T109" s="31"/>
    </row>
    <row r="110" spans="1:20" ht="21.75" customHeight="1">
      <c r="A110" s="80"/>
      <c r="B110" s="86"/>
      <c r="C110" s="87"/>
      <c r="D110" s="88"/>
      <c r="E110" s="98"/>
      <c r="F110" s="33"/>
      <c r="G110" s="33"/>
      <c r="H110" s="17">
        <v>2028</v>
      </c>
      <c r="I110" s="30">
        <f t="shared" si="39"/>
        <v>0</v>
      </c>
      <c r="J110" s="30">
        <f t="shared" si="37"/>
        <v>0</v>
      </c>
      <c r="K110" s="30">
        <v>0</v>
      </c>
      <c r="L110" s="30">
        <v>0</v>
      </c>
      <c r="M110" s="30">
        <v>0</v>
      </c>
      <c r="N110" s="30">
        <v>0</v>
      </c>
      <c r="O110" s="30">
        <v>0</v>
      </c>
      <c r="P110" s="30">
        <v>0</v>
      </c>
      <c r="Q110" s="30">
        <v>0</v>
      </c>
      <c r="R110" s="30">
        <v>0</v>
      </c>
      <c r="S110" s="26"/>
      <c r="T110" s="31"/>
    </row>
    <row r="111" spans="1:20" ht="21.75" customHeight="1">
      <c r="A111" s="80"/>
      <c r="B111" s="86"/>
      <c r="C111" s="87"/>
      <c r="D111" s="88"/>
      <c r="E111" s="98"/>
      <c r="F111" s="33"/>
      <c r="G111" s="33"/>
      <c r="H111" s="17">
        <v>2029</v>
      </c>
      <c r="I111" s="30">
        <f t="shared" si="39"/>
        <v>0</v>
      </c>
      <c r="J111" s="30">
        <f t="shared" si="37"/>
        <v>0</v>
      </c>
      <c r="K111" s="30">
        <v>0</v>
      </c>
      <c r="L111" s="30">
        <v>0</v>
      </c>
      <c r="M111" s="30">
        <v>0</v>
      </c>
      <c r="N111" s="30">
        <v>0</v>
      </c>
      <c r="O111" s="30">
        <v>0</v>
      </c>
      <c r="P111" s="30">
        <v>0</v>
      </c>
      <c r="Q111" s="30">
        <v>0</v>
      </c>
      <c r="R111" s="30">
        <v>0</v>
      </c>
      <c r="S111" s="26"/>
      <c r="T111" s="31"/>
    </row>
    <row r="112" spans="1:20" ht="21.75" customHeight="1">
      <c r="A112" s="80"/>
      <c r="B112" s="86"/>
      <c r="C112" s="87"/>
      <c r="D112" s="88"/>
      <c r="E112" s="98"/>
      <c r="F112" s="33"/>
      <c r="G112" s="33"/>
      <c r="H112" s="17">
        <v>2030</v>
      </c>
      <c r="I112" s="30">
        <f t="shared" si="39"/>
        <v>0</v>
      </c>
      <c r="J112" s="30">
        <f t="shared" si="37"/>
        <v>0</v>
      </c>
      <c r="K112" s="30">
        <v>0</v>
      </c>
      <c r="L112" s="30">
        <v>0</v>
      </c>
      <c r="M112" s="30">
        <v>0</v>
      </c>
      <c r="N112" s="30">
        <v>0</v>
      </c>
      <c r="O112" s="30">
        <v>0</v>
      </c>
      <c r="P112" s="30">
        <v>0</v>
      </c>
      <c r="Q112" s="30">
        <v>0</v>
      </c>
      <c r="R112" s="30">
        <v>0</v>
      </c>
      <c r="S112" s="26"/>
      <c r="T112" s="31"/>
    </row>
    <row r="113" spans="1:20" ht="60" customHeight="1">
      <c r="A113" s="35" t="s">
        <v>93</v>
      </c>
      <c r="B113" s="26" t="s">
        <v>209</v>
      </c>
      <c r="C113" s="14">
        <v>0.3</v>
      </c>
      <c r="D113" s="14" t="s">
        <v>210</v>
      </c>
      <c r="E113" s="14"/>
      <c r="F113" s="14" t="s">
        <v>219</v>
      </c>
      <c r="G113" s="14" t="s">
        <v>221</v>
      </c>
      <c r="H113" s="14">
        <v>2023</v>
      </c>
      <c r="I113" s="36">
        <f t="shared" si="39"/>
        <v>62147.3</v>
      </c>
      <c r="J113" s="36">
        <f t="shared" si="37"/>
        <v>0</v>
      </c>
      <c r="K113" s="36">
        <v>0</v>
      </c>
      <c r="L113" s="36">
        <v>0</v>
      </c>
      <c r="M113" s="36">
        <v>0</v>
      </c>
      <c r="N113" s="36">
        <v>0</v>
      </c>
      <c r="O113" s="36">
        <f>46610.5+15536.8</f>
        <v>62147.3</v>
      </c>
      <c r="P113" s="36">
        <v>0</v>
      </c>
      <c r="Q113" s="36">
        <v>0</v>
      </c>
      <c r="R113" s="36">
        <v>0</v>
      </c>
      <c r="S113" s="37"/>
      <c r="T113" s="106" t="s">
        <v>97</v>
      </c>
    </row>
    <row r="114" spans="1:20" ht="60" customHeight="1">
      <c r="A114" s="35" t="s">
        <v>247</v>
      </c>
      <c r="B114" s="26" t="s">
        <v>211</v>
      </c>
      <c r="C114" s="14">
        <v>0.498</v>
      </c>
      <c r="D114" s="14" t="s">
        <v>210</v>
      </c>
      <c r="E114" s="14"/>
      <c r="F114" s="14" t="s">
        <v>219</v>
      </c>
      <c r="G114" s="14" t="s">
        <v>221</v>
      </c>
      <c r="H114" s="14">
        <v>2023</v>
      </c>
      <c r="I114" s="36">
        <f>K114+M114+O114+Q114</f>
        <v>106106.6</v>
      </c>
      <c r="J114" s="36">
        <f>L114+N114+P114+R114</f>
        <v>0</v>
      </c>
      <c r="K114" s="36">
        <v>0</v>
      </c>
      <c r="L114" s="36">
        <v>0</v>
      </c>
      <c r="M114" s="36">
        <v>0</v>
      </c>
      <c r="N114" s="36">
        <v>0</v>
      </c>
      <c r="O114" s="36">
        <f>79580+26526.6</f>
        <v>106106.6</v>
      </c>
      <c r="P114" s="36">
        <v>0</v>
      </c>
      <c r="Q114" s="36">
        <v>0</v>
      </c>
      <c r="R114" s="36">
        <v>0</v>
      </c>
      <c r="S114" s="37"/>
      <c r="T114" s="107"/>
    </row>
    <row r="115" spans="1:20" ht="60" customHeight="1">
      <c r="A115" s="35" t="s">
        <v>248</v>
      </c>
      <c r="B115" s="26" t="s">
        <v>212</v>
      </c>
      <c r="C115" s="14">
        <v>0.16515</v>
      </c>
      <c r="D115" s="14" t="s">
        <v>210</v>
      </c>
      <c r="E115" s="14"/>
      <c r="F115" s="14" t="s">
        <v>219</v>
      </c>
      <c r="G115" s="14" t="s">
        <v>221</v>
      </c>
      <c r="H115" s="14">
        <v>2023</v>
      </c>
      <c r="I115" s="36">
        <f>K115+M115+O115+Q115</f>
        <v>29367.5</v>
      </c>
      <c r="J115" s="36">
        <f>L115+N115+P115+R115</f>
        <v>0</v>
      </c>
      <c r="K115" s="36">
        <v>0</v>
      </c>
      <c r="L115" s="36">
        <v>0</v>
      </c>
      <c r="M115" s="36">
        <v>0</v>
      </c>
      <c r="N115" s="36">
        <v>0</v>
      </c>
      <c r="O115" s="36">
        <f>22025.6+7341.9</f>
        <v>29367.5</v>
      </c>
      <c r="P115" s="36">
        <v>0</v>
      </c>
      <c r="Q115" s="36">
        <v>0</v>
      </c>
      <c r="R115" s="36">
        <v>0</v>
      </c>
      <c r="S115" s="37"/>
      <c r="T115" s="108"/>
    </row>
    <row r="116" spans="1:256" s="3" customFormat="1" ht="18.75" customHeight="1">
      <c r="A116" s="97"/>
      <c r="B116" s="83" t="s">
        <v>37</v>
      </c>
      <c r="C116" s="84"/>
      <c r="D116" s="85"/>
      <c r="E116" s="20"/>
      <c r="F116" s="20"/>
      <c r="G116" s="20"/>
      <c r="H116" s="24" t="s">
        <v>26</v>
      </c>
      <c r="I116" s="25">
        <f aca="true" t="shared" si="41" ref="I116:K117">I126+I136+I146</f>
        <v>1473764</v>
      </c>
      <c r="J116" s="25">
        <f t="shared" si="41"/>
        <v>20019.3</v>
      </c>
      <c r="K116" s="25">
        <f t="shared" si="41"/>
        <v>541905.6000000001</v>
      </c>
      <c r="L116" s="25">
        <f aca="true" t="shared" si="42" ref="L116:R116">L126+L136+L146</f>
        <v>20019.3</v>
      </c>
      <c r="M116" s="25">
        <f t="shared" si="42"/>
        <v>0</v>
      </c>
      <c r="N116" s="25">
        <f t="shared" si="42"/>
        <v>0</v>
      </c>
      <c r="O116" s="25">
        <f t="shared" si="42"/>
        <v>931858.3999999999</v>
      </c>
      <c r="P116" s="25">
        <f t="shared" si="42"/>
        <v>0</v>
      </c>
      <c r="Q116" s="25">
        <f t="shared" si="42"/>
        <v>0</v>
      </c>
      <c r="R116" s="25">
        <f t="shared" si="42"/>
        <v>0</v>
      </c>
      <c r="S116" s="26"/>
      <c r="T116" s="31"/>
      <c r="U116" s="45"/>
      <c r="V116" s="45"/>
      <c r="W116" s="46"/>
      <c r="X116" s="47"/>
      <c r="Y116" s="47"/>
      <c r="Z116" s="47"/>
      <c r="AA116" s="47"/>
      <c r="AB116" s="47"/>
      <c r="AC116" s="47"/>
      <c r="AD116" s="47"/>
      <c r="AE116" s="47"/>
      <c r="AF116" s="47"/>
      <c r="AG116" s="47"/>
      <c r="AH116" s="48"/>
      <c r="AI116" s="87"/>
      <c r="AJ116" s="87"/>
      <c r="AK116" s="87"/>
      <c r="AL116" s="87"/>
      <c r="AM116" s="46"/>
      <c r="AN116" s="47"/>
      <c r="AO116" s="47"/>
      <c r="AP116" s="47"/>
      <c r="AQ116" s="47"/>
      <c r="AR116" s="47"/>
      <c r="AS116" s="47"/>
      <c r="AT116" s="47"/>
      <c r="AU116" s="47"/>
      <c r="AV116" s="47"/>
      <c r="AW116" s="47"/>
      <c r="AX116" s="48"/>
      <c r="AY116" s="87"/>
      <c r="AZ116" s="87"/>
      <c r="BA116" s="87"/>
      <c r="BB116" s="87"/>
      <c r="BC116" s="46"/>
      <c r="BD116" s="47"/>
      <c r="BE116" s="47"/>
      <c r="BF116" s="47"/>
      <c r="BG116" s="47"/>
      <c r="BH116" s="47"/>
      <c r="BI116" s="47"/>
      <c r="BJ116" s="47"/>
      <c r="BK116" s="47"/>
      <c r="BL116" s="47"/>
      <c r="BM116" s="47"/>
      <c r="BN116" s="48"/>
      <c r="BO116" s="87"/>
      <c r="BP116" s="87"/>
      <c r="BQ116" s="87"/>
      <c r="BR116" s="87"/>
      <c r="BS116" s="46"/>
      <c r="BT116" s="47"/>
      <c r="BU116" s="47"/>
      <c r="BV116" s="47"/>
      <c r="BW116" s="47"/>
      <c r="BX116" s="47"/>
      <c r="BY116" s="47"/>
      <c r="BZ116" s="47"/>
      <c r="CA116" s="47"/>
      <c r="CB116" s="47"/>
      <c r="CC116" s="47"/>
      <c r="CD116" s="48"/>
      <c r="CE116" s="87"/>
      <c r="CF116" s="87"/>
      <c r="CG116" s="87"/>
      <c r="CH116" s="87"/>
      <c r="CI116" s="46"/>
      <c r="CJ116" s="47"/>
      <c r="CK116" s="47"/>
      <c r="CL116" s="47"/>
      <c r="CM116" s="47"/>
      <c r="CN116" s="47"/>
      <c r="CO116" s="47"/>
      <c r="CP116" s="47"/>
      <c r="CQ116" s="47"/>
      <c r="CR116" s="47"/>
      <c r="CS116" s="47"/>
      <c r="CT116" s="48"/>
      <c r="CU116" s="87"/>
      <c r="CV116" s="87"/>
      <c r="CW116" s="87"/>
      <c r="CX116" s="87"/>
      <c r="CY116" s="46"/>
      <c r="CZ116" s="47"/>
      <c r="DA116" s="47"/>
      <c r="DB116" s="47"/>
      <c r="DC116" s="47"/>
      <c r="DD116" s="47"/>
      <c r="DE116" s="47"/>
      <c r="DF116" s="47"/>
      <c r="DG116" s="47"/>
      <c r="DH116" s="47"/>
      <c r="DI116" s="47"/>
      <c r="DJ116" s="48"/>
      <c r="DK116" s="87"/>
      <c r="DL116" s="87"/>
      <c r="DM116" s="87"/>
      <c r="DN116" s="87"/>
      <c r="DO116" s="46"/>
      <c r="DP116" s="47"/>
      <c r="DQ116" s="47"/>
      <c r="DR116" s="47"/>
      <c r="DS116" s="47"/>
      <c r="DT116" s="47"/>
      <c r="DU116" s="47"/>
      <c r="DV116" s="47"/>
      <c r="DW116" s="47"/>
      <c r="DX116" s="47"/>
      <c r="DY116" s="47"/>
      <c r="DZ116" s="48"/>
      <c r="EA116" s="87"/>
      <c r="EB116" s="87"/>
      <c r="EC116" s="87"/>
      <c r="ED116" s="87"/>
      <c r="EE116" s="46"/>
      <c r="EF116" s="47"/>
      <c r="EG116" s="47"/>
      <c r="EH116" s="47"/>
      <c r="EI116" s="47"/>
      <c r="EJ116" s="47"/>
      <c r="EK116" s="47"/>
      <c r="EL116" s="47"/>
      <c r="EM116" s="47"/>
      <c r="EN116" s="47"/>
      <c r="EO116" s="47"/>
      <c r="EP116" s="48"/>
      <c r="EQ116" s="87"/>
      <c r="ER116" s="87"/>
      <c r="ES116" s="87"/>
      <c r="ET116" s="87"/>
      <c r="EU116" s="46"/>
      <c r="EV116" s="47"/>
      <c r="EW116" s="47"/>
      <c r="EX116" s="47"/>
      <c r="EY116" s="47"/>
      <c r="EZ116" s="47"/>
      <c r="FA116" s="47"/>
      <c r="FB116" s="47"/>
      <c r="FC116" s="47"/>
      <c r="FD116" s="47"/>
      <c r="FE116" s="47"/>
      <c r="FF116" s="48"/>
      <c r="FG116" s="87"/>
      <c r="FH116" s="87"/>
      <c r="FI116" s="87"/>
      <c r="FJ116" s="87"/>
      <c r="FK116" s="46"/>
      <c r="FL116" s="47"/>
      <c r="FM116" s="47"/>
      <c r="FN116" s="47"/>
      <c r="FO116" s="47"/>
      <c r="FP116" s="47"/>
      <c r="FQ116" s="47"/>
      <c r="FR116" s="47"/>
      <c r="FS116" s="47"/>
      <c r="FT116" s="47"/>
      <c r="FU116" s="47"/>
      <c r="FV116" s="48"/>
      <c r="FW116" s="87"/>
      <c r="FX116" s="87"/>
      <c r="FY116" s="87"/>
      <c r="FZ116" s="87"/>
      <c r="GA116" s="46"/>
      <c r="GB116" s="47"/>
      <c r="GC116" s="47"/>
      <c r="GD116" s="47"/>
      <c r="GE116" s="47"/>
      <c r="GF116" s="47"/>
      <c r="GG116" s="47"/>
      <c r="GH116" s="47"/>
      <c r="GI116" s="47"/>
      <c r="GJ116" s="47"/>
      <c r="GK116" s="47"/>
      <c r="GL116" s="48"/>
      <c r="GM116" s="87"/>
      <c r="GN116" s="87"/>
      <c r="GO116" s="87"/>
      <c r="GP116" s="87"/>
      <c r="GQ116" s="46"/>
      <c r="GR116" s="47"/>
      <c r="GS116" s="47"/>
      <c r="GT116" s="47"/>
      <c r="GU116" s="47"/>
      <c r="GV116" s="47"/>
      <c r="GW116" s="47"/>
      <c r="GX116" s="47"/>
      <c r="GY116" s="47"/>
      <c r="GZ116" s="47"/>
      <c r="HA116" s="47"/>
      <c r="HB116" s="48"/>
      <c r="HC116" s="87"/>
      <c r="HD116" s="87"/>
      <c r="HE116" s="87"/>
      <c r="HF116" s="87"/>
      <c r="HG116" s="46"/>
      <c r="HH116" s="47"/>
      <c r="HI116" s="47"/>
      <c r="HJ116" s="47"/>
      <c r="HK116" s="47"/>
      <c r="HL116" s="47"/>
      <c r="HM116" s="47"/>
      <c r="HN116" s="47"/>
      <c r="HO116" s="47"/>
      <c r="HP116" s="47"/>
      <c r="HQ116" s="47"/>
      <c r="HR116" s="48"/>
      <c r="HS116" s="87"/>
      <c r="HT116" s="87"/>
      <c r="HU116" s="87"/>
      <c r="HV116" s="87"/>
      <c r="HW116" s="46"/>
      <c r="HX116" s="47"/>
      <c r="HY116" s="47"/>
      <c r="HZ116" s="47"/>
      <c r="IA116" s="47"/>
      <c r="IB116" s="47"/>
      <c r="IC116" s="47"/>
      <c r="ID116" s="47"/>
      <c r="IE116" s="47"/>
      <c r="IF116" s="47"/>
      <c r="IG116" s="47"/>
      <c r="IH116" s="48"/>
      <c r="II116" s="87"/>
      <c r="IJ116" s="87"/>
      <c r="IK116" s="87"/>
      <c r="IL116" s="87"/>
      <c r="IM116" s="46"/>
      <c r="IN116" s="47"/>
      <c r="IO116" s="47"/>
      <c r="IP116" s="47"/>
      <c r="IQ116" s="47"/>
      <c r="IR116" s="47"/>
      <c r="IS116" s="47"/>
      <c r="IT116" s="47"/>
      <c r="IU116" s="47"/>
      <c r="IV116" s="47"/>
    </row>
    <row r="117" spans="1:256" s="3" customFormat="1" ht="18.75" customHeight="1">
      <c r="A117" s="98"/>
      <c r="B117" s="86"/>
      <c r="C117" s="87"/>
      <c r="D117" s="88"/>
      <c r="E117" s="20"/>
      <c r="F117" s="20"/>
      <c r="G117" s="20"/>
      <c r="H117" s="17">
        <v>2022</v>
      </c>
      <c r="I117" s="30">
        <f t="shared" si="41"/>
        <v>0</v>
      </c>
      <c r="J117" s="30">
        <f t="shared" si="41"/>
        <v>0</v>
      </c>
      <c r="K117" s="30">
        <f t="shared" si="41"/>
        <v>0</v>
      </c>
      <c r="L117" s="30">
        <f aca="true" t="shared" si="43" ref="L117:R117">L127+L137+L147</f>
        <v>0</v>
      </c>
      <c r="M117" s="30">
        <f t="shared" si="43"/>
        <v>0</v>
      </c>
      <c r="N117" s="30">
        <f t="shared" si="43"/>
        <v>0</v>
      </c>
      <c r="O117" s="30">
        <f t="shared" si="43"/>
        <v>0</v>
      </c>
      <c r="P117" s="30">
        <f t="shared" si="43"/>
        <v>0</v>
      </c>
      <c r="Q117" s="30">
        <f t="shared" si="43"/>
        <v>0</v>
      </c>
      <c r="R117" s="30">
        <f t="shared" si="43"/>
        <v>0</v>
      </c>
      <c r="S117" s="26"/>
      <c r="T117" s="31"/>
      <c r="U117" s="45"/>
      <c r="V117" s="45"/>
      <c r="W117" s="49"/>
      <c r="X117" s="50"/>
      <c r="Y117" s="50"/>
      <c r="Z117" s="50"/>
      <c r="AA117" s="50"/>
      <c r="AB117" s="50"/>
      <c r="AC117" s="50"/>
      <c r="AD117" s="50"/>
      <c r="AE117" s="50"/>
      <c r="AF117" s="50"/>
      <c r="AG117" s="50"/>
      <c r="AH117" s="48"/>
      <c r="AI117" s="87"/>
      <c r="AJ117" s="87"/>
      <c r="AK117" s="87"/>
      <c r="AL117" s="87"/>
      <c r="AM117" s="49"/>
      <c r="AN117" s="50"/>
      <c r="AO117" s="50"/>
      <c r="AP117" s="50"/>
      <c r="AQ117" s="50"/>
      <c r="AR117" s="50"/>
      <c r="AS117" s="50"/>
      <c r="AT117" s="50"/>
      <c r="AU117" s="50"/>
      <c r="AV117" s="50"/>
      <c r="AW117" s="50"/>
      <c r="AX117" s="48"/>
      <c r="AY117" s="87"/>
      <c r="AZ117" s="87"/>
      <c r="BA117" s="87"/>
      <c r="BB117" s="87"/>
      <c r="BC117" s="49"/>
      <c r="BD117" s="50"/>
      <c r="BE117" s="50"/>
      <c r="BF117" s="50"/>
      <c r="BG117" s="50"/>
      <c r="BH117" s="50"/>
      <c r="BI117" s="50"/>
      <c r="BJ117" s="50"/>
      <c r="BK117" s="50"/>
      <c r="BL117" s="50"/>
      <c r="BM117" s="50"/>
      <c r="BN117" s="48"/>
      <c r="BO117" s="87"/>
      <c r="BP117" s="87"/>
      <c r="BQ117" s="87"/>
      <c r="BR117" s="87"/>
      <c r="BS117" s="49"/>
      <c r="BT117" s="50"/>
      <c r="BU117" s="50"/>
      <c r="BV117" s="50"/>
      <c r="BW117" s="50"/>
      <c r="BX117" s="50"/>
      <c r="BY117" s="50"/>
      <c r="BZ117" s="50"/>
      <c r="CA117" s="50"/>
      <c r="CB117" s="50"/>
      <c r="CC117" s="50"/>
      <c r="CD117" s="48"/>
      <c r="CE117" s="87"/>
      <c r="CF117" s="87"/>
      <c r="CG117" s="87"/>
      <c r="CH117" s="87"/>
      <c r="CI117" s="49"/>
      <c r="CJ117" s="50"/>
      <c r="CK117" s="50"/>
      <c r="CL117" s="50"/>
      <c r="CM117" s="50"/>
      <c r="CN117" s="50"/>
      <c r="CO117" s="50"/>
      <c r="CP117" s="50"/>
      <c r="CQ117" s="50"/>
      <c r="CR117" s="50"/>
      <c r="CS117" s="50"/>
      <c r="CT117" s="48"/>
      <c r="CU117" s="87"/>
      <c r="CV117" s="87"/>
      <c r="CW117" s="87"/>
      <c r="CX117" s="87"/>
      <c r="CY117" s="49"/>
      <c r="CZ117" s="50"/>
      <c r="DA117" s="50"/>
      <c r="DB117" s="50"/>
      <c r="DC117" s="50"/>
      <c r="DD117" s="50"/>
      <c r="DE117" s="50"/>
      <c r="DF117" s="50"/>
      <c r="DG117" s="50"/>
      <c r="DH117" s="50"/>
      <c r="DI117" s="50"/>
      <c r="DJ117" s="48"/>
      <c r="DK117" s="87"/>
      <c r="DL117" s="87"/>
      <c r="DM117" s="87"/>
      <c r="DN117" s="87"/>
      <c r="DO117" s="49"/>
      <c r="DP117" s="50"/>
      <c r="DQ117" s="50"/>
      <c r="DR117" s="50"/>
      <c r="DS117" s="50"/>
      <c r="DT117" s="50"/>
      <c r="DU117" s="50"/>
      <c r="DV117" s="50"/>
      <c r="DW117" s="50"/>
      <c r="DX117" s="50"/>
      <c r="DY117" s="50"/>
      <c r="DZ117" s="48"/>
      <c r="EA117" s="87"/>
      <c r="EB117" s="87"/>
      <c r="EC117" s="87"/>
      <c r="ED117" s="87"/>
      <c r="EE117" s="49"/>
      <c r="EF117" s="50"/>
      <c r="EG117" s="50"/>
      <c r="EH117" s="50"/>
      <c r="EI117" s="50"/>
      <c r="EJ117" s="50"/>
      <c r="EK117" s="50"/>
      <c r="EL117" s="50"/>
      <c r="EM117" s="50"/>
      <c r="EN117" s="50"/>
      <c r="EO117" s="50"/>
      <c r="EP117" s="48"/>
      <c r="EQ117" s="87"/>
      <c r="ER117" s="87"/>
      <c r="ES117" s="87"/>
      <c r="ET117" s="87"/>
      <c r="EU117" s="49"/>
      <c r="EV117" s="50"/>
      <c r="EW117" s="50"/>
      <c r="EX117" s="50"/>
      <c r="EY117" s="50"/>
      <c r="EZ117" s="50"/>
      <c r="FA117" s="50"/>
      <c r="FB117" s="50"/>
      <c r="FC117" s="50"/>
      <c r="FD117" s="50"/>
      <c r="FE117" s="50"/>
      <c r="FF117" s="48"/>
      <c r="FG117" s="87"/>
      <c r="FH117" s="87"/>
      <c r="FI117" s="87"/>
      <c r="FJ117" s="87"/>
      <c r="FK117" s="49"/>
      <c r="FL117" s="50"/>
      <c r="FM117" s="50"/>
      <c r="FN117" s="50"/>
      <c r="FO117" s="50"/>
      <c r="FP117" s="50"/>
      <c r="FQ117" s="50"/>
      <c r="FR117" s="50"/>
      <c r="FS117" s="50"/>
      <c r="FT117" s="50"/>
      <c r="FU117" s="50"/>
      <c r="FV117" s="48"/>
      <c r="FW117" s="87"/>
      <c r="FX117" s="87"/>
      <c r="FY117" s="87"/>
      <c r="FZ117" s="87"/>
      <c r="GA117" s="49"/>
      <c r="GB117" s="50"/>
      <c r="GC117" s="50"/>
      <c r="GD117" s="50"/>
      <c r="GE117" s="50"/>
      <c r="GF117" s="50"/>
      <c r="GG117" s="50"/>
      <c r="GH117" s="50"/>
      <c r="GI117" s="50"/>
      <c r="GJ117" s="50"/>
      <c r="GK117" s="50"/>
      <c r="GL117" s="48"/>
      <c r="GM117" s="87"/>
      <c r="GN117" s="87"/>
      <c r="GO117" s="87"/>
      <c r="GP117" s="87"/>
      <c r="GQ117" s="49"/>
      <c r="GR117" s="50"/>
      <c r="GS117" s="50"/>
      <c r="GT117" s="50"/>
      <c r="GU117" s="50"/>
      <c r="GV117" s="50"/>
      <c r="GW117" s="50"/>
      <c r="GX117" s="50"/>
      <c r="GY117" s="50"/>
      <c r="GZ117" s="50"/>
      <c r="HA117" s="50"/>
      <c r="HB117" s="48"/>
      <c r="HC117" s="87"/>
      <c r="HD117" s="87"/>
      <c r="HE117" s="87"/>
      <c r="HF117" s="87"/>
      <c r="HG117" s="49"/>
      <c r="HH117" s="50"/>
      <c r="HI117" s="50"/>
      <c r="HJ117" s="50"/>
      <c r="HK117" s="50"/>
      <c r="HL117" s="50"/>
      <c r="HM117" s="50"/>
      <c r="HN117" s="50"/>
      <c r="HO117" s="50"/>
      <c r="HP117" s="50"/>
      <c r="HQ117" s="50"/>
      <c r="HR117" s="48"/>
      <c r="HS117" s="87"/>
      <c r="HT117" s="87"/>
      <c r="HU117" s="87"/>
      <c r="HV117" s="87"/>
      <c r="HW117" s="49"/>
      <c r="HX117" s="50"/>
      <c r="HY117" s="50"/>
      <c r="HZ117" s="50"/>
      <c r="IA117" s="50"/>
      <c r="IB117" s="50"/>
      <c r="IC117" s="50"/>
      <c r="ID117" s="50"/>
      <c r="IE117" s="50"/>
      <c r="IF117" s="50"/>
      <c r="IG117" s="50"/>
      <c r="IH117" s="48"/>
      <c r="II117" s="87"/>
      <c r="IJ117" s="87"/>
      <c r="IK117" s="87"/>
      <c r="IL117" s="87"/>
      <c r="IM117" s="49"/>
      <c r="IN117" s="50"/>
      <c r="IO117" s="50"/>
      <c r="IP117" s="50"/>
      <c r="IQ117" s="50"/>
      <c r="IR117" s="50"/>
      <c r="IS117" s="50"/>
      <c r="IT117" s="50"/>
      <c r="IU117" s="50"/>
      <c r="IV117" s="50"/>
    </row>
    <row r="118" spans="1:256" s="3" customFormat="1" ht="18.75" customHeight="1">
      <c r="A118" s="98"/>
      <c r="B118" s="86"/>
      <c r="C118" s="87"/>
      <c r="D118" s="88"/>
      <c r="E118" s="20"/>
      <c r="F118" s="20"/>
      <c r="G118" s="20"/>
      <c r="H118" s="17">
        <v>2023</v>
      </c>
      <c r="I118" s="30">
        <f aca="true" t="shared" si="44" ref="I118:J125">I128+I138+I148</f>
        <v>448702.30000000005</v>
      </c>
      <c r="J118" s="30">
        <f t="shared" si="44"/>
        <v>0</v>
      </c>
      <c r="K118" s="30">
        <f aca="true" t="shared" si="45" ref="K118:R118">K128+K138+K148</f>
        <v>111762</v>
      </c>
      <c r="L118" s="30">
        <f t="shared" si="45"/>
        <v>0</v>
      </c>
      <c r="M118" s="30">
        <f t="shared" si="45"/>
        <v>0</v>
      </c>
      <c r="N118" s="30">
        <f t="shared" si="45"/>
        <v>0</v>
      </c>
      <c r="O118" s="30">
        <f t="shared" si="45"/>
        <v>336940.30000000005</v>
      </c>
      <c r="P118" s="30">
        <f t="shared" si="45"/>
        <v>0</v>
      </c>
      <c r="Q118" s="30">
        <f t="shared" si="45"/>
        <v>0</v>
      </c>
      <c r="R118" s="30">
        <f t="shared" si="45"/>
        <v>0</v>
      </c>
      <c r="S118" s="26"/>
      <c r="T118" s="31"/>
      <c r="U118" s="45"/>
      <c r="V118" s="45"/>
      <c r="W118" s="49"/>
      <c r="X118" s="50"/>
      <c r="Y118" s="50"/>
      <c r="Z118" s="50"/>
      <c r="AA118" s="50"/>
      <c r="AB118" s="50"/>
      <c r="AC118" s="50"/>
      <c r="AD118" s="50"/>
      <c r="AE118" s="50"/>
      <c r="AF118" s="50"/>
      <c r="AG118" s="50"/>
      <c r="AH118" s="48"/>
      <c r="AI118" s="87"/>
      <c r="AJ118" s="87"/>
      <c r="AK118" s="87"/>
      <c r="AL118" s="87"/>
      <c r="AM118" s="49"/>
      <c r="AN118" s="50"/>
      <c r="AO118" s="50"/>
      <c r="AP118" s="50"/>
      <c r="AQ118" s="50"/>
      <c r="AR118" s="50"/>
      <c r="AS118" s="50"/>
      <c r="AT118" s="50"/>
      <c r="AU118" s="50"/>
      <c r="AV118" s="50"/>
      <c r="AW118" s="50"/>
      <c r="AX118" s="48"/>
      <c r="AY118" s="87"/>
      <c r="AZ118" s="87"/>
      <c r="BA118" s="87"/>
      <c r="BB118" s="87"/>
      <c r="BC118" s="49"/>
      <c r="BD118" s="50"/>
      <c r="BE118" s="50"/>
      <c r="BF118" s="50"/>
      <c r="BG118" s="50"/>
      <c r="BH118" s="50"/>
      <c r="BI118" s="50"/>
      <c r="BJ118" s="50"/>
      <c r="BK118" s="50"/>
      <c r="BL118" s="50"/>
      <c r="BM118" s="50"/>
      <c r="BN118" s="48"/>
      <c r="BO118" s="87"/>
      <c r="BP118" s="87"/>
      <c r="BQ118" s="87"/>
      <c r="BR118" s="87"/>
      <c r="BS118" s="49"/>
      <c r="BT118" s="50"/>
      <c r="BU118" s="50"/>
      <c r="BV118" s="50"/>
      <c r="BW118" s="50"/>
      <c r="BX118" s="50"/>
      <c r="BY118" s="50"/>
      <c r="BZ118" s="50"/>
      <c r="CA118" s="50"/>
      <c r="CB118" s="50"/>
      <c r="CC118" s="50"/>
      <c r="CD118" s="48"/>
      <c r="CE118" s="87"/>
      <c r="CF118" s="87"/>
      <c r="CG118" s="87"/>
      <c r="CH118" s="87"/>
      <c r="CI118" s="49"/>
      <c r="CJ118" s="50"/>
      <c r="CK118" s="50"/>
      <c r="CL118" s="50"/>
      <c r="CM118" s="50"/>
      <c r="CN118" s="50"/>
      <c r="CO118" s="50"/>
      <c r="CP118" s="50"/>
      <c r="CQ118" s="50"/>
      <c r="CR118" s="50"/>
      <c r="CS118" s="50"/>
      <c r="CT118" s="48"/>
      <c r="CU118" s="87"/>
      <c r="CV118" s="87"/>
      <c r="CW118" s="87"/>
      <c r="CX118" s="87"/>
      <c r="CY118" s="49"/>
      <c r="CZ118" s="50"/>
      <c r="DA118" s="50"/>
      <c r="DB118" s="50"/>
      <c r="DC118" s="50"/>
      <c r="DD118" s="50"/>
      <c r="DE118" s="50"/>
      <c r="DF118" s="50"/>
      <c r="DG118" s="50"/>
      <c r="DH118" s="50"/>
      <c r="DI118" s="50"/>
      <c r="DJ118" s="48"/>
      <c r="DK118" s="87"/>
      <c r="DL118" s="87"/>
      <c r="DM118" s="87"/>
      <c r="DN118" s="87"/>
      <c r="DO118" s="49"/>
      <c r="DP118" s="50"/>
      <c r="DQ118" s="50"/>
      <c r="DR118" s="50"/>
      <c r="DS118" s="50"/>
      <c r="DT118" s="50"/>
      <c r="DU118" s="50"/>
      <c r="DV118" s="50"/>
      <c r="DW118" s="50"/>
      <c r="DX118" s="50"/>
      <c r="DY118" s="50"/>
      <c r="DZ118" s="48"/>
      <c r="EA118" s="87"/>
      <c r="EB118" s="87"/>
      <c r="EC118" s="87"/>
      <c r="ED118" s="87"/>
      <c r="EE118" s="49"/>
      <c r="EF118" s="50"/>
      <c r="EG118" s="50"/>
      <c r="EH118" s="50"/>
      <c r="EI118" s="50"/>
      <c r="EJ118" s="50"/>
      <c r="EK118" s="50"/>
      <c r="EL118" s="50"/>
      <c r="EM118" s="50"/>
      <c r="EN118" s="50"/>
      <c r="EO118" s="50"/>
      <c r="EP118" s="48"/>
      <c r="EQ118" s="87"/>
      <c r="ER118" s="87"/>
      <c r="ES118" s="87"/>
      <c r="ET118" s="87"/>
      <c r="EU118" s="49"/>
      <c r="EV118" s="50"/>
      <c r="EW118" s="50"/>
      <c r="EX118" s="50"/>
      <c r="EY118" s="50"/>
      <c r="EZ118" s="50"/>
      <c r="FA118" s="50"/>
      <c r="FB118" s="50"/>
      <c r="FC118" s="50"/>
      <c r="FD118" s="50"/>
      <c r="FE118" s="50"/>
      <c r="FF118" s="48"/>
      <c r="FG118" s="87"/>
      <c r="FH118" s="87"/>
      <c r="FI118" s="87"/>
      <c r="FJ118" s="87"/>
      <c r="FK118" s="49"/>
      <c r="FL118" s="50"/>
      <c r="FM118" s="50"/>
      <c r="FN118" s="50"/>
      <c r="FO118" s="50"/>
      <c r="FP118" s="50"/>
      <c r="FQ118" s="50"/>
      <c r="FR118" s="50"/>
      <c r="FS118" s="50"/>
      <c r="FT118" s="50"/>
      <c r="FU118" s="50"/>
      <c r="FV118" s="48"/>
      <c r="FW118" s="87"/>
      <c r="FX118" s="87"/>
      <c r="FY118" s="87"/>
      <c r="FZ118" s="87"/>
      <c r="GA118" s="49"/>
      <c r="GB118" s="50"/>
      <c r="GC118" s="50"/>
      <c r="GD118" s="50"/>
      <c r="GE118" s="50"/>
      <c r="GF118" s="50"/>
      <c r="GG118" s="50"/>
      <c r="GH118" s="50"/>
      <c r="GI118" s="50"/>
      <c r="GJ118" s="50"/>
      <c r="GK118" s="50"/>
      <c r="GL118" s="48"/>
      <c r="GM118" s="87"/>
      <c r="GN118" s="87"/>
      <c r="GO118" s="87"/>
      <c r="GP118" s="87"/>
      <c r="GQ118" s="49"/>
      <c r="GR118" s="50"/>
      <c r="GS118" s="50"/>
      <c r="GT118" s="50"/>
      <c r="GU118" s="50"/>
      <c r="GV118" s="50"/>
      <c r="GW118" s="50"/>
      <c r="GX118" s="50"/>
      <c r="GY118" s="50"/>
      <c r="GZ118" s="50"/>
      <c r="HA118" s="50"/>
      <c r="HB118" s="48"/>
      <c r="HC118" s="87"/>
      <c r="HD118" s="87"/>
      <c r="HE118" s="87"/>
      <c r="HF118" s="87"/>
      <c r="HG118" s="49"/>
      <c r="HH118" s="50"/>
      <c r="HI118" s="50"/>
      <c r="HJ118" s="50"/>
      <c r="HK118" s="50"/>
      <c r="HL118" s="50"/>
      <c r="HM118" s="50"/>
      <c r="HN118" s="50"/>
      <c r="HO118" s="50"/>
      <c r="HP118" s="50"/>
      <c r="HQ118" s="50"/>
      <c r="HR118" s="48"/>
      <c r="HS118" s="87"/>
      <c r="HT118" s="87"/>
      <c r="HU118" s="87"/>
      <c r="HV118" s="87"/>
      <c r="HW118" s="49"/>
      <c r="HX118" s="50"/>
      <c r="HY118" s="50"/>
      <c r="HZ118" s="50"/>
      <c r="IA118" s="50"/>
      <c r="IB118" s="50"/>
      <c r="IC118" s="50"/>
      <c r="ID118" s="50"/>
      <c r="IE118" s="50"/>
      <c r="IF118" s="50"/>
      <c r="IG118" s="50"/>
      <c r="IH118" s="48"/>
      <c r="II118" s="87"/>
      <c r="IJ118" s="87"/>
      <c r="IK118" s="87"/>
      <c r="IL118" s="87"/>
      <c r="IM118" s="49"/>
      <c r="IN118" s="50"/>
      <c r="IO118" s="50"/>
      <c r="IP118" s="50"/>
      <c r="IQ118" s="50"/>
      <c r="IR118" s="50"/>
      <c r="IS118" s="50"/>
      <c r="IT118" s="50"/>
      <c r="IU118" s="50"/>
      <c r="IV118" s="50"/>
    </row>
    <row r="119" spans="1:256" s="3" customFormat="1" ht="18.75" customHeight="1">
      <c r="A119" s="98"/>
      <c r="B119" s="86"/>
      <c r="C119" s="87"/>
      <c r="D119" s="88"/>
      <c r="E119" s="20"/>
      <c r="F119" s="20"/>
      <c r="G119" s="20"/>
      <c r="H119" s="17">
        <v>2024</v>
      </c>
      <c r="I119" s="30">
        <f t="shared" si="44"/>
        <v>260605</v>
      </c>
      <c r="J119" s="30">
        <f t="shared" si="44"/>
        <v>20019.3</v>
      </c>
      <c r="K119" s="30">
        <f aca="true" t="shared" si="46" ref="K119:R119">K129+K139+K149</f>
        <v>48742.3</v>
      </c>
      <c r="L119" s="30">
        <f t="shared" si="46"/>
        <v>20019.3</v>
      </c>
      <c r="M119" s="30">
        <f t="shared" si="46"/>
        <v>0</v>
      </c>
      <c r="N119" s="30">
        <f t="shared" si="46"/>
        <v>0</v>
      </c>
      <c r="O119" s="30">
        <f t="shared" si="46"/>
        <v>211862.69999999998</v>
      </c>
      <c r="P119" s="30">
        <f t="shared" si="46"/>
        <v>0</v>
      </c>
      <c r="Q119" s="30">
        <f t="shared" si="46"/>
        <v>0</v>
      </c>
      <c r="R119" s="30">
        <f t="shared" si="46"/>
        <v>0</v>
      </c>
      <c r="S119" s="26"/>
      <c r="T119" s="31"/>
      <c r="U119" s="45"/>
      <c r="V119" s="45"/>
      <c r="W119" s="49"/>
      <c r="X119" s="50"/>
      <c r="Y119" s="50"/>
      <c r="Z119" s="50"/>
      <c r="AA119" s="50"/>
      <c r="AB119" s="50"/>
      <c r="AC119" s="50"/>
      <c r="AD119" s="50"/>
      <c r="AE119" s="50"/>
      <c r="AF119" s="50"/>
      <c r="AG119" s="50"/>
      <c r="AH119" s="48"/>
      <c r="AI119" s="87"/>
      <c r="AJ119" s="87"/>
      <c r="AK119" s="87"/>
      <c r="AL119" s="87"/>
      <c r="AM119" s="49"/>
      <c r="AN119" s="50"/>
      <c r="AO119" s="50"/>
      <c r="AP119" s="50"/>
      <c r="AQ119" s="50"/>
      <c r="AR119" s="50"/>
      <c r="AS119" s="50"/>
      <c r="AT119" s="50"/>
      <c r="AU119" s="50"/>
      <c r="AV119" s="50"/>
      <c r="AW119" s="50"/>
      <c r="AX119" s="48"/>
      <c r="AY119" s="87"/>
      <c r="AZ119" s="87"/>
      <c r="BA119" s="87"/>
      <c r="BB119" s="87"/>
      <c r="BC119" s="49"/>
      <c r="BD119" s="50"/>
      <c r="BE119" s="50"/>
      <c r="BF119" s="50"/>
      <c r="BG119" s="50"/>
      <c r="BH119" s="50"/>
      <c r="BI119" s="50"/>
      <c r="BJ119" s="50"/>
      <c r="BK119" s="50"/>
      <c r="BL119" s="50"/>
      <c r="BM119" s="50"/>
      <c r="BN119" s="48"/>
      <c r="BO119" s="87"/>
      <c r="BP119" s="87"/>
      <c r="BQ119" s="87"/>
      <c r="BR119" s="87"/>
      <c r="BS119" s="49"/>
      <c r="BT119" s="50"/>
      <c r="BU119" s="50"/>
      <c r="BV119" s="50"/>
      <c r="BW119" s="50"/>
      <c r="BX119" s="50"/>
      <c r="BY119" s="50"/>
      <c r="BZ119" s="50"/>
      <c r="CA119" s="50"/>
      <c r="CB119" s="50"/>
      <c r="CC119" s="50"/>
      <c r="CD119" s="48"/>
      <c r="CE119" s="87"/>
      <c r="CF119" s="87"/>
      <c r="CG119" s="87"/>
      <c r="CH119" s="87"/>
      <c r="CI119" s="49"/>
      <c r="CJ119" s="50"/>
      <c r="CK119" s="50"/>
      <c r="CL119" s="50"/>
      <c r="CM119" s="50"/>
      <c r="CN119" s="50"/>
      <c r="CO119" s="50"/>
      <c r="CP119" s="50"/>
      <c r="CQ119" s="50"/>
      <c r="CR119" s="50"/>
      <c r="CS119" s="50"/>
      <c r="CT119" s="48"/>
      <c r="CU119" s="87"/>
      <c r="CV119" s="87"/>
      <c r="CW119" s="87"/>
      <c r="CX119" s="87"/>
      <c r="CY119" s="49"/>
      <c r="CZ119" s="50"/>
      <c r="DA119" s="50"/>
      <c r="DB119" s="50"/>
      <c r="DC119" s="50"/>
      <c r="DD119" s="50"/>
      <c r="DE119" s="50"/>
      <c r="DF119" s="50"/>
      <c r="DG119" s="50"/>
      <c r="DH119" s="50"/>
      <c r="DI119" s="50"/>
      <c r="DJ119" s="48"/>
      <c r="DK119" s="87"/>
      <c r="DL119" s="87"/>
      <c r="DM119" s="87"/>
      <c r="DN119" s="87"/>
      <c r="DO119" s="49"/>
      <c r="DP119" s="50"/>
      <c r="DQ119" s="50"/>
      <c r="DR119" s="50"/>
      <c r="DS119" s="50"/>
      <c r="DT119" s="50"/>
      <c r="DU119" s="50"/>
      <c r="DV119" s="50"/>
      <c r="DW119" s="50"/>
      <c r="DX119" s="50"/>
      <c r="DY119" s="50"/>
      <c r="DZ119" s="48"/>
      <c r="EA119" s="87"/>
      <c r="EB119" s="87"/>
      <c r="EC119" s="87"/>
      <c r="ED119" s="87"/>
      <c r="EE119" s="49"/>
      <c r="EF119" s="50"/>
      <c r="EG119" s="50"/>
      <c r="EH119" s="50"/>
      <c r="EI119" s="50"/>
      <c r="EJ119" s="50"/>
      <c r="EK119" s="50"/>
      <c r="EL119" s="50"/>
      <c r="EM119" s="50"/>
      <c r="EN119" s="50"/>
      <c r="EO119" s="50"/>
      <c r="EP119" s="48"/>
      <c r="EQ119" s="87"/>
      <c r="ER119" s="87"/>
      <c r="ES119" s="87"/>
      <c r="ET119" s="87"/>
      <c r="EU119" s="49"/>
      <c r="EV119" s="50"/>
      <c r="EW119" s="50"/>
      <c r="EX119" s="50"/>
      <c r="EY119" s="50"/>
      <c r="EZ119" s="50"/>
      <c r="FA119" s="50"/>
      <c r="FB119" s="50"/>
      <c r="FC119" s="50"/>
      <c r="FD119" s="50"/>
      <c r="FE119" s="50"/>
      <c r="FF119" s="48"/>
      <c r="FG119" s="87"/>
      <c r="FH119" s="87"/>
      <c r="FI119" s="87"/>
      <c r="FJ119" s="87"/>
      <c r="FK119" s="49"/>
      <c r="FL119" s="50"/>
      <c r="FM119" s="50"/>
      <c r="FN119" s="50"/>
      <c r="FO119" s="50"/>
      <c r="FP119" s="50"/>
      <c r="FQ119" s="50"/>
      <c r="FR119" s="50"/>
      <c r="FS119" s="50"/>
      <c r="FT119" s="50"/>
      <c r="FU119" s="50"/>
      <c r="FV119" s="48"/>
      <c r="FW119" s="87"/>
      <c r="FX119" s="87"/>
      <c r="FY119" s="87"/>
      <c r="FZ119" s="87"/>
      <c r="GA119" s="49"/>
      <c r="GB119" s="50"/>
      <c r="GC119" s="50"/>
      <c r="GD119" s="50"/>
      <c r="GE119" s="50"/>
      <c r="GF119" s="50"/>
      <c r="GG119" s="50"/>
      <c r="GH119" s="50"/>
      <c r="GI119" s="50"/>
      <c r="GJ119" s="50"/>
      <c r="GK119" s="50"/>
      <c r="GL119" s="48"/>
      <c r="GM119" s="87"/>
      <c r="GN119" s="87"/>
      <c r="GO119" s="87"/>
      <c r="GP119" s="87"/>
      <c r="GQ119" s="49"/>
      <c r="GR119" s="50"/>
      <c r="GS119" s="50"/>
      <c r="GT119" s="50"/>
      <c r="GU119" s="50"/>
      <c r="GV119" s="50"/>
      <c r="GW119" s="50"/>
      <c r="GX119" s="50"/>
      <c r="GY119" s="50"/>
      <c r="GZ119" s="50"/>
      <c r="HA119" s="50"/>
      <c r="HB119" s="48"/>
      <c r="HC119" s="87"/>
      <c r="HD119" s="87"/>
      <c r="HE119" s="87"/>
      <c r="HF119" s="87"/>
      <c r="HG119" s="49"/>
      <c r="HH119" s="50"/>
      <c r="HI119" s="50"/>
      <c r="HJ119" s="50"/>
      <c r="HK119" s="50"/>
      <c r="HL119" s="50"/>
      <c r="HM119" s="50"/>
      <c r="HN119" s="50"/>
      <c r="HO119" s="50"/>
      <c r="HP119" s="50"/>
      <c r="HQ119" s="50"/>
      <c r="HR119" s="48"/>
      <c r="HS119" s="87"/>
      <c r="HT119" s="87"/>
      <c r="HU119" s="87"/>
      <c r="HV119" s="87"/>
      <c r="HW119" s="49"/>
      <c r="HX119" s="50"/>
      <c r="HY119" s="50"/>
      <c r="HZ119" s="50"/>
      <c r="IA119" s="50"/>
      <c r="IB119" s="50"/>
      <c r="IC119" s="50"/>
      <c r="ID119" s="50"/>
      <c r="IE119" s="50"/>
      <c r="IF119" s="50"/>
      <c r="IG119" s="50"/>
      <c r="IH119" s="48"/>
      <c r="II119" s="87"/>
      <c r="IJ119" s="87"/>
      <c r="IK119" s="87"/>
      <c r="IL119" s="87"/>
      <c r="IM119" s="49"/>
      <c r="IN119" s="50"/>
      <c r="IO119" s="50"/>
      <c r="IP119" s="50"/>
      <c r="IQ119" s="50"/>
      <c r="IR119" s="50"/>
      <c r="IS119" s="50"/>
      <c r="IT119" s="50"/>
      <c r="IU119" s="50"/>
      <c r="IV119" s="50"/>
    </row>
    <row r="120" spans="1:256" s="3" customFormat="1" ht="18.75" customHeight="1">
      <c r="A120" s="98"/>
      <c r="B120" s="86"/>
      <c r="C120" s="87"/>
      <c r="D120" s="88"/>
      <c r="E120" s="20"/>
      <c r="F120" s="20"/>
      <c r="G120" s="20"/>
      <c r="H120" s="17">
        <v>2025</v>
      </c>
      <c r="I120" s="30">
        <f t="shared" si="44"/>
        <v>618782.8999999999</v>
      </c>
      <c r="J120" s="30">
        <f t="shared" si="44"/>
        <v>0</v>
      </c>
      <c r="K120" s="30">
        <f aca="true" t="shared" si="47" ref="K120:R120">K130+K140+K150</f>
        <v>235727.5</v>
      </c>
      <c r="L120" s="30">
        <f t="shared" si="47"/>
        <v>0</v>
      </c>
      <c r="M120" s="30">
        <f t="shared" si="47"/>
        <v>0</v>
      </c>
      <c r="N120" s="30">
        <f t="shared" si="47"/>
        <v>0</v>
      </c>
      <c r="O120" s="30">
        <f t="shared" si="47"/>
        <v>383055.39999999997</v>
      </c>
      <c r="P120" s="30">
        <f t="shared" si="47"/>
        <v>0</v>
      </c>
      <c r="Q120" s="30">
        <f t="shared" si="47"/>
        <v>0</v>
      </c>
      <c r="R120" s="30">
        <f t="shared" si="47"/>
        <v>0</v>
      </c>
      <c r="S120" s="26"/>
      <c r="T120" s="31"/>
      <c r="U120" s="45"/>
      <c r="V120" s="45"/>
      <c r="W120" s="49"/>
      <c r="X120" s="50"/>
      <c r="Y120" s="50"/>
      <c r="Z120" s="50"/>
      <c r="AA120" s="50"/>
      <c r="AB120" s="50"/>
      <c r="AC120" s="50"/>
      <c r="AD120" s="50"/>
      <c r="AE120" s="50"/>
      <c r="AF120" s="50"/>
      <c r="AG120" s="50"/>
      <c r="AH120" s="48"/>
      <c r="AI120" s="87"/>
      <c r="AJ120" s="87"/>
      <c r="AK120" s="87"/>
      <c r="AL120" s="87"/>
      <c r="AM120" s="49"/>
      <c r="AN120" s="50"/>
      <c r="AO120" s="50"/>
      <c r="AP120" s="50"/>
      <c r="AQ120" s="50"/>
      <c r="AR120" s="50"/>
      <c r="AS120" s="50"/>
      <c r="AT120" s="50"/>
      <c r="AU120" s="50"/>
      <c r="AV120" s="50"/>
      <c r="AW120" s="50"/>
      <c r="AX120" s="48"/>
      <c r="AY120" s="87"/>
      <c r="AZ120" s="87"/>
      <c r="BA120" s="87"/>
      <c r="BB120" s="87"/>
      <c r="BC120" s="49"/>
      <c r="BD120" s="50"/>
      <c r="BE120" s="50"/>
      <c r="BF120" s="50"/>
      <c r="BG120" s="50"/>
      <c r="BH120" s="50"/>
      <c r="BI120" s="50"/>
      <c r="BJ120" s="50"/>
      <c r="BK120" s="50"/>
      <c r="BL120" s="50"/>
      <c r="BM120" s="50"/>
      <c r="BN120" s="48"/>
      <c r="BO120" s="87"/>
      <c r="BP120" s="87"/>
      <c r="BQ120" s="87"/>
      <c r="BR120" s="87"/>
      <c r="BS120" s="49"/>
      <c r="BT120" s="50"/>
      <c r="BU120" s="50"/>
      <c r="BV120" s="50"/>
      <c r="BW120" s="50"/>
      <c r="BX120" s="50"/>
      <c r="BY120" s="50"/>
      <c r="BZ120" s="50"/>
      <c r="CA120" s="50"/>
      <c r="CB120" s="50"/>
      <c r="CC120" s="50"/>
      <c r="CD120" s="48"/>
      <c r="CE120" s="87"/>
      <c r="CF120" s="87"/>
      <c r="CG120" s="87"/>
      <c r="CH120" s="87"/>
      <c r="CI120" s="49"/>
      <c r="CJ120" s="50"/>
      <c r="CK120" s="50"/>
      <c r="CL120" s="50"/>
      <c r="CM120" s="50"/>
      <c r="CN120" s="50"/>
      <c r="CO120" s="50"/>
      <c r="CP120" s="50"/>
      <c r="CQ120" s="50"/>
      <c r="CR120" s="50"/>
      <c r="CS120" s="50"/>
      <c r="CT120" s="48"/>
      <c r="CU120" s="87"/>
      <c r="CV120" s="87"/>
      <c r="CW120" s="87"/>
      <c r="CX120" s="87"/>
      <c r="CY120" s="49"/>
      <c r="CZ120" s="50"/>
      <c r="DA120" s="50"/>
      <c r="DB120" s="50"/>
      <c r="DC120" s="50"/>
      <c r="DD120" s="50"/>
      <c r="DE120" s="50"/>
      <c r="DF120" s="50"/>
      <c r="DG120" s="50"/>
      <c r="DH120" s="50"/>
      <c r="DI120" s="50"/>
      <c r="DJ120" s="48"/>
      <c r="DK120" s="87"/>
      <c r="DL120" s="87"/>
      <c r="DM120" s="87"/>
      <c r="DN120" s="87"/>
      <c r="DO120" s="49"/>
      <c r="DP120" s="50"/>
      <c r="DQ120" s="50"/>
      <c r="DR120" s="50"/>
      <c r="DS120" s="50"/>
      <c r="DT120" s="50"/>
      <c r="DU120" s="50"/>
      <c r="DV120" s="50"/>
      <c r="DW120" s="50"/>
      <c r="DX120" s="50"/>
      <c r="DY120" s="50"/>
      <c r="DZ120" s="48"/>
      <c r="EA120" s="87"/>
      <c r="EB120" s="87"/>
      <c r="EC120" s="87"/>
      <c r="ED120" s="87"/>
      <c r="EE120" s="49"/>
      <c r="EF120" s="50"/>
      <c r="EG120" s="50"/>
      <c r="EH120" s="50"/>
      <c r="EI120" s="50"/>
      <c r="EJ120" s="50"/>
      <c r="EK120" s="50"/>
      <c r="EL120" s="50"/>
      <c r="EM120" s="50"/>
      <c r="EN120" s="50"/>
      <c r="EO120" s="50"/>
      <c r="EP120" s="48"/>
      <c r="EQ120" s="87"/>
      <c r="ER120" s="87"/>
      <c r="ES120" s="87"/>
      <c r="ET120" s="87"/>
      <c r="EU120" s="49"/>
      <c r="EV120" s="50"/>
      <c r="EW120" s="50"/>
      <c r="EX120" s="50"/>
      <c r="EY120" s="50"/>
      <c r="EZ120" s="50"/>
      <c r="FA120" s="50"/>
      <c r="FB120" s="50"/>
      <c r="FC120" s="50"/>
      <c r="FD120" s="50"/>
      <c r="FE120" s="50"/>
      <c r="FF120" s="48"/>
      <c r="FG120" s="87"/>
      <c r="FH120" s="87"/>
      <c r="FI120" s="87"/>
      <c r="FJ120" s="87"/>
      <c r="FK120" s="49"/>
      <c r="FL120" s="50"/>
      <c r="FM120" s="50"/>
      <c r="FN120" s="50"/>
      <c r="FO120" s="50"/>
      <c r="FP120" s="50"/>
      <c r="FQ120" s="50"/>
      <c r="FR120" s="50"/>
      <c r="FS120" s="50"/>
      <c r="FT120" s="50"/>
      <c r="FU120" s="50"/>
      <c r="FV120" s="48"/>
      <c r="FW120" s="87"/>
      <c r="FX120" s="87"/>
      <c r="FY120" s="87"/>
      <c r="FZ120" s="87"/>
      <c r="GA120" s="49"/>
      <c r="GB120" s="50"/>
      <c r="GC120" s="50"/>
      <c r="GD120" s="50"/>
      <c r="GE120" s="50"/>
      <c r="GF120" s="50"/>
      <c r="GG120" s="50"/>
      <c r="GH120" s="50"/>
      <c r="GI120" s="50"/>
      <c r="GJ120" s="50"/>
      <c r="GK120" s="50"/>
      <c r="GL120" s="48"/>
      <c r="GM120" s="87"/>
      <c r="GN120" s="87"/>
      <c r="GO120" s="87"/>
      <c r="GP120" s="87"/>
      <c r="GQ120" s="49"/>
      <c r="GR120" s="50"/>
      <c r="GS120" s="50"/>
      <c r="GT120" s="50"/>
      <c r="GU120" s="50"/>
      <c r="GV120" s="50"/>
      <c r="GW120" s="50"/>
      <c r="GX120" s="50"/>
      <c r="GY120" s="50"/>
      <c r="GZ120" s="50"/>
      <c r="HA120" s="50"/>
      <c r="HB120" s="48"/>
      <c r="HC120" s="87"/>
      <c r="HD120" s="87"/>
      <c r="HE120" s="87"/>
      <c r="HF120" s="87"/>
      <c r="HG120" s="49"/>
      <c r="HH120" s="50"/>
      <c r="HI120" s="50"/>
      <c r="HJ120" s="50"/>
      <c r="HK120" s="50"/>
      <c r="HL120" s="50"/>
      <c r="HM120" s="50"/>
      <c r="HN120" s="50"/>
      <c r="HO120" s="50"/>
      <c r="HP120" s="50"/>
      <c r="HQ120" s="50"/>
      <c r="HR120" s="48"/>
      <c r="HS120" s="87"/>
      <c r="HT120" s="87"/>
      <c r="HU120" s="87"/>
      <c r="HV120" s="87"/>
      <c r="HW120" s="49"/>
      <c r="HX120" s="50"/>
      <c r="HY120" s="50"/>
      <c r="HZ120" s="50"/>
      <c r="IA120" s="50"/>
      <c r="IB120" s="50"/>
      <c r="IC120" s="50"/>
      <c r="ID120" s="50"/>
      <c r="IE120" s="50"/>
      <c r="IF120" s="50"/>
      <c r="IG120" s="50"/>
      <c r="IH120" s="48"/>
      <c r="II120" s="87"/>
      <c r="IJ120" s="87"/>
      <c r="IK120" s="87"/>
      <c r="IL120" s="87"/>
      <c r="IM120" s="49"/>
      <c r="IN120" s="50"/>
      <c r="IO120" s="50"/>
      <c r="IP120" s="50"/>
      <c r="IQ120" s="50"/>
      <c r="IR120" s="50"/>
      <c r="IS120" s="50"/>
      <c r="IT120" s="50"/>
      <c r="IU120" s="50"/>
      <c r="IV120" s="50"/>
    </row>
    <row r="121" spans="1:256" s="3" customFormat="1" ht="26.25" customHeight="1">
      <c r="A121" s="98"/>
      <c r="B121" s="86"/>
      <c r="C121" s="87"/>
      <c r="D121" s="88"/>
      <c r="E121" s="20"/>
      <c r="F121" s="20"/>
      <c r="G121" s="20"/>
      <c r="H121" s="17">
        <v>2026</v>
      </c>
      <c r="I121" s="30">
        <f t="shared" si="44"/>
        <v>49515.2</v>
      </c>
      <c r="J121" s="30">
        <f t="shared" si="44"/>
        <v>0</v>
      </c>
      <c r="K121" s="30">
        <f aca="true" t="shared" si="48" ref="K121:R121">K131+K141+K151</f>
        <v>49515.2</v>
      </c>
      <c r="L121" s="30">
        <f t="shared" si="48"/>
        <v>0</v>
      </c>
      <c r="M121" s="30">
        <f t="shared" si="48"/>
        <v>0</v>
      </c>
      <c r="N121" s="30">
        <f t="shared" si="48"/>
        <v>0</v>
      </c>
      <c r="O121" s="30">
        <f t="shared" si="48"/>
        <v>0</v>
      </c>
      <c r="P121" s="30">
        <f t="shared" si="48"/>
        <v>0</v>
      </c>
      <c r="Q121" s="30">
        <f t="shared" si="48"/>
        <v>0</v>
      </c>
      <c r="R121" s="30">
        <f t="shared" si="48"/>
        <v>0</v>
      </c>
      <c r="S121" s="26"/>
      <c r="T121" s="31"/>
      <c r="U121" s="51"/>
      <c r="V121" s="45"/>
      <c r="W121" s="49"/>
      <c r="X121" s="50"/>
      <c r="Y121" s="50"/>
      <c r="Z121" s="50"/>
      <c r="AA121" s="50"/>
      <c r="AB121" s="50"/>
      <c r="AC121" s="50"/>
      <c r="AD121" s="50"/>
      <c r="AE121" s="50"/>
      <c r="AF121" s="50"/>
      <c r="AG121" s="50"/>
      <c r="AH121" s="48"/>
      <c r="AI121" s="87"/>
      <c r="AJ121" s="87"/>
      <c r="AK121" s="87"/>
      <c r="AL121" s="87"/>
      <c r="AM121" s="49"/>
      <c r="AN121" s="50"/>
      <c r="AO121" s="50"/>
      <c r="AP121" s="50"/>
      <c r="AQ121" s="50"/>
      <c r="AR121" s="50"/>
      <c r="AS121" s="50"/>
      <c r="AT121" s="50"/>
      <c r="AU121" s="50"/>
      <c r="AV121" s="50"/>
      <c r="AW121" s="50"/>
      <c r="AX121" s="48"/>
      <c r="AY121" s="87"/>
      <c r="AZ121" s="87"/>
      <c r="BA121" s="87"/>
      <c r="BB121" s="87"/>
      <c r="BC121" s="49"/>
      <c r="BD121" s="50"/>
      <c r="BE121" s="50"/>
      <c r="BF121" s="50"/>
      <c r="BG121" s="50"/>
      <c r="BH121" s="50"/>
      <c r="BI121" s="50"/>
      <c r="BJ121" s="50"/>
      <c r="BK121" s="50"/>
      <c r="BL121" s="50"/>
      <c r="BM121" s="50"/>
      <c r="BN121" s="48"/>
      <c r="BO121" s="87"/>
      <c r="BP121" s="87"/>
      <c r="BQ121" s="87"/>
      <c r="BR121" s="87"/>
      <c r="BS121" s="49"/>
      <c r="BT121" s="50"/>
      <c r="BU121" s="50"/>
      <c r="BV121" s="50"/>
      <c r="BW121" s="50"/>
      <c r="BX121" s="50"/>
      <c r="BY121" s="50"/>
      <c r="BZ121" s="50"/>
      <c r="CA121" s="50"/>
      <c r="CB121" s="50"/>
      <c r="CC121" s="50"/>
      <c r="CD121" s="48"/>
      <c r="CE121" s="87"/>
      <c r="CF121" s="87"/>
      <c r="CG121" s="87"/>
      <c r="CH121" s="87"/>
      <c r="CI121" s="49"/>
      <c r="CJ121" s="50"/>
      <c r="CK121" s="50"/>
      <c r="CL121" s="50"/>
      <c r="CM121" s="50"/>
      <c r="CN121" s="50"/>
      <c r="CO121" s="50"/>
      <c r="CP121" s="50"/>
      <c r="CQ121" s="50"/>
      <c r="CR121" s="50"/>
      <c r="CS121" s="50"/>
      <c r="CT121" s="48"/>
      <c r="CU121" s="87"/>
      <c r="CV121" s="87"/>
      <c r="CW121" s="87"/>
      <c r="CX121" s="87"/>
      <c r="CY121" s="49"/>
      <c r="CZ121" s="50"/>
      <c r="DA121" s="50"/>
      <c r="DB121" s="50"/>
      <c r="DC121" s="50"/>
      <c r="DD121" s="50"/>
      <c r="DE121" s="50"/>
      <c r="DF121" s="50"/>
      <c r="DG121" s="50"/>
      <c r="DH121" s="50"/>
      <c r="DI121" s="50"/>
      <c r="DJ121" s="48"/>
      <c r="DK121" s="87"/>
      <c r="DL121" s="87"/>
      <c r="DM121" s="87"/>
      <c r="DN121" s="87"/>
      <c r="DO121" s="49"/>
      <c r="DP121" s="50"/>
      <c r="DQ121" s="50"/>
      <c r="DR121" s="50"/>
      <c r="DS121" s="50"/>
      <c r="DT121" s="50"/>
      <c r="DU121" s="50"/>
      <c r="DV121" s="50"/>
      <c r="DW121" s="50"/>
      <c r="DX121" s="50"/>
      <c r="DY121" s="50"/>
      <c r="DZ121" s="48"/>
      <c r="EA121" s="87"/>
      <c r="EB121" s="87"/>
      <c r="EC121" s="87"/>
      <c r="ED121" s="87"/>
      <c r="EE121" s="49"/>
      <c r="EF121" s="50"/>
      <c r="EG121" s="50"/>
      <c r="EH121" s="50"/>
      <c r="EI121" s="50"/>
      <c r="EJ121" s="50"/>
      <c r="EK121" s="50"/>
      <c r="EL121" s="50"/>
      <c r="EM121" s="50"/>
      <c r="EN121" s="50"/>
      <c r="EO121" s="50"/>
      <c r="EP121" s="48"/>
      <c r="EQ121" s="87"/>
      <c r="ER121" s="87"/>
      <c r="ES121" s="87"/>
      <c r="ET121" s="87"/>
      <c r="EU121" s="49"/>
      <c r="EV121" s="50"/>
      <c r="EW121" s="50"/>
      <c r="EX121" s="50"/>
      <c r="EY121" s="50"/>
      <c r="EZ121" s="50"/>
      <c r="FA121" s="50"/>
      <c r="FB121" s="50"/>
      <c r="FC121" s="50"/>
      <c r="FD121" s="50"/>
      <c r="FE121" s="50"/>
      <c r="FF121" s="48"/>
      <c r="FG121" s="87"/>
      <c r="FH121" s="87"/>
      <c r="FI121" s="87"/>
      <c r="FJ121" s="87"/>
      <c r="FK121" s="49"/>
      <c r="FL121" s="50"/>
      <c r="FM121" s="50"/>
      <c r="FN121" s="50"/>
      <c r="FO121" s="50"/>
      <c r="FP121" s="50"/>
      <c r="FQ121" s="50"/>
      <c r="FR121" s="50"/>
      <c r="FS121" s="50"/>
      <c r="FT121" s="50"/>
      <c r="FU121" s="50"/>
      <c r="FV121" s="48"/>
      <c r="FW121" s="87"/>
      <c r="FX121" s="87"/>
      <c r="FY121" s="87"/>
      <c r="FZ121" s="87"/>
      <c r="GA121" s="49"/>
      <c r="GB121" s="50"/>
      <c r="GC121" s="50"/>
      <c r="GD121" s="50"/>
      <c r="GE121" s="50"/>
      <c r="GF121" s="50"/>
      <c r="GG121" s="50"/>
      <c r="GH121" s="50"/>
      <c r="GI121" s="50"/>
      <c r="GJ121" s="50"/>
      <c r="GK121" s="50"/>
      <c r="GL121" s="48"/>
      <c r="GM121" s="87"/>
      <c r="GN121" s="87"/>
      <c r="GO121" s="87"/>
      <c r="GP121" s="87"/>
      <c r="GQ121" s="49"/>
      <c r="GR121" s="50"/>
      <c r="GS121" s="50"/>
      <c r="GT121" s="50"/>
      <c r="GU121" s="50"/>
      <c r="GV121" s="50"/>
      <c r="GW121" s="50"/>
      <c r="GX121" s="50"/>
      <c r="GY121" s="50"/>
      <c r="GZ121" s="50"/>
      <c r="HA121" s="50"/>
      <c r="HB121" s="48"/>
      <c r="HC121" s="87"/>
      <c r="HD121" s="87"/>
      <c r="HE121" s="87"/>
      <c r="HF121" s="87"/>
      <c r="HG121" s="49"/>
      <c r="HH121" s="50"/>
      <c r="HI121" s="50"/>
      <c r="HJ121" s="50"/>
      <c r="HK121" s="50"/>
      <c r="HL121" s="50"/>
      <c r="HM121" s="50"/>
      <c r="HN121" s="50"/>
      <c r="HO121" s="50"/>
      <c r="HP121" s="50"/>
      <c r="HQ121" s="50"/>
      <c r="HR121" s="48"/>
      <c r="HS121" s="87"/>
      <c r="HT121" s="87"/>
      <c r="HU121" s="87"/>
      <c r="HV121" s="87"/>
      <c r="HW121" s="49"/>
      <c r="HX121" s="50"/>
      <c r="HY121" s="50"/>
      <c r="HZ121" s="50"/>
      <c r="IA121" s="50"/>
      <c r="IB121" s="50"/>
      <c r="IC121" s="50"/>
      <c r="ID121" s="50"/>
      <c r="IE121" s="50"/>
      <c r="IF121" s="50"/>
      <c r="IG121" s="50"/>
      <c r="IH121" s="48"/>
      <c r="II121" s="87"/>
      <c r="IJ121" s="87"/>
      <c r="IK121" s="87"/>
      <c r="IL121" s="87"/>
      <c r="IM121" s="49"/>
      <c r="IN121" s="50"/>
      <c r="IO121" s="50"/>
      <c r="IP121" s="50"/>
      <c r="IQ121" s="50"/>
      <c r="IR121" s="50"/>
      <c r="IS121" s="50"/>
      <c r="IT121" s="50"/>
      <c r="IU121" s="50"/>
      <c r="IV121" s="50"/>
    </row>
    <row r="122" spans="1:256" s="3" customFormat="1" ht="26.25" customHeight="1">
      <c r="A122" s="98"/>
      <c r="B122" s="86"/>
      <c r="C122" s="87"/>
      <c r="D122" s="88"/>
      <c r="E122" s="20"/>
      <c r="F122" s="20"/>
      <c r="G122" s="20"/>
      <c r="H122" s="17">
        <v>2027</v>
      </c>
      <c r="I122" s="30">
        <f t="shared" si="44"/>
        <v>34268.9</v>
      </c>
      <c r="J122" s="30">
        <f t="shared" si="44"/>
        <v>0</v>
      </c>
      <c r="K122" s="30">
        <f aca="true" t="shared" si="49" ref="K122:R122">K132+K142+K152</f>
        <v>34268.9</v>
      </c>
      <c r="L122" s="30">
        <f t="shared" si="49"/>
        <v>0</v>
      </c>
      <c r="M122" s="30">
        <f t="shared" si="49"/>
        <v>0</v>
      </c>
      <c r="N122" s="30">
        <f t="shared" si="49"/>
        <v>0</v>
      </c>
      <c r="O122" s="30">
        <f t="shared" si="49"/>
        <v>0</v>
      </c>
      <c r="P122" s="30">
        <f t="shared" si="49"/>
        <v>0</v>
      </c>
      <c r="Q122" s="30">
        <f t="shared" si="49"/>
        <v>0</v>
      </c>
      <c r="R122" s="30">
        <f t="shared" si="49"/>
        <v>0</v>
      </c>
      <c r="S122" s="26"/>
      <c r="T122" s="31"/>
      <c r="U122" s="51"/>
      <c r="V122" s="45"/>
      <c r="W122" s="49"/>
      <c r="X122" s="50"/>
      <c r="Y122" s="50"/>
      <c r="Z122" s="50"/>
      <c r="AA122" s="50"/>
      <c r="AB122" s="50"/>
      <c r="AC122" s="50"/>
      <c r="AD122" s="50"/>
      <c r="AE122" s="50"/>
      <c r="AF122" s="50"/>
      <c r="AG122" s="50"/>
      <c r="AH122" s="48"/>
      <c r="AI122" s="87"/>
      <c r="AJ122" s="87"/>
      <c r="AK122" s="87"/>
      <c r="AL122" s="87"/>
      <c r="AM122" s="49"/>
      <c r="AN122" s="50"/>
      <c r="AO122" s="50"/>
      <c r="AP122" s="50"/>
      <c r="AQ122" s="50"/>
      <c r="AR122" s="50"/>
      <c r="AS122" s="50"/>
      <c r="AT122" s="50"/>
      <c r="AU122" s="50"/>
      <c r="AV122" s="50"/>
      <c r="AW122" s="50"/>
      <c r="AX122" s="48"/>
      <c r="AY122" s="87"/>
      <c r="AZ122" s="87"/>
      <c r="BA122" s="87"/>
      <c r="BB122" s="87"/>
      <c r="BC122" s="49"/>
      <c r="BD122" s="50"/>
      <c r="BE122" s="50"/>
      <c r="BF122" s="50"/>
      <c r="BG122" s="50"/>
      <c r="BH122" s="50"/>
      <c r="BI122" s="50"/>
      <c r="BJ122" s="50"/>
      <c r="BK122" s="50"/>
      <c r="BL122" s="50"/>
      <c r="BM122" s="50"/>
      <c r="BN122" s="48"/>
      <c r="BO122" s="87"/>
      <c r="BP122" s="87"/>
      <c r="BQ122" s="87"/>
      <c r="BR122" s="87"/>
      <c r="BS122" s="49"/>
      <c r="BT122" s="50"/>
      <c r="BU122" s="50"/>
      <c r="BV122" s="50"/>
      <c r="BW122" s="50"/>
      <c r="BX122" s="50"/>
      <c r="BY122" s="50"/>
      <c r="BZ122" s="50"/>
      <c r="CA122" s="50"/>
      <c r="CB122" s="50"/>
      <c r="CC122" s="50"/>
      <c r="CD122" s="48"/>
      <c r="CE122" s="87"/>
      <c r="CF122" s="87"/>
      <c r="CG122" s="87"/>
      <c r="CH122" s="87"/>
      <c r="CI122" s="49"/>
      <c r="CJ122" s="50"/>
      <c r="CK122" s="50"/>
      <c r="CL122" s="50"/>
      <c r="CM122" s="50"/>
      <c r="CN122" s="50"/>
      <c r="CO122" s="50"/>
      <c r="CP122" s="50"/>
      <c r="CQ122" s="50"/>
      <c r="CR122" s="50"/>
      <c r="CS122" s="50"/>
      <c r="CT122" s="48"/>
      <c r="CU122" s="87"/>
      <c r="CV122" s="87"/>
      <c r="CW122" s="87"/>
      <c r="CX122" s="87"/>
      <c r="CY122" s="49"/>
      <c r="CZ122" s="50"/>
      <c r="DA122" s="50"/>
      <c r="DB122" s="50"/>
      <c r="DC122" s="50"/>
      <c r="DD122" s="50"/>
      <c r="DE122" s="50"/>
      <c r="DF122" s="50"/>
      <c r="DG122" s="50"/>
      <c r="DH122" s="50"/>
      <c r="DI122" s="50"/>
      <c r="DJ122" s="48"/>
      <c r="DK122" s="87"/>
      <c r="DL122" s="87"/>
      <c r="DM122" s="87"/>
      <c r="DN122" s="87"/>
      <c r="DO122" s="49"/>
      <c r="DP122" s="50"/>
      <c r="DQ122" s="50"/>
      <c r="DR122" s="50"/>
      <c r="DS122" s="50"/>
      <c r="DT122" s="50"/>
      <c r="DU122" s="50"/>
      <c r="DV122" s="50"/>
      <c r="DW122" s="50"/>
      <c r="DX122" s="50"/>
      <c r="DY122" s="50"/>
      <c r="DZ122" s="48"/>
      <c r="EA122" s="87"/>
      <c r="EB122" s="87"/>
      <c r="EC122" s="87"/>
      <c r="ED122" s="87"/>
      <c r="EE122" s="49"/>
      <c r="EF122" s="50"/>
      <c r="EG122" s="50"/>
      <c r="EH122" s="50"/>
      <c r="EI122" s="50"/>
      <c r="EJ122" s="50"/>
      <c r="EK122" s="50"/>
      <c r="EL122" s="50"/>
      <c r="EM122" s="50"/>
      <c r="EN122" s="50"/>
      <c r="EO122" s="50"/>
      <c r="EP122" s="48"/>
      <c r="EQ122" s="87"/>
      <c r="ER122" s="87"/>
      <c r="ES122" s="87"/>
      <c r="ET122" s="87"/>
      <c r="EU122" s="49"/>
      <c r="EV122" s="50"/>
      <c r="EW122" s="50"/>
      <c r="EX122" s="50"/>
      <c r="EY122" s="50"/>
      <c r="EZ122" s="50"/>
      <c r="FA122" s="50"/>
      <c r="FB122" s="50"/>
      <c r="FC122" s="50"/>
      <c r="FD122" s="50"/>
      <c r="FE122" s="50"/>
      <c r="FF122" s="48"/>
      <c r="FG122" s="87"/>
      <c r="FH122" s="87"/>
      <c r="FI122" s="87"/>
      <c r="FJ122" s="87"/>
      <c r="FK122" s="49"/>
      <c r="FL122" s="50"/>
      <c r="FM122" s="50"/>
      <c r="FN122" s="50"/>
      <c r="FO122" s="50"/>
      <c r="FP122" s="50"/>
      <c r="FQ122" s="50"/>
      <c r="FR122" s="50"/>
      <c r="FS122" s="50"/>
      <c r="FT122" s="50"/>
      <c r="FU122" s="50"/>
      <c r="FV122" s="48"/>
      <c r="FW122" s="87"/>
      <c r="FX122" s="87"/>
      <c r="FY122" s="87"/>
      <c r="FZ122" s="87"/>
      <c r="GA122" s="49"/>
      <c r="GB122" s="50"/>
      <c r="GC122" s="50"/>
      <c r="GD122" s="50"/>
      <c r="GE122" s="50"/>
      <c r="GF122" s="50"/>
      <c r="GG122" s="50"/>
      <c r="GH122" s="50"/>
      <c r="GI122" s="50"/>
      <c r="GJ122" s="50"/>
      <c r="GK122" s="50"/>
      <c r="GL122" s="48"/>
      <c r="GM122" s="87"/>
      <c r="GN122" s="87"/>
      <c r="GO122" s="87"/>
      <c r="GP122" s="87"/>
      <c r="GQ122" s="49"/>
      <c r="GR122" s="50"/>
      <c r="GS122" s="50"/>
      <c r="GT122" s="50"/>
      <c r="GU122" s="50"/>
      <c r="GV122" s="50"/>
      <c r="GW122" s="50"/>
      <c r="GX122" s="50"/>
      <c r="GY122" s="50"/>
      <c r="GZ122" s="50"/>
      <c r="HA122" s="50"/>
      <c r="HB122" s="48"/>
      <c r="HC122" s="87"/>
      <c r="HD122" s="87"/>
      <c r="HE122" s="87"/>
      <c r="HF122" s="87"/>
      <c r="HG122" s="49"/>
      <c r="HH122" s="50"/>
      <c r="HI122" s="50"/>
      <c r="HJ122" s="50"/>
      <c r="HK122" s="50"/>
      <c r="HL122" s="50"/>
      <c r="HM122" s="50"/>
      <c r="HN122" s="50"/>
      <c r="HO122" s="50"/>
      <c r="HP122" s="50"/>
      <c r="HQ122" s="50"/>
      <c r="HR122" s="48"/>
      <c r="HS122" s="87"/>
      <c r="HT122" s="87"/>
      <c r="HU122" s="87"/>
      <c r="HV122" s="87"/>
      <c r="HW122" s="49"/>
      <c r="HX122" s="50"/>
      <c r="HY122" s="50"/>
      <c r="HZ122" s="50"/>
      <c r="IA122" s="50"/>
      <c r="IB122" s="50"/>
      <c r="IC122" s="50"/>
      <c r="ID122" s="50"/>
      <c r="IE122" s="50"/>
      <c r="IF122" s="50"/>
      <c r="IG122" s="50"/>
      <c r="IH122" s="48"/>
      <c r="II122" s="87"/>
      <c r="IJ122" s="87"/>
      <c r="IK122" s="87"/>
      <c r="IL122" s="87"/>
      <c r="IM122" s="49"/>
      <c r="IN122" s="50"/>
      <c r="IO122" s="50"/>
      <c r="IP122" s="50"/>
      <c r="IQ122" s="50"/>
      <c r="IR122" s="50"/>
      <c r="IS122" s="50"/>
      <c r="IT122" s="50"/>
      <c r="IU122" s="50"/>
      <c r="IV122" s="50"/>
    </row>
    <row r="123" spans="1:243" ht="21.75" customHeight="1">
      <c r="A123" s="98"/>
      <c r="B123" s="86"/>
      <c r="C123" s="87"/>
      <c r="D123" s="88"/>
      <c r="E123" s="20"/>
      <c r="F123" s="20"/>
      <c r="G123" s="20"/>
      <c r="H123" s="17">
        <v>2028</v>
      </c>
      <c r="I123" s="30">
        <f t="shared" si="44"/>
        <v>18127.8</v>
      </c>
      <c r="J123" s="30">
        <f t="shared" si="44"/>
        <v>0</v>
      </c>
      <c r="K123" s="30">
        <f aca="true" t="shared" si="50" ref="K123:R123">K133+K143+K153</f>
        <v>18127.8</v>
      </c>
      <c r="L123" s="30">
        <f t="shared" si="50"/>
        <v>0</v>
      </c>
      <c r="M123" s="30">
        <f t="shared" si="50"/>
        <v>0</v>
      </c>
      <c r="N123" s="30">
        <f t="shared" si="50"/>
        <v>0</v>
      </c>
      <c r="O123" s="30">
        <f t="shared" si="50"/>
        <v>0</v>
      </c>
      <c r="P123" s="30">
        <f t="shared" si="50"/>
        <v>0</v>
      </c>
      <c r="Q123" s="30">
        <f t="shared" si="50"/>
        <v>0</v>
      </c>
      <c r="R123" s="30">
        <f t="shared" si="50"/>
        <v>0</v>
      </c>
      <c r="S123" s="26"/>
      <c r="T123" s="31"/>
      <c r="U123" s="51"/>
      <c r="AI123" s="87"/>
      <c r="AY123" s="87"/>
      <c r="BO123" s="87"/>
      <c r="CE123" s="87"/>
      <c r="CU123" s="87"/>
      <c r="DK123" s="87"/>
      <c r="EA123" s="87"/>
      <c r="EQ123" s="87"/>
      <c r="FG123" s="87"/>
      <c r="FW123" s="87"/>
      <c r="GM123" s="87"/>
      <c r="HC123" s="87"/>
      <c r="HS123" s="87"/>
      <c r="II123" s="87"/>
    </row>
    <row r="124" spans="1:243" ht="21.75" customHeight="1">
      <c r="A124" s="98"/>
      <c r="B124" s="86"/>
      <c r="C124" s="87"/>
      <c r="D124" s="88"/>
      <c r="E124" s="20"/>
      <c r="F124" s="20"/>
      <c r="G124" s="20"/>
      <c r="H124" s="17">
        <v>2029</v>
      </c>
      <c r="I124" s="30">
        <f t="shared" si="44"/>
        <v>20782.9</v>
      </c>
      <c r="J124" s="30">
        <f t="shared" si="44"/>
        <v>0</v>
      </c>
      <c r="K124" s="30">
        <f aca="true" t="shared" si="51" ref="K124:R124">K134+K144+K154</f>
        <v>20782.9</v>
      </c>
      <c r="L124" s="30">
        <f t="shared" si="51"/>
        <v>0</v>
      </c>
      <c r="M124" s="30">
        <f t="shared" si="51"/>
        <v>0</v>
      </c>
      <c r="N124" s="30">
        <f t="shared" si="51"/>
        <v>0</v>
      </c>
      <c r="O124" s="30">
        <f t="shared" si="51"/>
        <v>0</v>
      </c>
      <c r="P124" s="30">
        <f t="shared" si="51"/>
        <v>0</v>
      </c>
      <c r="Q124" s="30">
        <f t="shared" si="51"/>
        <v>0</v>
      </c>
      <c r="R124" s="30">
        <f t="shared" si="51"/>
        <v>0</v>
      </c>
      <c r="S124" s="26"/>
      <c r="T124" s="31"/>
      <c r="AI124" s="87"/>
      <c r="AY124" s="87"/>
      <c r="BO124" s="87"/>
      <c r="CE124" s="87"/>
      <c r="CU124" s="87"/>
      <c r="DK124" s="87"/>
      <c r="EA124" s="87"/>
      <c r="EQ124" s="87"/>
      <c r="FG124" s="87"/>
      <c r="FW124" s="87"/>
      <c r="GM124" s="87"/>
      <c r="HC124" s="87"/>
      <c r="HS124" s="87"/>
      <c r="II124" s="87"/>
    </row>
    <row r="125" spans="1:243" ht="21.75" customHeight="1">
      <c r="A125" s="98"/>
      <c r="B125" s="86"/>
      <c r="C125" s="87"/>
      <c r="D125" s="88"/>
      <c r="E125" s="20"/>
      <c r="F125" s="20"/>
      <c r="G125" s="20"/>
      <c r="H125" s="17">
        <v>2030</v>
      </c>
      <c r="I125" s="30">
        <f t="shared" si="44"/>
        <v>22979</v>
      </c>
      <c r="J125" s="30">
        <f t="shared" si="44"/>
        <v>0</v>
      </c>
      <c r="K125" s="30">
        <f aca="true" t="shared" si="52" ref="K125:R125">K135+K145+K155</f>
        <v>22979</v>
      </c>
      <c r="L125" s="30">
        <f t="shared" si="52"/>
        <v>0</v>
      </c>
      <c r="M125" s="30">
        <f t="shared" si="52"/>
        <v>0</v>
      </c>
      <c r="N125" s="30">
        <f t="shared" si="52"/>
        <v>0</v>
      </c>
      <c r="O125" s="30">
        <f t="shared" si="52"/>
        <v>0</v>
      </c>
      <c r="P125" s="30">
        <f t="shared" si="52"/>
        <v>0</v>
      </c>
      <c r="Q125" s="30">
        <f t="shared" si="52"/>
        <v>0</v>
      </c>
      <c r="R125" s="30">
        <f t="shared" si="52"/>
        <v>0</v>
      </c>
      <c r="S125" s="26"/>
      <c r="T125" s="31"/>
      <c r="AI125" s="87"/>
      <c r="AY125" s="87"/>
      <c r="BO125" s="87"/>
      <c r="CE125" s="87"/>
      <c r="CU125" s="87"/>
      <c r="DK125" s="87"/>
      <c r="EA125" s="87"/>
      <c r="EQ125" s="87"/>
      <c r="FG125" s="87"/>
      <c r="FW125" s="87"/>
      <c r="GM125" s="87"/>
      <c r="HC125" s="87"/>
      <c r="HS125" s="87"/>
      <c r="II125" s="87"/>
    </row>
    <row r="126" spans="1:256" s="3" customFormat="1" ht="18.75" customHeight="1">
      <c r="A126" s="98"/>
      <c r="B126" s="83" t="s">
        <v>56</v>
      </c>
      <c r="C126" s="84"/>
      <c r="D126" s="85"/>
      <c r="E126" s="20"/>
      <c r="F126" s="20"/>
      <c r="G126" s="20"/>
      <c r="H126" s="24" t="s">
        <v>26</v>
      </c>
      <c r="I126" s="25">
        <f aca="true" t="shared" si="53" ref="I126:I140">K126+M126+O126+Q126</f>
        <v>1117024.5</v>
      </c>
      <c r="J126" s="25">
        <f aca="true" t="shared" si="54" ref="J126:J131">L126+N126+P126+R126</f>
        <v>20019.3</v>
      </c>
      <c r="K126" s="25">
        <f aca="true" t="shared" si="55" ref="K126:R126">SUM(K127:K135)</f>
        <v>502126.10000000003</v>
      </c>
      <c r="L126" s="25">
        <f t="shared" si="55"/>
        <v>20019.3</v>
      </c>
      <c r="M126" s="25">
        <f t="shared" si="55"/>
        <v>0</v>
      </c>
      <c r="N126" s="25">
        <f t="shared" si="55"/>
        <v>0</v>
      </c>
      <c r="O126" s="25">
        <f t="shared" si="55"/>
        <v>614898.3999999999</v>
      </c>
      <c r="P126" s="25">
        <f t="shared" si="55"/>
        <v>0</v>
      </c>
      <c r="Q126" s="25">
        <f t="shared" si="55"/>
        <v>0</v>
      </c>
      <c r="R126" s="25">
        <f t="shared" si="55"/>
        <v>0</v>
      </c>
      <c r="S126" s="26"/>
      <c r="T126" s="31"/>
      <c r="U126" s="45"/>
      <c r="V126" s="45"/>
      <c r="W126" s="46"/>
      <c r="X126" s="47"/>
      <c r="Y126" s="47"/>
      <c r="Z126" s="47"/>
      <c r="AA126" s="47"/>
      <c r="AB126" s="47"/>
      <c r="AC126" s="47"/>
      <c r="AD126" s="47"/>
      <c r="AE126" s="47"/>
      <c r="AF126" s="47"/>
      <c r="AG126" s="47"/>
      <c r="AH126" s="48"/>
      <c r="AI126" s="87"/>
      <c r="AJ126" s="87"/>
      <c r="AK126" s="87"/>
      <c r="AL126" s="87"/>
      <c r="AM126" s="46"/>
      <c r="AN126" s="47"/>
      <c r="AO126" s="47"/>
      <c r="AP126" s="47"/>
      <c r="AQ126" s="47"/>
      <c r="AR126" s="47"/>
      <c r="AS126" s="47"/>
      <c r="AT126" s="47"/>
      <c r="AU126" s="47"/>
      <c r="AV126" s="47"/>
      <c r="AW126" s="47"/>
      <c r="AX126" s="48"/>
      <c r="AY126" s="87"/>
      <c r="AZ126" s="87"/>
      <c r="BA126" s="87"/>
      <c r="BB126" s="87"/>
      <c r="BC126" s="46"/>
      <c r="BD126" s="47"/>
      <c r="BE126" s="47"/>
      <c r="BF126" s="47"/>
      <c r="BG126" s="47"/>
      <c r="BH126" s="47"/>
      <c r="BI126" s="47"/>
      <c r="BJ126" s="47"/>
      <c r="BK126" s="47"/>
      <c r="BL126" s="47"/>
      <c r="BM126" s="47"/>
      <c r="BN126" s="48"/>
      <c r="BO126" s="87"/>
      <c r="BP126" s="87"/>
      <c r="BQ126" s="87"/>
      <c r="BR126" s="87"/>
      <c r="BS126" s="46"/>
      <c r="BT126" s="47"/>
      <c r="BU126" s="47"/>
      <c r="BV126" s="47"/>
      <c r="BW126" s="47"/>
      <c r="BX126" s="47"/>
      <c r="BY126" s="47"/>
      <c r="BZ126" s="47"/>
      <c r="CA126" s="47"/>
      <c r="CB126" s="47"/>
      <c r="CC126" s="47"/>
      <c r="CD126" s="48"/>
      <c r="CE126" s="87"/>
      <c r="CF126" s="87"/>
      <c r="CG126" s="87"/>
      <c r="CH126" s="87"/>
      <c r="CI126" s="46"/>
      <c r="CJ126" s="47"/>
      <c r="CK126" s="47"/>
      <c r="CL126" s="47"/>
      <c r="CM126" s="47"/>
      <c r="CN126" s="47"/>
      <c r="CO126" s="47"/>
      <c r="CP126" s="47"/>
      <c r="CQ126" s="47"/>
      <c r="CR126" s="47"/>
      <c r="CS126" s="47"/>
      <c r="CT126" s="48"/>
      <c r="CU126" s="87"/>
      <c r="CV126" s="87"/>
      <c r="CW126" s="87"/>
      <c r="CX126" s="87"/>
      <c r="CY126" s="46"/>
      <c r="CZ126" s="47"/>
      <c r="DA126" s="47"/>
      <c r="DB126" s="47"/>
      <c r="DC126" s="47"/>
      <c r="DD126" s="47"/>
      <c r="DE126" s="47"/>
      <c r="DF126" s="47"/>
      <c r="DG126" s="47"/>
      <c r="DH126" s="47"/>
      <c r="DI126" s="47"/>
      <c r="DJ126" s="48"/>
      <c r="DK126" s="87"/>
      <c r="DL126" s="87"/>
      <c r="DM126" s="87"/>
      <c r="DN126" s="87"/>
      <c r="DO126" s="46"/>
      <c r="DP126" s="47"/>
      <c r="DQ126" s="47"/>
      <c r="DR126" s="47"/>
      <c r="DS126" s="47"/>
      <c r="DT126" s="47"/>
      <c r="DU126" s="47"/>
      <c r="DV126" s="47"/>
      <c r="DW126" s="47"/>
      <c r="DX126" s="47"/>
      <c r="DY126" s="47"/>
      <c r="DZ126" s="48"/>
      <c r="EA126" s="87"/>
      <c r="EB126" s="87"/>
      <c r="EC126" s="87"/>
      <c r="ED126" s="87"/>
      <c r="EE126" s="46"/>
      <c r="EF126" s="47"/>
      <c r="EG126" s="47"/>
      <c r="EH126" s="47"/>
      <c r="EI126" s="47"/>
      <c r="EJ126" s="47"/>
      <c r="EK126" s="47"/>
      <c r="EL126" s="47"/>
      <c r="EM126" s="47"/>
      <c r="EN126" s="47"/>
      <c r="EO126" s="47"/>
      <c r="EP126" s="48"/>
      <c r="EQ126" s="87"/>
      <c r="ER126" s="87"/>
      <c r="ES126" s="87"/>
      <c r="ET126" s="87"/>
      <c r="EU126" s="46"/>
      <c r="EV126" s="47"/>
      <c r="EW126" s="47"/>
      <c r="EX126" s="47"/>
      <c r="EY126" s="47"/>
      <c r="EZ126" s="47"/>
      <c r="FA126" s="47"/>
      <c r="FB126" s="47"/>
      <c r="FC126" s="47"/>
      <c r="FD126" s="47"/>
      <c r="FE126" s="47"/>
      <c r="FF126" s="48"/>
      <c r="FG126" s="87"/>
      <c r="FH126" s="87"/>
      <c r="FI126" s="87"/>
      <c r="FJ126" s="87"/>
      <c r="FK126" s="46"/>
      <c r="FL126" s="47"/>
      <c r="FM126" s="47"/>
      <c r="FN126" s="47"/>
      <c r="FO126" s="47"/>
      <c r="FP126" s="47"/>
      <c r="FQ126" s="47"/>
      <c r="FR126" s="47"/>
      <c r="FS126" s="47"/>
      <c r="FT126" s="47"/>
      <c r="FU126" s="47"/>
      <c r="FV126" s="48"/>
      <c r="FW126" s="87"/>
      <c r="FX126" s="87"/>
      <c r="FY126" s="87"/>
      <c r="FZ126" s="87"/>
      <c r="GA126" s="46"/>
      <c r="GB126" s="47"/>
      <c r="GC126" s="47"/>
      <c r="GD126" s="47"/>
      <c r="GE126" s="47"/>
      <c r="GF126" s="47"/>
      <c r="GG126" s="47"/>
      <c r="GH126" s="47"/>
      <c r="GI126" s="47"/>
      <c r="GJ126" s="47"/>
      <c r="GK126" s="47"/>
      <c r="GL126" s="48"/>
      <c r="GM126" s="87"/>
      <c r="GN126" s="87"/>
      <c r="GO126" s="87"/>
      <c r="GP126" s="87"/>
      <c r="GQ126" s="46"/>
      <c r="GR126" s="47"/>
      <c r="GS126" s="47"/>
      <c r="GT126" s="47"/>
      <c r="GU126" s="47"/>
      <c r="GV126" s="47"/>
      <c r="GW126" s="47"/>
      <c r="GX126" s="47"/>
      <c r="GY126" s="47"/>
      <c r="GZ126" s="47"/>
      <c r="HA126" s="47"/>
      <c r="HB126" s="48"/>
      <c r="HC126" s="87"/>
      <c r="HD126" s="87"/>
      <c r="HE126" s="87"/>
      <c r="HF126" s="87"/>
      <c r="HG126" s="46"/>
      <c r="HH126" s="47"/>
      <c r="HI126" s="47"/>
      <c r="HJ126" s="47"/>
      <c r="HK126" s="47"/>
      <c r="HL126" s="47"/>
      <c r="HM126" s="47"/>
      <c r="HN126" s="47"/>
      <c r="HO126" s="47"/>
      <c r="HP126" s="47"/>
      <c r="HQ126" s="47"/>
      <c r="HR126" s="48"/>
      <c r="HS126" s="87"/>
      <c r="HT126" s="87"/>
      <c r="HU126" s="87"/>
      <c r="HV126" s="87"/>
      <c r="HW126" s="46"/>
      <c r="HX126" s="47"/>
      <c r="HY126" s="47"/>
      <c r="HZ126" s="47"/>
      <c r="IA126" s="47"/>
      <c r="IB126" s="47"/>
      <c r="IC126" s="47"/>
      <c r="ID126" s="47"/>
      <c r="IE126" s="47"/>
      <c r="IF126" s="47"/>
      <c r="IG126" s="47"/>
      <c r="IH126" s="48"/>
      <c r="II126" s="87"/>
      <c r="IJ126" s="87"/>
      <c r="IK126" s="87"/>
      <c r="IL126" s="87"/>
      <c r="IM126" s="46"/>
      <c r="IN126" s="47"/>
      <c r="IO126" s="47"/>
      <c r="IP126" s="47"/>
      <c r="IQ126" s="47"/>
      <c r="IR126" s="47"/>
      <c r="IS126" s="47"/>
      <c r="IT126" s="47"/>
      <c r="IU126" s="47"/>
      <c r="IV126" s="47"/>
    </row>
    <row r="127" spans="1:256" s="3" customFormat="1" ht="18.75" customHeight="1">
      <c r="A127" s="98"/>
      <c r="B127" s="86"/>
      <c r="C127" s="87"/>
      <c r="D127" s="88"/>
      <c r="E127" s="20"/>
      <c r="F127" s="20"/>
      <c r="G127" s="20"/>
      <c r="H127" s="17">
        <v>2022</v>
      </c>
      <c r="I127" s="30">
        <f t="shared" si="53"/>
        <v>0</v>
      </c>
      <c r="J127" s="30">
        <f t="shared" si="54"/>
        <v>0</v>
      </c>
      <c r="K127" s="30">
        <f aca="true" t="shared" si="56" ref="K127:K135">K50</f>
        <v>0</v>
      </c>
      <c r="L127" s="30">
        <f aca="true" t="shared" si="57" ref="L127:R127">L50</f>
        <v>0</v>
      </c>
      <c r="M127" s="30">
        <f t="shared" si="57"/>
        <v>0</v>
      </c>
      <c r="N127" s="30">
        <f t="shared" si="57"/>
        <v>0</v>
      </c>
      <c r="O127" s="30">
        <f t="shared" si="57"/>
        <v>0</v>
      </c>
      <c r="P127" s="30">
        <f t="shared" si="57"/>
        <v>0</v>
      </c>
      <c r="Q127" s="30">
        <f t="shared" si="57"/>
        <v>0</v>
      </c>
      <c r="R127" s="30">
        <f t="shared" si="57"/>
        <v>0</v>
      </c>
      <c r="S127" s="26"/>
      <c r="T127" s="31"/>
      <c r="U127" s="45"/>
      <c r="V127" s="45"/>
      <c r="W127" s="49"/>
      <c r="X127" s="50"/>
      <c r="Y127" s="50"/>
      <c r="Z127" s="52"/>
      <c r="AA127" s="52"/>
      <c r="AB127" s="52"/>
      <c r="AC127" s="52"/>
      <c r="AD127" s="52"/>
      <c r="AE127" s="52"/>
      <c r="AF127" s="52"/>
      <c r="AG127" s="52"/>
      <c r="AH127" s="48"/>
      <c r="AI127" s="87"/>
      <c r="AJ127" s="87"/>
      <c r="AK127" s="87"/>
      <c r="AL127" s="87"/>
      <c r="AM127" s="49"/>
      <c r="AN127" s="50"/>
      <c r="AO127" s="50"/>
      <c r="AP127" s="52"/>
      <c r="AQ127" s="52"/>
      <c r="AR127" s="52"/>
      <c r="AS127" s="52"/>
      <c r="AT127" s="52"/>
      <c r="AU127" s="52"/>
      <c r="AV127" s="52"/>
      <c r="AW127" s="52"/>
      <c r="AX127" s="48"/>
      <c r="AY127" s="87"/>
      <c r="AZ127" s="87"/>
      <c r="BA127" s="87"/>
      <c r="BB127" s="87"/>
      <c r="BC127" s="49"/>
      <c r="BD127" s="50"/>
      <c r="BE127" s="50"/>
      <c r="BF127" s="52"/>
      <c r="BG127" s="52"/>
      <c r="BH127" s="52"/>
      <c r="BI127" s="52"/>
      <c r="BJ127" s="52"/>
      <c r="BK127" s="52"/>
      <c r="BL127" s="52"/>
      <c r="BM127" s="52"/>
      <c r="BN127" s="48"/>
      <c r="BO127" s="87"/>
      <c r="BP127" s="87"/>
      <c r="BQ127" s="87"/>
      <c r="BR127" s="87"/>
      <c r="BS127" s="49"/>
      <c r="BT127" s="50"/>
      <c r="BU127" s="50"/>
      <c r="BV127" s="52"/>
      <c r="BW127" s="52"/>
      <c r="BX127" s="52"/>
      <c r="BY127" s="52"/>
      <c r="BZ127" s="52"/>
      <c r="CA127" s="52"/>
      <c r="CB127" s="52"/>
      <c r="CC127" s="52"/>
      <c r="CD127" s="48"/>
      <c r="CE127" s="87"/>
      <c r="CF127" s="87"/>
      <c r="CG127" s="87"/>
      <c r="CH127" s="87"/>
      <c r="CI127" s="49"/>
      <c r="CJ127" s="50"/>
      <c r="CK127" s="50"/>
      <c r="CL127" s="52"/>
      <c r="CM127" s="52"/>
      <c r="CN127" s="52"/>
      <c r="CO127" s="52"/>
      <c r="CP127" s="52"/>
      <c r="CQ127" s="52"/>
      <c r="CR127" s="52"/>
      <c r="CS127" s="52"/>
      <c r="CT127" s="48"/>
      <c r="CU127" s="87"/>
      <c r="CV127" s="87"/>
      <c r="CW127" s="87"/>
      <c r="CX127" s="87"/>
      <c r="CY127" s="49"/>
      <c r="CZ127" s="50"/>
      <c r="DA127" s="50"/>
      <c r="DB127" s="52"/>
      <c r="DC127" s="52"/>
      <c r="DD127" s="52"/>
      <c r="DE127" s="52"/>
      <c r="DF127" s="52"/>
      <c r="DG127" s="52"/>
      <c r="DH127" s="52"/>
      <c r="DI127" s="52"/>
      <c r="DJ127" s="48"/>
      <c r="DK127" s="87"/>
      <c r="DL127" s="87"/>
      <c r="DM127" s="87"/>
      <c r="DN127" s="87"/>
      <c r="DO127" s="49"/>
      <c r="DP127" s="50"/>
      <c r="DQ127" s="50"/>
      <c r="DR127" s="52"/>
      <c r="DS127" s="52"/>
      <c r="DT127" s="52"/>
      <c r="DU127" s="52"/>
      <c r="DV127" s="52"/>
      <c r="DW127" s="52"/>
      <c r="DX127" s="52"/>
      <c r="DY127" s="52"/>
      <c r="DZ127" s="48"/>
      <c r="EA127" s="87"/>
      <c r="EB127" s="87"/>
      <c r="EC127" s="87"/>
      <c r="ED127" s="87"/>
      <c r="EE127" s="49"/>
      <c r="EF127" s="50"/>
      <c r="EG127" s="50"/>
      <c r="EH127" s="52"/>
      <c r="EI127" s="52"/>
      <c r="EJ127" s="52"/>
      <c r="EK127" s="52"/>
      <c r="EL127" s="52"/>
      <c r="EM127" s="52"/>
      <c r="EN127" s="52"/>
      <c r="EO127" s="52"/>
      <c r="EP127" s="48"/>
      <c r="EQ127" s="87"/>
      <c r="ER127" s="87"/>
      <c r="ES127" s="87"/>
      <c r="ET127" s="87"/>
      <c r="EU127" s="49"/>
      <c r="EV127" s="50"/>
      <c r="EW127" s="50"/>
      <c r="EX127" s="52"/>
      <c r="EY127" s="52"/>
      <c r="EZ127" s="52"/>
      <c r="FA127" s="52"/>
      <c r="FB127" s="52"/>
      <c r="FC127" s="52"/>
      <c r="FD127" s="52"/>
      <c r="FE127" s="52"/>
      <c r="FF127" s="48"/>
      <c r="FG127" s="87"/>
      <c r="FH127" s="87"/>
      <c r="FI127" s="87"/>
      <c r="FJ127" s="87"/>
      <c r="FK127" s="49"/>
      <c r="FL127" s="50"/>
      <c r="FM127" s="50"/>
      <c r="FN127" s="52"/>
      <c r="FO127" s="52"/>
      <c r="FP127" s="52"/>
      <c r="FQ127" s="52"/>
      <c r="FR127" s="52"/>
      <c r="FS127" s="52"/>
      <c r="FT127" s="52"/>
      <c r="FU127" s="52"/>
      <c r="FV127" s="48"/>
      <c r="FW127" s="87"/>
      <c r="FX127" s="87"/>
      <c r="FY127" s="87"/>
      <c r="FZ127" s="87"/>
      <c r="GA127" s="49"/>
      <c r="GB127" s="50"/>
      <c r="GC127" s="50"/>
      <c r="GD127" s="52"/>
      <c r="GE127" s="52"/>
      <c r="GF127" s="52"/>
      <c r="GG127" s="52"/>
      <c r="GH127" s="52"/>
      <c r="GI127" s="52"/>
      <c r="GJ127" s="52"/>
      <c r="GK127" s="52"/>
      <c r="GL127" s="48"/>
      <c r="GM127" s="87"/>
      <c r="GN127" s="87"/>
      <c r="GO127" s="87"/>
      <c r="GP127" s="87"/>
      <c r="GQ127" s="49"/>
      <c r="GR127" s="50"/>
      <c r="GS127" s="50"/>
      <c r="GT127" s="52"/>
      <c r="GU127" s="52"/>
      <c r="GV127" s="52"/>
      <c r="GW127" s="52"/>
      <c r="GX127" s="52"/>
      <c r="GY127" s="52"/>
      <c r="GZ127" s="52"/>
      <c r="HA127" s="52"/>
      <c r="HB127" s="48"/>
      <c r="HC127" s="87"/>
      <c r="HD127" s="87"/>
      <c r="HE127" s="87"/>
      <c r="HF127" s="87"/>
      <c r="HG127" s="49"/>
      <c r="HH127" s="50"/>
      <c r="HI127" s="50"/>
      <c r="HJ127" s="52"/>
      <c r="HK127" s="52"/>
      <c r="HL127" s="52"/>
      <c r="HM127" s="52"/>
      <c r="HN127" s="52"/>
      <c r="HO127" s="52"/>
      <c r="HP127" s="52"/>
      <c r="HQ127" s="52"/>
      <c r="HR127" s="48"/>
      <c r="HS127" s="87"/>
      <c r="HT127" s="87"/>
      <c r="HU127" s="87"/>
      <c r="HV127" s="87"/>
      <c r="HW127" s="49"/>
      <c r="HX127" s="50"/>
      <c r="HY127" s="50"/>
      <c r="HZ127" s="52"/>
      <c r="IA127" s="52"/>
      <c r="IB127" s="52"/>
      <c r="IC127" s="52"/>
      <c r="ID127" s="52"/>
      <c r="IE127" s="52"/>
      <c r="IF127" s="52"/>
      <c r="IG127" s="52"/>
      <c r="IH127" s="48"/>
      <c r="II127" s="87"/>
      <c r="IJ127" s="87"/>
      <c r="IK127" s="87"/>
      <c r="IL127" s="87"/>
      <c r="IM127" s="49"/>
      <c r="IN127" s="50"/>
      <c r="IO127" s="50"/>
      <c r="IP127" s="52"/>
      <c r="IQ127" s="52"/>
      <c r="IR127" s="52"/>
      <c r="IS127" s="52"/>
      <c r="IT127" s="52"/>
      <c r="IU127" s="52"/>
      <c r="IV127" s="52"/>
    </row>
    <row r="128" spans="1:256" s="3" customFormat="1" ht="18.75" customHeight="1">
      <c r="A128" s="98"/>
      <c r="B128" s="86"/>
      <c r="C128" s="87"/>
      <c r="D128" s="88"/>
      <c r="E128" s="20"/>
      <c r="F128" s="20"/>
      <c r="G128" s="20"/>
      <c r="H128" s="17">
        <v>2023</v>
      </c>
      <c r="I128" s="30">
        <f t="shared" si="53"/>
        <v>91962.8</v>
      </c>
      <c r="J128" s="30">
        <f t="shared" si="54"/>
        <v>0</v>
      </c>
      <c r="K128" s="30">
        <f t="shared" si="56"/>
        <v>71982.5</v>
      </c>
      <c r="L128" s="30">
        <f aca="true" t="shared" si="58" ref="L128:R135">L51</f>
        <v>0</v>
      </c>
      <c r="M128" s="30">
        <f t="shared" si="58"/>
        <v>0</v>
      </c>
      <c r="N128" s="30">
        <f t="shared" si="58"/>
        <v>0</v>
      </c>
      <c r="O128" s="30">
        <f t="shared" si="58"/>
        <v>19980.300000000003</v>
      </c>
      <c r="P128" s="30">
        <f t="shared" si="58"/>
        <v>0</v>
      </c>
      <c r="Q128" s="30">
        <f t="shared" si="58"/>
        <v>0</v>
      </c>
      <c r="R128" s="30">
        <f t="shared" si="58"/>
        <v>0</v>
      </c>
      <c r="S128" s="26"/>
      <c r="T128" s="31"/>
      <c r="U128" s="45"/>
      <c r="V128" s="45"/>
      <c r="W128" s="49"/>
      <c r="X128" s="50"/>
      <c r="Y128" s="50"/>
      <c r="Z128" s="52"/>
      <c r="AA128" s="52"/>
      <c r="AB128" s="52"/>
      <c r="AC128" s="52"/>
      <c r="AD128" s="52"/>
      <c r="AE128" s="52"/>
      <c r="AF128" s="52"/>
      <c r="AG128" s="52"/>
      <c r="AH128" s="48"/>
      <c r="AI128" s="87"/>
      <c r="AJ128" s="87"/>
      <c r="AK128" s="87"/>
      <c r="AL128" s="87"/>
      <c r="AM128" s="49"/>
      <c r="AN128" s="50"/>
      <c r="AO128" s="50"/>
      <c r="AP128" s="52"/>
      <c r="AQ128" s="52"/>
      <c r="AR128" s="52"/>
      <c r="AS128" s="52"/>
      <c r="AT128" s="52"/>
      <c r="AU128" s="52"/>
      <c r="AV128" s="52"/>
      <c r="AW128" s="52"/>
      <c r="AX128" s="48"/>
      <c r="AY128" s="87"/>
      <c r="AZ128" s="87"/>
      <c r="BA128" s="87"/>
      <c r="BB128" s="87"/>
      <c r="BC128" s="49"/>
      <c r="BD128" s="50"/>
      <c r="BE128" s="50"/>
      <c r="BF128" s="52"/>
      <c r="BG128" s="52"/>
      <c r="BH128" s="52"/>
      <c r="BI128" s="52"/>
      <c r="BJ128" s="52"/>
      <c r="BK128" s="52"/>
      <c r="BL128" s="52"/>
      <c r="BM128" s="52"/>
      <c r="BN128" s="48"/>
      <c r="BO128" s="87"/>
      <c r="BP128" s="87"/>
      <c r="BQ128" s="87"/>
      <c r="BR128" s="87"/>
      <c r="BS128" s="49"/>
      <c r="BT128" s="50"/>
      <c r="BU128" s="50"/>
      <c r="BV128" s="52"/>
      <c r="BW128" s="52"/>
      <c r="BX128" s="52"/>
      <c r="BY128" s="52"/>
      <c r="BZ128" s="52"/>
      <c r="CA128" s="52"/>
      <c r="CB128" s="52"/>
      <c r="CC128" s="52"/>
      <c r="CD128" s="48"/>
      <c r="CE128" s="87"/>
      <c r="CF128" s="87"/>
      <c r="CG128" s="87"/>
      <c r="CH128" s="87"/>
      <c r="CI128" s="49"/>
      <c r="CJ128" s="50"/>
      <c r="CK128" s="50"/>
      <c r="CL128" s="52"/>
      <c r="CM128" s="52"/>
      <c r="CN128" s="52"/>
      <c r="CO128" s="52"/>
      <c r="CP128" s="52"/>
      <c r="CQ128" s="52"/>
      <c r="CR128" s="52"/>
      <c r="CS128" s="52"/>
      <c r="CT128" s="48"/>
      <c r="CU128" s="87"/>
      <c r="CV128" s="87"/>
      <c r="CW128" s="87"/>
      <c r="CX128" s="87"/>
      <c r="CY128" s="49"/>
      <c r="CZ128" s="50"/>
      <c r="DA128" s="50"/>
      <c r="DB128" s="52"/>
      <c r="DC128" s="52"/>
      <c r="DD128" s="52"/>
      <c r="DE128" s="52"/>
      <c r="DF128" s="52"/>
      <c r="DG128" s="52"/>
      <c r="DH128" s="52"/>
      <c r="DI128" s="52"/>
      <c r="DJ128" s="48"/>
      <c r="DK128" s="87"/>
      <c r="DL128" s="87"/>
      <c r="DM128" s="87"/>
      <c r="DN128" s="87"/>
      <c r="DO128" s="49"/>
      <c r="DP128" s="50"/>
      <c r="DQ128" s="50"/>
      <c r="DR128" s="52"/>
      <c r="DS128" s="52"/>
      <c r="DT128" s="52"/>
      <c r="DU128" s="52"/>
      <c r="DV128" s="52"/>
      <c r="DW128" s="52"/>
      <c r="DX128" s="52"/>
      <c r="DY128" s="52"/>
      <c r="DZ128" s="48"/>
      <c r="EA128" s="87"/>
      <c r="EB128" s="87"/>
      <c r="EC128" s="87"/>
      <c r="ED128" s="87"/>
      <c r="EE128" s="49"/>
      <c r="EF128" s="50"/>
      <c r="EG128" s="50"/>
      <c r="EH128" s="52"/>
      <c r="EI128" s="52"/>
      <c r="EJ128" s="52"/>
      <c r="EK128" s="52"/>
      <c r="EL128" s="52"/>
      <c r="EM128" s="52"/>
      <c r="EN128" s="52"/>
      <c r="EO128" s="52"/>
      <c r="EP128" s="48"/>
      <c r="EQ128" s="87"/>
      <c r="ER128" s="87"/>
      <c r="ES128" s="87"/>
      <c r="ET128" s="87"/>
      <c r="EU128" s="49"/>
      <c r="EV128" s="50"/>
      <c r="EW128" s="50"/>
      <c r="EX128" s="52"/>
      <c r="EY128" s="52"/>
      <c r="EZ128" s="52"/>
      <c r="FA128" s="52"/>
      <c r="FB128" s="52"/>
      <c r="FC128" s="52"/>
      <c r="FD128" s="52"/>
      <c r="FE128" s="52"/>
      <c r="FF128" s="48"/>
      <c r="FG128" s="87"/>
      <c r="FH128" s="87"/>
      <c r="FI128" s="87"/>
      <c r="FJ128" s="87"/>
      <c r="FK128" s="49"/>
      <c r="FL128" s="50"/>
      <c r="FM128" s="50"/>
      <c r="FN128" s="52"/>
      <c r="FO128" s="52"/>
      <c r="FP128" s="52"/>
      <c r="FQ128" s="52"/>
      <c r="FR128" s="52"/>
      <c r="FS128" s="52"/>
      <c r="FT128" s="52"/>
      <c r="FU128" s="52"/>
      <c r="FV128" s="48"/>
      <c r="FW128" s="87"/>
      <c r="FX128" s="87"/>
      <c r="FY128" s="87"/>
      <c r="FZ128" s="87"/>
      <c r="GA128" s="49"/>
      <c r="GB128" s="50"/>
      <c r="GC128" s="50"/>
      <c r="GD128" s="52"/>
      <c r="GE128" s="52"/>
      <c r="GF128" s="52"/>
      <c r="GG128" s="52"/>
      <c r="GH128" s="52"/>
      <c r="GI128" s="52"/>
      <c r="GJ128" s="52"/>
      <c r="GK128" s="52"/>
      <c r="GL128" s="48"/>
      <c r="GM128" s="87"/>
      <c r="GN128" s="87"/>
      <c r="GO128" s="87"/>
      <c r="GP128" s="87"/>
      <c r="GQ128" s="49"/>
      <c r="GR128" s="50"/>
      <c r="GS128" s="50"/>
      <c r="GT128" s="52"/>
      <c r="GU128" s="52"/>
      <c r="GV128" s="52"/>
      <c r="GW128" s="52"/>
      <c r="GX128" s="52"/>
      <c r="GY128" s="52"/>
      <c r="GZ128" s="52"/>
      <c r="HA128" s="52"/>
      <c r="HB128" s="48"/>
      <c r="HC128" s="87"/>
      <c r="HD128" s="87"/>
      <c r="HE128" s="87"/>
      <c r="HF128" s="87"/>
      <c r="HG128" s="49"/>
      <c r="HH128" s="50"/>
      <c r="HI128" s="50"/>
      <c r="HJ128" s="52"/>
      <c r="HK128" s="52"/>
      <c r="HL128" s="52"/>
      <c r="HM128" s="52"/>
      <c r="HN128" s="52"/>
      <c r="HO128" s="52"/>
      <c r="HP128" s="52"/>
      <c r="HQ128" s="52"/>
      <c r="HR128" s="48"/>
      <c r="HS128" s="87"/>
      <c r="HT128" s="87"/>
      <c r="HU128" s="87"/>
      <c r="HV128" s="87"/>
      <c r="HW128" s="49"/>
      <c r="HX128" s="50"/>
      <c r="HY128" s="50"/>
      <c r="HZ128" s="52"/>
      <c r="IA128" s="52"/>
      <c r="IB128" s="52"/>
      <c r="IC128" s="52"/>
      <c r="ID128" s="52"/>
      <c r="IE128" s="52"/>
      <c r="IF128" s="52"/>
      <c r="IG128" s="52"/>
      <c r="IH128" s="48"/>
      <c r="II128" s="87"/>
      <c r="IJ128" s="87"/>
      <c r="IK128" s="87"/>
      <c r="IL128" s="87"/>
      <c r="IM128" s="49"/>
      <c r="IN128" s="50"/>
      <c r="IO128" s="50"/>
      <c r="IP128" s="52"/>
      <c r="IQ128" s="52"/>
      <c r="IR128" s="52"/>
      <c r="IS128" s="52"/>
      <c r="IT128" s="52"/>
      <c r="IU128" s="52"/>
      <c r="IV128" s="52"/>
    </row>
    <row r="129" spans="1:256" s="3" customFormat="1" ht="18.75" customHeight="1">
      <c r="A129" s="98"/>
      <c r="B129" s="86"/>
      <c r="C129" s="87"/>
      <c r="D129" s="88"/>
      <c r="E129" s="20"/>
      <c r="F129" s="20"/>
      <c r="G129" s="20"/>
      <c r="H129" s="17">
        <v>2024</v>
      </c>
      <c r="I129" s="30">
        <f t="shared" si="53"/>
        <v>260605</v>
      </c>
      <c r="J129" s="30">
        <f t="shared" si="54"/>
        <v>20019.3</v>
      </c>
      <c r="K129" s="30">
        <f t="shared" si="56"/>
        <v>48742.3</v>
      </c>
      <c r="L129" s="30">
        <f t="shared" si="58"/>
        <v>20019.3</v>
      </c>
      <c r="M129" s="30">
        <f t="shared" si="58"/>
        <v>0</v>
      </c>
      <c r="N129" s="30">
        <f t="shared" si="58"/>
        <v>0</v>
      </c>
      <c r="O129" s="30">
        <f t="shared" si="58"/>
        <v>211862.69999999998</v>
      </c>
      <c r="P129" s="30">
        <f t="shared" si="58"/>
        <v>0</v>
      </c>
      <c r="Q129" s="30">
        <f t="shared" si="58"/>
        <v>0</v>
      </c>
      <c r="R129" s="30">
        <f t="shared" si="58"/>
        <v>0</v>
      </c>
      <c r="S129" s="26"/>
      <c r="T129" s="31"/>
      <c r="U129" s="45"/>
      <c r="V129" s="45"/>
      <c r="W129" s="49"/>
      <c r="X129" s="50"/>
      <c r="Y129" s="50"/>
      <c r="Z129" s="52"/>
      <c r="AA129" s="52"/>
      <c r="AB129" s="52"/>
      <c r="AC129" s="52"/>
      <c r="AD129" s="52"/>
      <c r="AE129" s="52"/>
      <c r="AF129" s="52"/>
      <c r="AG129" s="52"/>
      <c r="AH129" s="48"/>
      <c r="AI129" s="87"/>
      <c r="AJ129" s="87"/>
      <c r="AK129" s="87"/>
      <c r="AL129" s="87"/>
      <c r="AM129" s="49"/>
      <c r="AN129" s="50"/>
      <c r="AO129" s="50"/>
      <c r="AP129" s="52"/>
      <c r="AQ129" s="52"/>
      <c r="AR129" s="52"/>
      <c r="AS129" s="52"/>
      <c r="AT129" s="52"/>
      <c r="AU129" s="52"/>
      <c r="AV129" s="52"/>
      <c r="AW129" s="52"/>
      <c r="AX129" s="48"/>
      <c r="AY129" s="87"/>
      <c r="AZ129" s="87"/>
      <c r="BA129" s="87"/>
      <c r="BB129" s="87"/>
      <c r="BC129" s="49"/>
      <c r="BD129" s="50"/>
      <c r="BE129" s="50"/>
      <c r="BF129" s="52"/>
      <c r="BG129" s="52"/>
      <c r="BH129" s="52"/>
      <c r="BI129" s="52"/>
      <c r="BJ129" s="52"/>
      <c r="BK129" s="52"/>
      <c r="BL129" s="52"/>
      <c r="BM129" s="52"/>
      <c r="BN129" s="48"/>
      <c r="BO129" s="87"/>
      <c r="BP129" s="87"/>
      <c r="BQ129" s="87"/>
      <c r="BR129" s="87"/>
      <c r="BS129" s="49"/>
      <c r="BT129" s="50"/>
      <c r="BU129" s="50"/>
      <c r="BV129" s="52"/>
      <c r="BW129" s="52"/>
      <c r="BX129" s="52"/>
      <c r="BY129" s="52"/>
      <c r="BZ129" s="52"/>
      <c r="CA129" s="52"/>
      <c r="CB129" s="52"/>
      <c r="CC129" s="52"/>
      <c r="CD129" s="48"/>
      <c r="CE129" s="87"/>
      <c r="CF129" s="87"/>
      <c r="CG129" s="87"/>
      <c r="CH129" s="87"/>
      <c r="CI129" s="49"/>
      <c r="CJ129" s="50"/>
      <c r="CK129" s="50"/>
      <c r="CL129" s="52"/>
      <c r="CM129" s="52"/>
      <c r="CN129" s="52"/>
      <c r="CO129" s="52"/>
      <c r="CP129" s="52"/>
      <c r="CQ129" s="52"/>
      <c r="CR129" s="52"/>
      <c r="CS129" s="52"/>
      <c r="CT129" s="48"/>
      <c r="CU129" s="87"/>
      <c r="CV129" s="87"/>
      <c r="CW129" s="87"/>
      <c r="CX129" s="87"/>
      <c r="CY129" s="49"/>
      <c r="CZ129" s="50"/>
      <c r="DA129" s="50"/>
      <c r="DB129" s="52"/>
      <c r="DC129" s="52"/>
      <c r="DD129" s="52"/>
      <c r="DE129" s="52"/>
      <c r="DF129" s="52"/>
      <c r="DG129" s="52"/>
      <c r="DH129" s="52"/>
      <c r="DI129" s="52"/>
      <c r="DJ129" s="48"/>
      <c r="DK129" s="87"/>
      <c r="DL129" s="87"/>
      <c r="DM129" s="87"/>
      <c r="DN129" s="87"/>
      <c r="DO129" s="49"/>
      <c r="DP129" s="50"/>
      <c r="DQ129" s="50"/>
      <c r="DR129" s="52"/>
      <c r="DS129" s="52"/>
      <c r="DT129" s="52"/>
      <c r="DU129" s="52"/>
      <c r="DV129" s="52"/>
      <c r="DW129" s="52"/>
      <c r="DX129" s="52"/>
      <c r="DY129" s="52"/>
      <c r="DZ129" s="48"/>
      <c r="EA129" s="87"/>
      <c r="EB129" s="87"/>
      <c r="EC129" s="87"/>
      <c r="ED129" s="87"/>
      <c r="EE129" s="49"/>
      <c r="EF129" s="50"/>
      <c r="EG129" s="50"/>
      <c r="EH129" s="52"/>
      <c r="EI129" s="52"/>
      <c r="EJ129" s="52"/>
      <c r="EK129" s="52"/>
      <c r="EL129" s="52"/>
      <c r="EM129" s="52"/>
      <c r="EN129" s="52"/>
      <c r="EO129" s="52"/>
      <c r="EP129" s="48"/>
      <c r="EQ129" s="87"/>
      <c r="ER129" s="87"/>
      <c r="ES129" s="87"/>
      <c r="ET129" s="87"/>
      <c r="EU129" s="49"/>
      <c r="EV129" s="50"/>
      <c r="EW129" s="50"/>
      <c r="EX129" s="52"/>
      <c r="EY129" s="52"/>
      <c r="EZ129" s="52"/>
      <c r="FA129" s="52"/>
      <c r="FB129" s="52"/>
      <c r="FC129" s="52"/>
      <c r="FD129" s="52"/>
      <c r="FE129" s="52"/>
      <c r="FF129" s="48"/>
      <c r="FG129" s="87"/>
      <c r="FH129" s="87"/>
      <c r="FI129" s="87"/>
      <c r="FJ129" s="87"/>
      <c r="FK129" s="49"/>
      <c r="FL129" s="50"/>
      <c r="FM129" s="50"/>
      <c r="FN129" s="52"/>
      <c r="FO129" s="52"/>
      <c r="FP129" s="52"/>
      <c r="FQ129" s="52"/>
      <c r="FR129" s="52"/>
      <c r="FS129" s="52"/>
      <c r="FT129" s="52"/>
      <c r="FU129" s="52"/>
      <c r="FV129" s="48"/>
      <c r="FW129" s="87"/>
      <c r="FX129" s="87"/>
      <c r="FY129" s="87"/>
      <c r="FZ129" s="87"/>
      <c r="GA129" s="49"/>
      <c r="GB129" s="50"/>
      <c r="GC129" s="50"/>
      <c r="GD129" s="52"/>
      <c r="GE129" s="52"/>
      <c r="GF129" s="52"/>
      <c r="GG129" s="52"/>
      <c r="GH129" s="52"/>
      <c r="GI129" s="52"/>
      <c r="GJ129" s="52"/>
      <c r="GK129" s="52"/>
      <c r="GL129" s="48"/>
      <c r="GM129" s="87"/>
      <c r="GN129" s="87"/>
      <c r="GO129" s="87"/>
      <c r="GP129" s="87"/>
      <c r="GQ129" s="49"/>
      <c r="GR129" s="50"/>
      <c r="GS129" s="50"/>
      <c r="GT129" s="52"/>
      <c r="GU129" s="52"/>
      <c r="GV129" s="52"/>
      <c r="GW129" s="52"/>
      <c r="GX129" s="52"/>
      <c r="GY129" s="52"/>
      <c r="GZ129" s="52"/>
      <c r="HA129" s="52"/>
      <c r="HB129" s="48"/>
      <c r="HC129" s="87"/>
      <c r="HD129" s="87"/>
      <c r="HE129" s="87"/>
      <c r="HF129" s="87"/>
      <c r="HG129" s="49"/>
      <c r="HH129" s="50"/>
      <c r="HI129" s="50"/>
      <c r="HJ129" s="52"/>
      <c r="HK129" s="52"/>
      <c r="HL129" s="52"/>
      <c r="HM129" s="52"/>
      <c r="HN129" s="52"/>
      <c r="HO129" s="52"/>
      <c r="HP129" s="52"/>
      <c r="HQ129" s="52"/>
      <c r="HR129" s="48"/>
      <c r="HS129" s="87"/>
      <c r="HT129" s="87"/>
      <c r="HU129" s="87"/>
      <c r="HV129" s="87"/>
      <c r="HW129" s="49"/>
      <c r="HX129" s="50"/>
      <c r="HY129" s="50"/>
      <c r="HZ129" s="52"/>
      <c r="IA129" s="52"/>
      <c r="IB129" s="52"/>
      <c r="IC129" s="52"/>
      <c r="ID129" s="52"/>
      <c r="IE129" s="52"/>
      <c r="IF129" s="52"/>
      <c r="IG129" s="52"/>
      <c r="IH129" s="48"/>
      <c r="II129" s="87"/>
      <c r="IJ129" s="87"/>
      <c r="IK129" s="87"/>
      <c r="IL129" s="87"/>
      <c r="IM129" s="49"/>
      <c r="IN129" s="50"/>
      <c r="IO129" s="50"/>
      <c r="IP129" s="52"/>
      <c r="IQ129" s="52"/>
      <c r="IR129" s="52"/>
      <c r="IS129" s="52"/>
      <c r="IT129" s="52"/>
      <c r="IU129" s="52"/>
      <c r="IV129" s="52"/>
    </row>
    <row r="130" spans="1:256" s="3" customFormat="1" ht="18.75" customHeight="1">
      <c r="A130" s="98"/>
      <c r="B130" s="86"/>
      <c r="C130" s="87"/>
      <c r="D130" s="88"/>
      <c r="E130" s="20"/>
      <c r="F130" s="20"/>
      <c r="G130" s="20"/>
      <c r="H130" s="17">
        <v>2025</v>
      </c>
      <c r="I130" s="30">
        <f t="shared" si="53"/>
        <v>618782.8999999999</v>
      </c>
      <c r="J130" s="30">
        <f t="shared" si="54"/>
        <v>0</v>
      </c>
      <c r="K130" s="30">
        <f t="shared" si="56"/>
        <v>235727.5</v>
      </c>
      <c r="L130" s="30">
        <f t="shared" si="58"/>
        <v>0</v>
      </c>
      <c r="M130" s="30">
        <f t="shared" si="58"/>
        <v>0</v>
      </c>
      <c r="N130" s="30">
        <f t="shared" si="58"/>
        <v>0</v>
      </c>
      <c r="O130" s="30">
        <f t="shared" si="58"/>
        <v>383055.39999999997</v>
      </c>
      <c r="P130" s="30">
        <f t="shared" si="58"/>
        <v>0</v>
      </c>
      <c r="Q130" s="30">
        <f t="shared" si="58"/>
        <v>0</v>
      </c>
      <c r="R130" s="30">
        <f t="shared" si="58"/>
        <v>0</v>
      </c>
      <c r="S130" s="26"/>
      <c r="T130" s="31"/>
      <c r="U130" s="45"/>
      <c r="V130" s="45"/>
      <c r="W130" s="49"/>
      <c r="X130" s="50"/>
      <c r="Y130" s="50"/>
      <c r="Z130" s="52"/>
      <c r="AA130" s="52"/>
      <c r="AB130" s="52"/>
      <c r="AC130" s="52"/>
      <c r="AD130" s="52"/>
      <c r="AE130" s="52"/>
      <c r="AF130" s="52"/>
      <c r="AG130" s="52"/>
      <c r="AH130" s="48"/>
      <c r="AI130" s="87"/>
      <c r="AJ130" s="87"/>
      <c r="AK130" s="87"/>
      <c r="AL130" s="87"/>
      <c r="AM130" s="49"/>
      <c r="AN130" s="50"/>
      <c r="AO130" s="50"/>
      <c r="AP130" s="52"/>
      <c r="AQ130" s="52"/>
      <c r="AR130" s="52"/>
      <c r="AS130" s="52"/>
      <c r="AT130" s="52"/>
      <c r="AU130" s="52"/>
      <c r="AV130" s="52"/>
      <c r="AW130" s="52"/>
      <c r="AX130" s="48"/>
      <c r="AY130" s="87"/>
      <c r="AZ130" s="87"/>
      <c r="BA130" s="87"/>
      <c r="BB130" s="87"/>
      <c r="BC130" s="49"/>
      <c r="BD130" s="50"/>
      <c r="BE130" s="50"/>
      <c r="BF130" s="52"/>
      <c r="BG130" s="52"/>
      <c r="BH130" s="52"/>
      <c r="BI130" s="52"/>
      <c r="BJ130" s="52"/>
      <c r="BK130" s="52"/>
      <c r="BL130" s="52"/>
      <c r="BM130" s="52"/>
      <c r="BN130" s="48"/>
      <c r="BO130" s="87"/>
      <c r="BP130" s="87"/>
      <c r="BQ130" s="87"/>
      <c r="BR130" s="87"/>
      <c r="BS130" s="49"/>
      <c r="BT130" s="50"/>
      <c r="BU130" s="50"/>
      <c r="BV130" s="52"/>
      <c r="BW130" s="52"/>
      <c r="BX130" s="52"/>
      <c r="BY130" s="52"/>
      <c r="BZ130" s="52"/>
      <c r="CA130" s="52"/>
      <c r="CB130" s="52"/>
      <c r="CC130" s="52"/>
      <c r="CD130" s="48"/>
      <c r="CE130" s="87"/>
      <c r="CF130" s="87"/>
      <c r="CG130" s="87"/>
      <c r="CH130" s="87"/>
      <c r="CI130" s="49"/>
      <c r="CJ130" s="50"/>
      <c r="CK130" s="50"/>
      <c r="CL130" s="52"/>
      <c r="CM130" s="52"/>
      <c r="CN130" s="52"/>
      <c r="CO130" s="52"/>
      <c r="CP130" s="52"/>
      <c r="CQ130" s="52"/>
      <c r="CR130" s="52"/>
      <c r="CS130" s="52"/>
      <c r="CT130" s="48"/>
      <c r="CU130" s="87"/>
      <c r="CV130" s="87"/>
      <c r="CW130" s="87"/>
      <c r="CX130" s="87"/>
      <c r="CY130" s="49"/>
      <c r="CZ130" s="50"/>
      <c r="DA130" s="50"/>
      <c r="DB130" s="52"/>
      <c r="DC130" s="52"/>
      <c r="DD130" s="52"/>
      <c r="DE130" s="52"/>
      <c r="DF130" s="52"/>
      <c r="DG130" s="52"/>
      <c r="DH130" s="52"/>
      <c r="DI130" s="52"/>
      <c r="DJ130" s="48"/>
      <c r="DK130" s="87"/>
      <c r="DL130" s="87"/>
      <c r="DM130" s="87"/>
      <c r="DN130" s="87"/>
      <c r="DO130" s="49"/>
      <c r="DP130" s="50"/>
      <c r="DQ130" s="50"/>
      <c r="DR130" s="52"/>
      <c r="DS130" s="52"/>
      <c r="DT130" s="52"/>
      <c r="DU130" s="52"/>
      <c r="DV130" s="52"/>
      <c r="DW130" s="52"/>
      <c r="DX130" s="52"/>
      <c r="DY130" s="52"/>
      <c r="DZ130" s="48"/>
      <c r="EA130" s="87"/>
      <c r="EB130" s="87"/>
      <c r="EC130" s="87"/>
      <c r="ED130" s="87"/>
      <c r="EE130" s="49"/>
      <c r="EF130" s="50"/>
      <c r="EG130" s="50"/>
      <c r="EH130" s="52"/>
      <c r="EI130" s="52"/>
      <c r="EJ130" s="52"/>
      <c r="EK130" s="52"/>
      <c r="EL130" s="52"/>
      <c r="EM130" s="52"/>
      <c r="EN130" s="52"/>
      <c r="EO130" s="52"/>
      <c r="EP130" s="48"/>
      <c r="EQ130" s="87"/>
      <c r="ER130" s="87"/>
      <c r="ES130" s="87"/>
      <c r="ET130" s="87"/>
      <c r="EU130" s="49"/>
      <c r="EV130" s="50"/>
      <c r="EW130" s="50"/>
      <c r="EX130" s="52"/>
      <c r="EY130" s="52"/>
      <c r="EZ130" s="52"/>
      <c r="FA130" s="52"/>
      <c r="FB130" s="52"/>
      <c r="FC130" s="52"/>
      <c r="FD130" s="52"/>
      <c r="FE130" s="52"/>
      <c r="FF130" s="48"/>
      <c r="FG130" s="87"/>
      <c r="FH130" s="87"/>
      <c r="FI130" s="87"/>
      <c r="FJ130" s="87"/>
      <c r="FK130" s="49"/>
      <c r="FL130" s="50"/>
      <c r="FM130" s="50"/>
      <c r="FN130" s="52"/>
      <c r="FO130" s="52"/>
      <c r="FP130" s="52"/>
      <c r="FQ130" s="52"/>
      <c r="FR130" s="52"/>
      <c r="FS130" s="52"/>
      <c r="FT130" s="52"/>
      <c r="FU130" s="52"/>
      <c r="FV130" s="48"/>
      <c r="FW130" s="87"/>
      <c r="FX130" s="87"/>
      <c r="FY130" s="87"/>
      <c r="FZ130" s="87"/>
      <c r="GA130" s="49"/>
      <c r="GB130" s="50"/>
      <c r="GC130" s="50"/>
      <c r="GD130" s="52"/>
      <c r="GE130" s="52"/>
      <c r="GF130" s="52"/>
      <c r="GG130" s="52"/>
      <c r="GH130" s="52"/>
      <c r="GI130" s="52"/>
      <c r="GJ130" s="52"/>
      <c r="GK130" s="52"/>
      <c r="GL130" s="48"/>
      <c r="GM130" s="87"/>
      <c r="GN130" s="87"/>
      <c r="GO130" s="87"/>
      <c r="GP130" s="87"/>
      <c r="GQ130" s="49"/>
      <c r="GR130" s="50"/>
      <c r="GS130" s="50"/>
      <c r="GT130" s="52"/>
      <c r="GU130" s="52"/>
      <c r="GV130" s="52"/>
      <c r="GW130" s="52"/>
      <c r="GX130" s="52"/>
      <c r="GY130" s="52"/>
      <c r="GZ130" s="52"/>
      <c r="HA130" s="52"/>
      <c r="HB130" s="48"/>
      <c r="HC130" s="87"/>
      <c r="HD130" s="87"/>
      <c r="HE130" s="87"/>
      <c r="HF130" s="87"/>
      <c r="HG130" s="49"/>
      <c r="HH130" s="50"/>
      <c r="HI130" s="50"/>
      <c r="HJ130" s="52"/>
      <c r="HK130" s="52"/>
      <c r="HL130" s="52"/>
      <c r="HM130" s="52"/>
      <c r="HN130" s="52"/>
      <c r="HO130" s="52"/>
      <c r="HP130" s="52"/>
      <c r="HQ130" s="52"/>
      <c r="HR130" s="48"/>
      <c r="HS130" s="87"/>
      <c r="HT130" s="87"/>
      <c r="HU130" s="87"/>
      <c r="HV130" s="87"/>
      <c r="HW130" s="49"/>
      <c r="HX130" s="50"/>
      <c r="HY130" s="50"/>
      <c r="HZ130" s="52"/>
      <c r="IA130" s="52"/>
      <c r="IB130" s="52"/>
      <c r="IC130" s="52"/>
      <c r="ID130" s="52"/>
      <c r="IE130" s="52"/>
      <c r="IF130" s="52"/>
      <c r="IG130" s="52"/>
      <c r="IH130" s="48"/>
      <c r="II130" s="87"/>
      <c r="IJ130" s="87"/>
      <c r="IK130" s="87"/>
      <c r="IL130" s="87"/>
      <c r="IM130" s="49"/>
      <c r="IN130" s="50"/>
      <c r="IO130" s="50"/>
      <c r="IP130" s="52"/>
      <c r="IQ130" s="52"/>
      <c r="IR130" s="52"/>
      <c r="IS130" s="52"/>
      <c r="IT130" s="52"/>
      <c r="IU130" s="52"/>
      <c r="IV130" s="52"/>
    </row>
    <row r="131" spans="1:256" s="3" customFormat="1" ht="18.75" customHeight="1">
      <c r="A131" s="98"/>
      <c r="B131" s="86"/>
      <c r="C131" s="87"/>
      <c r="D131" s="88"/>
      <c r="E131" s="20"/>
      <c r="F131" s="20"/>
      <c r="G131" s="20"/>
      <c r="H131" s="17">
        <v>2026</v>
      </c>
      <c r="I131" s="30">
        <f t="shared" si="53"/>
        <v>49515.2</v>
      </c>
      <c r="J131" s="30">
        <f t="shared" si="54"/>
        <v>0</v>
      </c>
      <c r="K131" s="30">
        <f t="shared" si="56"/>
        <v>49515.2</v>
      </c>
      <c r="L131" s="30">
        <f t="shared" si="58"/>
        <v>0</v>
      </c>
      <c r="M131" s="30">
        <f t="shared" si="58"/>
        <v>0</v>
      </c>
      <c r="N131" s="30">
        <f t="shared" si="58"/>
        <v>0</v>
      </c>
      <c r="O131" s="30">
        <f t="shared" si="58"/>
        <v>0</v>
      </c>
      <c r="P131" s="30">
        <f t="shared" si="58"/>
        <v>0</v>
      </c>
      <c r="Q131" s="30">
        <f t="shared" si="58"/>
        <v>0</v>
      </c>
      <c r="R131" s="30">
        <f t="shared" si="58"/>
        <v>0</v>
      </c>
      <c r="S131" s="26"/>
      <c r="T131" s="31"/>
      <c r="U131" s="45"/>
      <c r="V131" s="45"/>
      <c r="W131" s="49"/>
      <c r="X131" s="50"/>
      <c r="Y131" s="50"/>
      <c r="Z131" s="52"/>
      <c r="AA131" s="52"/>
      <c r="AB131" s="52"/>
      <c r="AC131" s="52"/>
      <c r="AD131" s="52"/>
      <c r="AE131" s="52"/>
      <c r="AF131" s="52"/>
      <c r="AG131" s="52"/>
      <c r="AH131" s="48"/>
      <c r="AI131" s="87"/>
      <c r="AJ131" s="87"/>
      <c r="AK131" s="87"/>
      <c r="AL131" s="87"/>
      <c r="AM131" s="49"/>
      <c r="AN131" s="50"/>
      <c r="AO131" s="50"/>
      <c r="AP131" s="52"/>
      <c r="AQ131" s="52"/>
      <c r="AR131" s="52"/>
      <c r="AS131" s="52"/>
      <c r="AT131" s="52"/>
      <c r="AU131" s="52"/>
      <c r="AV131" s="52"/>
      <c r="AW131" s="52"/>
      <c r="AX131" s="48"/>
      <c r="AY131" s="87"/>
      <c r="AZ131" s="87"/>
      <c r="BA131" s="87"/>
      <c r="BB131" s="87"/>
      <c r="BC131" s="49"/>
      <c r="BD131" s="50"/>
      <c r="BE131" s="50"/>
      <c r="BF131" s="52"/>
      <c r="BG131" s="52"/>
      <c r="BH131" s="52"/>
      <c r="BI131" s="52"/>
      <c r="BJ131" s="52"/>
      <c r="BK131" s="52"/>
      <c r="BL131" s="52"/>
      <c r="BM131" s="52"/>
      <c r="BN131" s="48"/>
      <c r="BO131" s="87"/>
      <c r="BP131" s="87"/>
      <c r="BQ131" s="87"/>
      <c r="BR131" s="87"/>
      <c r="BS131" s="49"/>
      <c r="BT131" s="50"/>
      <c r="BU131" s="50"/>
      <c r="BV131" s="52"/>
      <c r="BW131" s="52"/>
      <c r="BX131" s="52"/>
      <c r="BY131" s="52"/>
      <c r="BZ131" s="52"/>
      <c r="CA131" s="52"/>
      <c r="CB131" s="52"/>
      <c r="CC131" s="52"/>
      <c r="CD131" s="48"/>
      <c r="CE131" s="87"/>
      <c r="CF131" s="87"/>
      <c r="CG131" s="87"/>
      <c r="CH131" s="87"/>
      <c r="CI131" s="49"/>
      <c r="CJ131" s="50"/>
      <c r="CK131" s="50"/>
      <c r="CL131" s="52"/>
      <c r="CM131" s="52"/>
      <c r="CN131" s="52"/>
      <c r="CO131" s="52"/>
      <c r="CP131" s="52"/>
      <c r="CQ131" s="52"/>
      <c r="CR131" s="52"/>
      <c r="CS131" s="52"/>
      <c r="CT131" s="48"/>
      <c r="CU131" s="87"/>
      <c r="CV131" s="87"/>
      <c r="CW131" s="87"/>
      <c r="CX131" s="87"/>
      <c r="CY131" s="49"/>
      <c r="CZ131" s="50"/>
      <c r="DA131" s="50"/>
      <c r="DB131" s="52"/>
      <c r="DC131" s="52"/>
      <c r="DD131" s="52"/>
      <c r="DE131" s="52"/>
      <c r="DF131" s="52"/>
      <c r="DG131" s="52"/>
      <c r="DH131" s="52"/>
      <c r="DI131" s="52"/>
      <c r="DJ131" s="48"/>
      <c r="DK131" s="87"/>
      <c r="DL131" s="87"/>
      <c r="DM131" s="87"/>
      <c r="DN131" s="87"/>
      <c r="DO131" s="49"/>
      <c r="DP131" s="50"/>
      <c r="DQ131" s="50"/>
      <c r="DR131" s="52"/>
      <c r="DS131" s="52"/>
      <c r="DT131" s="52"/>
      <c r="DU131" s="52"/>
      <c r="DV131" s="52"/>
      <c r="DW131" s="52"/>
      <c r="DX131" s="52"/>
      <c r="DY131" s="52"/>
      <c r="DZ131" s="48"/>
      <c r="EA131" s="87"/>
      <c r="EB131" s="87"/>
      <c r="EC131" s="87"/>
      <c r="ED131" s="87"/>
      <c r="EE131" s="49"/>
      <c r="EF131" s="50"/>
      <c r="EG131" s="50"/>
      <c r="EH131" s="52"/>
      <c r="EI131" s="52"/>
      <c r="EJ131" s="52"/>
      <c r="EK131" s="52"/>
      <c r="EL131" s="52"/>
      <c r="EM131" s="52"/>
      <c r="EN131" s="52"/>
      <c r="EO131" s="52"/>
      <c r="EP131" s="48"/>
      <c r="EQ131" s="87"/>
      <c r="ER131" s="87"/>
      <c r="ES131" s="87"/>
      <c r="ET131" s="87"/>
      <c r="EU131" s="49"/>
      <c r="EV131" s="50"/>
      <c r="EW131" s="50"/>
      <c r="EX131" s="52"/>
      <c r="EY131" s="52"/>
      <c r="EZ131" s="52"/>
      <c r="FA131" s="52"/>
      <c r="FB131" s="52"/>
      <c r="FC131" s="52"/>
      <c r="FD131" s="52"/>
      <c r="FE131" s="52"/>
      <c r="FF131" s="48"/>
      <c r="FG131" s="87"/>
      <c r="FH131" s="87"/>
      <c r="FI131" s="87"/>
      <c r="FJ131" s="87"/>
      <c r="FK131" s="49"/>
      <c r="FL131" s="50"/>
      <c r="FM131" s="50"/>
      <c r="FN131" s="52"/>
      <c r="FO131" s="52"/>
      <c r="FP131" s="52"/>
      <c r="FQ131" s="52"/>
      <c r="FR131" s="52"/>
      <c r="FS131" s="52"/>
      <c r="FT131" s="52"/>
      <c r="FU131" s="52"/>
      <c r="FV131" s="48"/>
      <c r="FW131" s="87"/>
      <c r="FX131" s="87"/>
      <c r="FY131" s="87"/>
      <c r="FZ131" s="87"/>
      <c r="GA131" s="49"/>
      <c r="GB131" s="50"/>
      <c r="GC131" s="50"/>
      <c r="GD131" s="52"/>
      <c r="GE131" s="52"/>
      <c r="GF131" s="52"/>
      <c r="GG131" s="52"/>
      <c r="GH131" s="52"/>
      <c r="GI131" s="52"/>
      <c r="GJ131" s="52"/>
      <c r="GK131" s="52"/>
      <c r="GL131" s="48"/>
      <c r="GM131" s="87"/>
      <c r="GN131" s="87"/>
      <c r="GO131" s="87"/>
      <c r="GP131" s="87"/>
      <c r="GQ131" s="49"/>
      <c r="GR131" s="50"/>
      <c r="GS131" s="50"/>
      <c r="GT131" s="52"/>
      <c r="GU131" s="52"/>
      <c r="GV131" s="52"/>
      <c r="GW131" s="52"/>
      <c r="GX131" s="52"/>
      <c r="GY131" s="52"/>
      <c r="GZ131" s="52"/>
      <c r="HA131" s="52"/>
      <c r="HB131" s="48"/>
      <c r="HC131" s="87"/>
      <c r="HD131" s="87"/>
      <c r="HE131" s="87"/>
      <c r="HF131" s="87"/>
      <c r="HG131" s="49"/>
      <c r="HH131" s="50"/>
      <c r="HI131" s="50"/>
      <c r="HJ131" s="52"/>
      <c r="HK131" s="52"/>
      <c r="HL131" s="52"/>
      <c r="HM131" s="52"/>
      <c r="HN131" s="52"/>
      <c r="HO131" s="52"/>
      <c r="HP131" s="52"/>
      <c r="HQ131" s="52"/>
      <c r="HR131" s="48"/>
      <c r="HS131" s="87"/>
      <c r="HT131" s="87"/>
      <c r="HU131" s="87"/>
      <c r="HV131" s="87"/>
      <c r="HW131" s="49"/>
      <c r="HX131" s="50"/>
      <c r="HY131" s="50"/>
      <c r="HZ131" s="52"/>
      <c r="IA131" s="52"/>
      <c r="IB131" s="52"/>
      <c r="IC131" s="52"/>
      <c r="ID131" s="52"/>
      <c r="IE131" s="52"/>
      <c r="IF131" s="52"/>
      <c r="IG131" s="52"/>
      <c r="IH131" s="48"/>
      <c r="II131" s="87"/>
      <c r="IJ131" s="87"/>
      <c r="IK131" s="87"/>
      <c r="IL131" s="87"/>
      <c r="IM131" s="49"/>
      <c r="IN131" s="50"/>
      <c r="IO131" s="50"/>
      <c r="IP131" s="52"/>
      <c r="IQ131" s="52"/>
      <c r="IR131" s="52"/>
      <c r="IS131" s="52"/>
      <c r="IT131" s="52"/>
      <c r="IU131" s="52"/>
      <c r="IV131" s="52"/>
    </row>
    <row r="132" spans="1:256" s="3" customFormat="1" ht="18.75" customHeight="1">
      <c r="A132" s="98"/>
      <c r="B132" s="86"/>
      <c r="C132" s="87"/>
      <c r="D132" s="88"/>
      <c r="E132" s="20"/>
      <c r="F132" s="20"/>
      <c r="G132" s="20"/>
      <c r="H132" s="17">
        <v>2027</v>
      </c>
      <c r="I132" s="30">
        <f aca="true" t="shared" si="59" ref="I132:J135">K132+M132+O132+Q132</f>
        <v>34268.9</v>
      </c>
      <c r="J132" s="30">
        <f t="shared" si="59"/>
        <v>0</v>
      </c>
      <c r="K132" s="30">
        <f t="shared" si="56"/>
        <v>34268.9</v>
      </c>
      <c r="L132" s="30">
        <f t="shared" si="58"/>
        <v>0</v>
      </c>
      <c r="M132" s="30">
        <f t="shared" si="58"/>
        <v>0</v>
      </c>
      <c r="N132" s="30">
        <f t="shared" si="58"/>
        <v>0</v>
      </c>
      <c r="O132" s="30">
        <f t="shared" si="58"/>
        <v>0</v>
      </c>
      <c r="P132" s="30">
        <f t="shared" si="58"/>
        <v>0</v>
      </c>
      <c r="Q132" s="30">
        <f t="shared" si="58"/>
        <v>0</v>
      </c>
      <c r="R132" s="30">
        <f t="shared" si="58"/>
        <v>0</v>
      </c>
      <c r="S132" s="26"/>
      <c r="T132" s="31"/>
      <c r="U132" s="45"/>
      <c r="V132" s="45"/>
      <c r="W132" s="49"/>
      <c r="X132" s="50"/>
      <c r="Y132" s="50"/>
      <c r="Z132" s="52"/>
      <c r="AA132" s="52"/>
      <c r="AB132" s="52"/>
      <c r="AC132" s="52"/>
      <c r="AD132" s="52"/>
      <c r="AE132" s="52"/>
      <c r="AF132" s="52"/>
      <c r="AG132" s="52"/>
      <c r="AH132" s="48"/>
      <c r="AI132" s="87"/>
      <c r="AJ132" s="87"/>
      <c r="AK132" s="87"/>
      <c r="AL132" s="87"/>
      <c r="AM132" s="49"/>
      <c r="AN132" s="50"/>
      <c r="AO132" s="50"/>
      <c r="AP132" s="52"/>
      <c r="AQ132" s="52"/>
      <c r="AR132" s="52"/>
      <c r="AS132" s="52"/>
      <c r="AT132" s="52"/>
      <c r="AU132" s="52"/>
      <c r="AV132" s="52"/>
      <c r="AW132" s="52"/>
      <c r="AX132" s="48"/>
      <c r="AY132" s="87"/>
      <c r="AZ132" s="87"/>
      <c r="BA132" s="87"/>
      <c r="BB132" s="87"/>
      <c r="BC132" s="49"/>
      <c r="BD132" s="50"/>
      <c r="BE132" s="50"/>
      <c r="BF132" s="52"/>
      <c r="BG132" s="52"/>
      <c r="BH132" s="52"/>
      <c r="BI132" s="52"/>
      <c r="BJ132" s="52"/>
      <c r="BK132" s="52"/>
      <c r="BL132" s="52"/>
      <c r="BM132" s="52"/>
      <c r="BN132" s="48"/>
      <c r="BO132" s="87"/>
      <c r="BP132" s="87"/>
      <c r="BQ132" s="87"/>
      <c r="BR132" s="87"/>
      <c r="BS132" s="49"/>
      <c r="BT132" s="50"/>
      <c r="BU132" s="50"/>
      <c r="BV132" s="52"/>
      <c r="BW132" s="52"/>
      <c r="BX132" s="52"/>
      <c r="BY132" s="52"/>
      <c r="BZ132" s="52"/>
      <c r="CA132" s="52"/>
      <c r="CB132" s="52"/>
      <c r="CC132" s="52"/>
      <c r="CD132" s="48"/>
      <c r="CE132" s="87"/>
      <c r="CF132" s="87"/>
      <c r="CG132" s="87"/>
      <c r="CH132" s="87"/>
      <c r="CI132" s="49"/>
      <c r="CJ132" s="50"/>
      <c r="CK132" s="50"/>
      <c r="CL132" s="52"/>
      <c r="CM132" s="52"/>
      <c r="CN132" s="52"/>
      <c r="CO132" s="52"/>
      <c r="CP132" s="52"/>
      <c r="CQ132" s="52"/>
      <c r="CR132" s="52"/>
      <c r="CS132" s="52"/>
      <c r="CT132" s="48"/>
      <c r="CU132" s="87"/>
      <c r="CV132" s="87"/>
      <c r="CW132" s="87"/>
      <c r="CX132" s="87"/>
      <c r="CY132" s="49"/>
      <c r="CZ132" s="50"/>
      <c r="DA132" s="50"/>
      <c r="DB132" s="52"/>
      <c r="DC132" s="52"/>
      <c r="DD132" s="52"/>
      <c r="DE132" s="52"/>
      <c r="DF132" s="52"/>
      <c r="DG132" s="52"/>
      <c r="DH132" s="52"/>
      <c r="DI132" s="52"/>
      <c r="DJ132" s="48"/>
      <c r="DK132" s="87"/>
      <c r="DL132" s="87"/>
      <c r="DM132" s="87"/>
      <c r="DN132" s="87"/>
      <c r="DO132" s="49"/>
      <c r="DP132" s="50"/>
      <c r="DQ132" s="50"/>
      <c r="DR132" s="52"/>
      <c r="DS132" s="52"/>
      <c r="DT132" s="52"/>
      <c r="DU132" s="52"/>
      <c r="DV132" s="52"/>
      <c r="DW132" s="52"/>
      <c r="DX132" s="52"/>
      <c r="DY132" s="52"/>
      <c r="DZ132" s="48"/>
      <c r="EA132" s="87"/>
      <c r="EB132" s="87"/>
      <c r="EC132" s="87"/>
      <c r="ED132" s="87"/>
      <c r="EE132" s="49"/>
      <c r="EF132" s="50"/>
      <c r="EG132" s="50"/>
      <c r="EH132" s="52"/>
      <c r="EI132" s="52"/>
      <c r="EJ132" s="52"/>
      <c r="EK132" s="52"/>
      <c r="EL132" s="52"/>
      <c r="EM132" s="52"/>
      <c r="EN132" s="52"/>
      <c r="EO132" s="52"/>
      <c r="EP132" s="48"/>
      <c r="EQ132" s="87"/>
      <c r="ER132" s="87"/>
      <c r="ES132" s="87"/>
      <c r="ET132" s="87"/>
      <c r="EU132" s="49"/>
      <c r="EV132" s="50"/>
      <c r="EW132" s="50"/>
      <c r="EX132" s="52"/>
      <c r="EY132" s="52"/>
      <c r="EZ132" s="52"/>
      <c r="FA132" s="52"/>
      <c r="FB132" s="52"/>
      <c r="FC132" s="52"/>
      <c r="FD132" s="52"/>
      <c r="FE132" s="52"/>
      <c r="FF132" s="48"/>
      <c r="FG132" s="87"/>
      <c r="FH132" s="87"/>
      <c r="FI132" s="87"/>
      <c r="FJ132" s="87"/>
      <c r="FK132" s="49"/>
      <c r="FL132" s="50"/>
      <c r="FM132" s="50"/>
      <c r="FN132" s="52"/>
      <c r="FO132" s="52"/>
      <c r="FP132" s="52"/>
      <c r="FQ132" s="52"/>
      <c r="FR132" s="52"/>
      <c r="FS132" s="52"/>
      <c r="FT132" s="52"/>
      <c r="FU132" s="52"/>
      <c r="FV132" s="48"/>
      <c r="FW132" s="87"/>
      <c r="FX132" s="87"/>
      <c r="FY132" s="87"/>
      <c r="FZ132" s="87"/>
      <c r="GA132" s="49"/>
      <c r="GB132" s="50"/>
      <c r="GC132" s="50"/>
      <c r="GD132" s="52"/>
      <c r="GE132" s="52"/>
      <c r="GF132" s="52"/>
      <c r="GG132" s="52"/>
      <c r="GH132" s="52"/>
      <c r="GI132" s="52"/>
      <c r="GJ132" s="52"/>
      <c r="GK132" s="52"/>
      <c r="GL132" s="48"/>
      <c r="GM132" s="87"/>
      <c r="GN132" s="87"/>
      <c r="GO132" s="87"/>
      <c r="GP132" s="87"/>
      <c r="GQ132" s="49"/>
      <c r="GR132" s="50"/>
      <c r="GS132" s="50"/>
      <c r="GT132" s="52"/>
      <c r="GU132" s="52"/>
      <c r="GV132" s="52"/>
      <c r="GW132" s="52"/>
      <c r="GX132" s="52"/>
      <c r="GY132" s="52"/>
      <c r="GZ132" s="52"/>
      <c r="HA132" s="52"/>
      <c r="HB132" s="48"/>
      <c r="HC132" s="87"/>
      <c r="HD132" s="87"/>
      <c r="HE132" s="87"/>
      <c r="HF132" s="87"/>
      <c r="HG132" s="49"/>
      <c r="HH132" s="50"/>
      <c r="HI132" s="50"/>
      <c r="HJ132" s="52"/>
      <c r="HK132" s="52"/>
      <c r="HL132" s="52"/>
      <c r="HM132" s="52"/>
      <c r="HN132" s="52"/>
      <c r="HO132" s="52"/>
      <c r="HP132" s="52"/>
      <c r="HQ132" s="52"/>
      <c r="HR132" s="48"/>
      <c r="HS132" s="87"/>
      <c r="HT132" s="87"/>
      <c r="HU132" s="87"/>
      <c r="HV132" s="87"/>
      <c r="HW132" s="49"/>
      <c r="HX132" s="50"/>
      <c r="HY132" s="50"/>
      <c r="HZ132" s="52"/>
      <c r="IA132" s="52"/>
      <c r="IB132" s="52"/>
      <c r="IC132" s="52"/>
      <c r="ID132" s="52"/>
      <c r="IE132" s="52"/>
      <c r="IF132" s="52"/>
      <c r="IG132" s="52"/>
      <c r="IH132" s="48"/>
      <c r="II132" s="87"/>
      <c r="IJ132" s="87"/>
      <c r="IK132" s="87"/>
      <c r="IL132" s="87"/>
      <c r="IM132" s="49"/>
      <c r="IN132" s="50"/>
      <c r="IO132" s="50"/>
      <c r="IP132" s="52"/>
      <c r="IQ132" s="52"/>
      <c r="IR132" s="52"/>
      <c r="IS132" s="52"/>
      <c r="IT132" s="52"/>
      <c r="IU132" s="52"/>
      <c r="IV132" s="52"/>
    </row>
    <row r="133" spans="1:243" ht="21.75" customHeight="1">
      <c r="A133" s="98"/>
      <c r="B133" s="86"/>
      <c r="C133" s="87"/>
      <c r="D133" s="88"/>
      <c r="E133" s="20"/>
      <c r="F133" s="20"/>
      <c r="G133" s="20"/>
      <c r="H133" s="17">
        <v>2028</v>
      </c>
      <c r="I133" s="30">
        <f t="shared" si="59"/>
        <v>18127.8</v>
      </c>
      <c r="J133" s="30">
        <f t="shared" si="59"/>
        <v>0</v>
      </c>
      <c r="K133" s="30">
        <f t="shared" si="56"/>
        <v>18127.8</v>
      </c>
      <c r="L133" s="30">
        <f t="shared" si="58"/>
        <v>0</v>
      </c>
      <c r="M133" s="30">
        <f t="shared" si="58"/>
        <v>0</v>
      </c>
      <c r="N133" s="30">
        <f t="shared" si="58"/>
        <v>0</v>
      </c>
      <c r="O133" s="30">
        <f t="shared" si="58"/>
        <v>0</v>
      </c>
      <c r="P133" s="30">
        <f t="shared" si="58"/>
        <v>0</v>
      </c>
      <c r="Q133" s="30">
        <f t="shared" si="58"/>
        <v>0</v>
      </c>
      <c r="R133" s="30">
        <f t="shared" si="58"/>
        <v>0</v>
      </c>
      <c r="S133" s="26"/>
      <c r="T133" s="31"/>
      <c r="AI133" s="87"/>
      <c r="AY133" s="87"/>
      <c r="BO133" s="87"/>
      <c r="CE133" s="87"/>
      <c r="CU133" s="87"/>
      <c r="DK133" s="87"/>
      <c r="EA133" s="87"/>
      <c r="EQ133" s="87"/>
      <c r="FG133" s="87"/>
      <c r="FW133" s="87"/>
      <c r="GM133" s="87"/>
      <c r="HC133" s="87"/>
      <c r="HS133" s="87"/>
      <c r="II133" s="87"/>
    </row>
    <row r="134" spans="1:243" ht="21.75" customHeight="1">
      <c r="A134" s="98"/>
      <c r="B134" s="86"/>
      <c r="C134" s="87"/>
      <c r="D134" s="88"/>
      <c r="E134" s="20"/>
      <c r="F134" s="20"/>
      <c r="G134" s="20"/>
      <c r="H134" s="17">
        <v>2029</v>
      </c>
      <c r="I134" s="30">
        <f t="shared" si="59"/>
        <v>20782.9</v>
      </c>
      <c r="J134" s="30">
        <f t="shared" si="59"/>
        <v>0</v>
      </c>
      <c r="K134" s="30">
        <f t="shared" si="56"/>
        <v>20782.9</v>
      </c>
      <c r="L134" s="30">
        <f t="shared" si="58"/>
        <v>0</v>
      </c>
      <c r="M134" s="30">
        <f t="shared" si="58"/>
        <v>0</v>
      </c>
      <c r="N134" s="30">
        <f t="shared" si="58"/>
        <v>0</v>
      </c>
      <c r="O134" s="30">
        <f t="shared" si="58"/>
        <v>0</v>
      </c>
      <c r="P134" s="30">
        <f t="shared" si="58"/>
        <v>0</v>
      </c>
      <c r="Q134" s="30">
        <f t="shared" si="58"/>
        <v>0</v>
      </c>
      <c r="R134" s="30">
        <f t="shared" si="58"/>
        <v>0</v>
      </c>
      <c r="S134" s="26"/>
      <c r="T134" s="31"/>
      <c r="AI134" s="87"/>
      <c r="AY134" s="87"/>
      <c r="BO134" s="87"/>
      <c r="CE134" s="87"/>
      <c r="CU134" s="87"/>
      <c r="DK134" s="87"/>
      <c r="EA134" s="87"/>
      <c r="EQ134" s="87"/>
      <c r="FG134" s="87"/>
      <c r="FW134" s="87"/>
      <c r="GM134" s="87"/>
      <c r="HC134" s="87"/>
      <c r="HS134" s="87"/>
      <c r="II134" s="87"/>
    </row>
    <row r="135" spans="1:243" ht="21.75" customHeight="1">
      <c r="A135" s="98"/>
      <c r="B135" s="86"/>
      <c r="C135" s="87"/>
      <c r="D135" s="88"/>
      <c r="E135" s="20"/>
      <c r="F135" s="20"/>
      <c r="G135" s="20"/>
      <c r="H135" s="17">
        <v>2030</v>
      </c>
      <c r="I135" s="30">
        <f t="shared" si="59"/>
        <v>22979</v>
      </c>
      <c r="J135" s="30">
        <f t="shared" si="59"/>
        <v>0</v>
      </c>
      <c r="K135" s="30">
        <f t="shared" si="56"/>
        <v>22979</v>
      </c>
      <c r="L135" s="30">
        <f t="shared" si="58"/>
        <v>0</v>
      </c>
      <c r="M135" s="30">
        <f t="shared" si="58"/>
        <v>0</v>
      </c>
      <c r="N135" s="30">
        <f t="shared" si="58"/>
        <v>0</v>
      </c>
      <c r="O135" s="30">
        <f t="shared" si="58"/>
        <v>0</v>
      </c>
      <c r="P135" s="30">
        <f t="shared" si="58"/>
        <v>0</v>
      </c>
      <c r="Q135" s="30">
        <f t="shared" si="58"/>
        <v>0</v>
      </c>
      <c r="R135" s="30">
        <f t="shared" si="58"/>
        <v>0</v>
      </c>
      <c r="S135" s="26"/>
      <c r="T135" s="31"/>
      <c r="AI135" s="87"/>
      <c r="AY135" s="87"/>
      <c r="BO135" s="87"/>
      <c r="CE135" s="87"/>
      <c r="CU135" s="87"/>
      <c r="DK135" s="87"/>
      <c r="EA135" s="87"/>
      <c r="EQ135" s="87"/>
      <c r="FG135" s="87"/>
      <c r="FW135" s="87"/>
      <c r="GM135" s="87"/>
      <c r="HC135" s="87"/>
      <c r="HS135" s="87"/>
      <c r="II135" s="87"/>
    </row>
    <row r="136" spans="1:256" s="3" customFormat="1" ht="18.75" customHeight="1">
      <c r="A136" s="98"/>
      <c r="B136" s="83" t="s">
        <v>38</v>
      </c>
      <c r="C136" s="84"/>
      <c r="D136" s="85"/>
      <c r="E136" s="20"/>
      <c r="F136" s="20"/>
      <c r="G136" s="20"/>
      <c r="H136" s="24" t="s">
        <v>26</v>
      </c>
      <c r="I136" s="25">
        <f t="shared" si="53"/>
        <v>159118.1</v>
      </c>
      <c r="J136" s="25">
        <f aca="true" t="shared" si="60" ref="J136:J146">L136+N136+P136+R136</f>
        <v>0</v>
      </c>
      <c r="K136" s="25">
        <f aca="true" t="shared" si="61" ref="K136:R136">SUM(K137:K145)</f>
        <v>39779.5</v>
      </c>
      <c r="L136" s="25">
        <f t="shared" si="61"/>
        <v>0</v>
      </c>
      <c r="M136" s="25">
        <f t="shared" si="61"/>
        <v>0</v>
      </c>
      <c r="N136" s="25">
        <f t="shared" si="61"/>
        <v>0</v>
      </c>
      <c r="O136" s="25">
        <f t="shared" si="61"/>
        <v>119338.6</v>
      </c>
      <c r="P136" s="25">
        <f t="shared" si="61"/>
        <v>0</v>
      </c>
      <c r="Q136" s="25">
        <f t="shared" si="61"/>
        <v>0</v>
      </c>
      <c r="R136" s="25">
        <f t="shared" si="61"/>
        <v>0</v>
      </c>
      <c r="S136" s="26"/>
      <c r="T136" s="31"/>
      <c r="U136" s="87"/>
      <c r="V136" s="87"/>
      <c r="W136" s="46"/>
      <c r="X136" s="47"/>
      <c r="Y136" s="47"/>
      <c r="Z136" s="53"/>
      <c r="AA136" s="53"/>
      <c r="AB136" s="53"/>
      <c r="AC136" s="53"/>
      <c r="AD136" s="53"/>
      <c r="AE136" s="53"/>
      <c r="AF136" s="53"/>
      <c r="AG136" s="53"/>
      <c r="AH136" s="48"/>
      <c r="AI136" s="87"/>
      <c r="AJ136" s="87"/>
      <c r="AK136" s="87"/>
      <c r="AL136" s="87"/>
      <c r="AM136" s="46"/>
      <c r="AN136" s="47"/>
      <c r="AO136" s="47"/>
      <c r="AP136" s="53"/>
      <c r="AQ136" s="53"/>
      <c r="AR136" s="53"/>
      <c r="AS136" s="53"/>
      <c r="AT136" s="53"/>
      <c r="AU136" s="53"/>
      <c r="AV136" s="53"/>
      <c r="AW136" s="53"/>
      <c r="AX136" s="48"/>
      <c r="AY136" s="87"/>
      <c r="AZ136" s="87"/>
      <c r="BA136" s="87"/>
      <c r="BB136" s="87"/>
      <c r="BC136" s="46"/>
      <c r="BD136" s="47"/>
      <c r="BE136" s="47"/>
      <c r="BF136" s="53"/>
      <c r="BG136" s="53"/>
      <c r="BH136" s="53"/>
      <c r="BI136" s="53"/>
      <c r="BJ136" s="53"/>
      <c r="BK136" s="53"/>
      <c r="BL136" s="53"/>
      <c r="BM136" s="53"/>
      <c r="BN136" s="48"/>
      <c r="BO136" s="87"/>
      <c r="BP136" s="87"/>
      <c r="BQ136" s="87"/>
      <c r="BR136" s="87"/>
      <c r="BS136" s="46"/>
      <c r="BT136" s="47"/>
      <c r="BU136" s="47"/>
      <c r="BV136" s="53"/>
      <c r="BW136" s="53"/>
      <c r="BX136" s="53"/>
      <c r="BY136" s="53"/>
      <c r="BZ136" s="53"/>
      <c r="CA136" s="53"/>
      <c r="CB136" s="53"/>
      <c r="CC136" s="53"/>
      <c r="CD136" s="48"/>
      <c r="CE136" s="87"/>
      <c r="CF136" s="87"/>
      <c r="CG136" s="87"/>
      <c r="CH136" s="87"/>
      <c r="CI136" s="46"/>
      <c r="CJ136" s="47"/>
      <c r="CK136" s="47"/>
      <c r="CL136" s="53"/>
      <c r="CM136" s="53"/>
      <c r="CN136" s="53"/>
      <c r="CO136" s="53"/>
      <c r="CP136" s="53"/>
      <c r="CQ136" s="53"/>
      <c r="CR136" s="53"/>
      <c r="CS136" s="53"/>
      <c r="CT136" s="48"/>
      <c r="CU136" s="87"/>
      <c r="CV136" s="87"/>
      <c r="CW136" s="87"/>
      <c r="CX136" s="87"/>
      <c r="CY136" s="46"/>
      <c r="CZ136" s="47"/>
      <c r="DA136" s="47"/>
      <c r="DB136" s="53"/>
      <c r="DC136" s="53"/>
      <c r="DD136" s="53"/>
      <c r="DE136" s="53"/>
      <c r="DF136" s="53"/>
      <c r="DG136" s="53"/>
      <c r="DH136" s="53"/>
      <c r="DI136" s="53"/>
      <c r="DJ136" s="48"/>
      <c r="DK136" s="87"/>
      <c r="DL136" s="87"/>
      <c r="DM136" s="87"/>
      <c r="DN136" s="87"/>
      <c r="DO136" s="46"/>
      <c r="DP136" s="47"/>
      <c r="DQ136" s="47"/>
      <c r="DR136" s="53"/>
      <c r="DS136" s="53"/>
      <c r="DT136" s="53"/>
      <c r="DU136" s="53"/>
      <c r="DV136" s="53"/>
      <c r="DW136" s="53"/>
      <c r="DX136" s="53"/>
      <c r="DY136" s="53"/>
      <c r="DZ136" s="48"/>
      <c r="EA136" s="87"/>
      <c r="EB136" s="87"/>
      <c r="EC136" s="87"/>
      <c r="ED136" s="87"/>
      <c r="EE136" s="46"/>
      <c r="EF136" s="47"/>
      <c r="EG136" s="47"/>
      <c r="EH136" s="53"/>
      <c r="EI136" s="53"/>
      <c r="EJ136" s="53"/>
      <c r="EK136" s="53"/>
      <c r="EL136" s="53"/>
      <c r="EM136" s="53"/>
      <c r="EN136" s="53"/>
      <c r="EO136" s="53"/>
      <c r="EP136" s="48"/>
      <c r="EQ136" s="87"/>
      <c r="ER136" s="87"/>
      <c r="ES136" s="87"/>
      <c r="ET136" s="87"/>
      <c r="EU136" s="46"/>
      <c r="EV136" s="47"/>
      <c r="EW136" s="47"/>
      <c r="EX136" s="53"/>
      <c r="EY136" s="53"/>
      <c r="EZ136" s="53"/>
      <c r="FA136" s="53"/>
      <c r="FB136" s="53"/>
      <c r="FC136" s="53"/>
      <c r="FD136" s="53"/>
      <c r="FE136" s="53"/>
      <c r="FF136" s="48"/>
      <c r="FG136" s="87"/>
      <c r="FH136" s="87"/>
      <c r="FI136" s="87"/>
      <c r="FJ136" s="87"/>
      <c r="FK136" s="46"/>
      <c r="FL136" s="47"/>
      <c r="FM136" s="47"/>
      <c r="FN136" s="53"/>
      <c r="FO136" s="53"/>
      <c r="FP136" s="53"/>
      <c r="FQ136" s="53"/>
      <c r="FR136" s="53"/>
      <c r="FS136" s="53"/>
      <c r="FT136" s="53"/>
      <c r="FU136" s="53"/>
      <c r="FV136" s="48"/>
      <c r="FW136" s="87"/>
      <c r="FX136" s="87"/>
      <c r="FY136" s="87"/>
      <c r="FZ136" s="87"/>
      <c r="GA136" s="46"/>
      <c r="GB136" s="47"/>
      <c r="GC136" s="47"/>
      <c r="GD136" s="53"/>
      <c r="GE136" s="53"/>
      <c r="GF136" s="53"/>
      <c r="GG136" s="53"/>
      <c r="GH136" s="53"/>
      <c r="GI136" s="53"/>
      <c r="GJ136" s="53"/>
      <c r="GK136" s="53"/>
      <c r="GL136" s="48"/>
      <c r="GM136" s="87"/>
      <c r="GN136" s="87"/>
      <c r="GO136" s="87"/>
      <c r="GP136" s="87"/>
      <c r="GQ136" s="46"/>
      <c r="GR136" s="47"/>
      <c r="GS136" s="47"/>
      <c r="GT136" s="53"/>
      <c r="GU136" s="53"/>
      <c r="GV136" s="53"/>
      <c r="GW136" s="53"/>
      <c r="GX136" s="53"/>
      <c r="GY136" s="53"/>
      <c r="GZ136" s="53"/>
      <c r="HA136" s="53"/>
      <c r="HB136" s="48"/>
      <c r="HC136" s="87"/>
      <c r="HD136" s="87"/>
      <c r="HE136" s="87"/>
      <c r="HF136" s="87"/>
      <c r="HG136" s="46"/>
      <c r="HH136" s="47"/>
      <c r="HI136" s="47"/>
      <c r="HJ136" s="53"/>
      <c r="HK136" s="53"/>
      <c r="HL136" s="53"/>
      <c r="HM136" s="53"/>
      <c r="HN136" s="53"/>
      <c r="HO136" s="53"/>
      <c r="HP136" s="53"/>
      <c r="HQ136" s="53"/>
      <c r="HR136" s="48"/>
      <c r="HS136" s="87"/>
      <c r="HT136" s="87"/>
      <c r="HU136" s="87"/>
      <c r="HV136" s="87"/>
      <c r="HW136" s="46"/>
      <c r="HX136" s="47"/>
      <c r="HY136" s="47"/>
      <c r="HZ136" s="53"/>
      <c r="IA136" s="53"/>
      <c r="IB136" s="53"/>
      <c r="IC136" s="53"/>
      <c r="ID136" s="53"/>
      <c r="IE136" s="53"/>
      <c r="IF136" s="53"/>
      <c r="IG136" s="53"/>
      <c r="IH136" s="48"/>
      <c r="II136" s="87"/>
      <c r="IJ136" s="87"/>
      <c r="IK136" s="87"/>
      <c r="IL136" s="87"/>
      <c r="IM136" s="46"/>
      <c r="IN136" s="47"/>
      <c r="IO136" s="47"/>
      <c r="IP136" s="53"/>
      <c r="IQ136" s="53"/>
      <c r="IR136" s="53"/>
      <c r="IS136" s="53"/>
      <c r="IT136" s="53"/>
      <c r="IU136" s="53"/>
      <c r="IV136" s="53"/>
    </row>
    <row r="137" spans="1:256" s="3" customFormat="1" ht="18.75" customHeight="1">
      <c r="A137" s="98"/>
      <c r="B137" s="86"/>
      <c r="C137" s="87"/>
      <c r="D137" s="88"/>
      <c r="E137" s="20"/>
      <c r="F137" s="20"/>
      <c r="G137" s="20"/>
      <c r="H137" s="17">
        <v>2022</v>
      </c>
      <c r="I137" s="30">
        <f t="shared" si="53"/>
        <v>0</v>
      </c>
      <c r="J137" s="30">
        <f t="shared" si="60"/>
        <v>0</v>
      </c>
      <c r="K137" s="30">
        <f>K60</f>
        <v>0</v>
      </c>
      <c r="L137" s="30">
        <f aca="true" t="shared" si="62" ref="L137:R137">L60</f>
        <v>0</v>
      </c>
      <c r="M137" s="30">
        <f t="shared" si="62"/>
        <v>0</v>
      </c>
      <c r="N137" s="30">
        <f t="shared" si="62"/>
        <v>0</v>
      </c>
      <c r="O137" s="30">
        <f t="shared" si="62"/>
        <v>0</v>
      </c>
      <c r="P137" s="30">
        <f t="shared" si="62"/>
        <v>0</v>
      </c>
      <c r="Q137" s="30">
        <f t="shared" si="62"/>
        <v>0</v>
      </c>
      <c r="R137" s="30">
        <f t="shared" si="62"/>
        <v>0</v>
      </c>
      <c r="S137" s="26"/>
      <c r="T137" s="31"/>
      <c r="U137" s="87"/>
      <c r="V137" s="87"/>
      <c r="W137" s="49"/>
      <c r="X137" s="50"/>
      <c r="Y137" s="50"/>
      <c r="Z137" s="52"/>
      <c r="AA137" s="52"/>
      <c r="AB137" s="52"/>
      <c r="AC137" s="52"/>
      <c r="AD137" s="52"/>
      <c r="AE137" s="52"/>
      <c r="AF137" s="52"/>
      <c r="AG137" s="52"/>
      <c r="AH137" s="48"/>
      <c r="AI137" s="87"/>
      <c r="AJ137" s="87"/>
      <c r="AK137" s="87"/>
      <c r="AL137" s="87"/>
      <c r="AM137" s="49"/>
      <c r="AN137" s="50"/>
      <c r="AO137" s="50"/>
      <c r="AP137" s="52"/>
      <c r="AQ137" s="52"/>
      <c r="AR137" s="52"/>
      <c r="AS137" s="52"/>
      <c r="AT137" s="52"/>
      <c r="AU137" s="52"/>
      <c r="AV137" s="52"/>
      <c r="AW137" s="52"/>
      <c r="AX137" s="48"/>
      <c r="AY137" s="87"/>
      <c r="AZ137" s="87"/>
      <c r="BA137" s="87"/>
      <c r="BB137" s="87"/>
      <c r="BC137" s="49"/>
      <c r="BD137" s="50"/>
      <c r="BE137" s="50"/>
      <c r="BF137" s="52"/>
      <c r="BG137" s="52"/>
      <c r="BH137" s="52"/>
      <c r="BI137" s="52"/>
      <c r="BJ137" s="52"/>
      <c r="BK137" s="52"/>
      <c r="BL137" s="52"/>
      <c r="BM137" s="52"/>
      <c r="BN137" s="48"/>
      <c r="BO137" s="87"/>
      <c r="BP137" s="87"/>
      <c r="BQ137" s="87"/>
      <c r="BR137" s="87"/>
      <c r="BS137" s="49"/>
      <c r="BT137" s="50"/>
      <c r="BU137" s="50"/>
      <c r="BV137" s="52"/>
      <c r="BW137" s="52"/>
      <c r="BX137" s="52"/>
      <c r="BY137" s="52"/>
      <c r="BZ137" s="52"/>
      <c r="CA137" s="52"/>
      <c r="CB137" s="52"/>
      <c r="CC137" s="52"/>
      <c r="CD137" s="48"/>
      <c r="CE137" s="87"/>
      <c r="CF137" s="87"/>
      <c r="CG137" s="87"/>
      <c r="CH137" s="87"/>
      <c r="CI137" s="49"/>
      <c r="CJ137" s="50"/>
      <c r="CK137" s="50"/>
      <c r="CL137" s="52"/>
      <c r="CM137" s="52"/>
      <c r="CN137" s="52"/>
      <c r="CO137" s="52"/>
      <c r="CP137" s="52"/>
      <c r="CQ137" s="52"/>
      <c r="CR137" s="52"/>
      <c r="CS137" s="52"/>
      <c r="CT137" s="48"/>
      <c r="CU137" s="87"/>
      <c r="CV137" s="87"/>
      <c r="CW137" s="87"/>
      <c r="CX137" s="87"/>
      <c r="CY137" s="49"/>
      <c r="CZ137" s="50"/>
      <c r="DA137" s="50"/>
      <c r="DB137" s="52"/>
      <c r="DC137" s="52"/>
      <c r="DD137" s="52"/>
      <c r="DE137" s="52"/>
      <c r="DF137" s="52"/>
      <c r="DG137" s="52"/>
      <c r="DH137" s="52"/>
      <c r="DI137" s="52"/>
      <c r="DJ137" s="48"/>
      <c r="DK137" s="87"/>
      <c r="DL137" s="87"/>
      <c r="DM137" s="87"/>
      <c r="DN137" s="87"/>
      <c r="DO137" s="49"/>
      <c r="DP137" s="50"/>
      <c r="DQ137" s="50"/>
      <c r="DR137" s="52"/>
      <c r="DS137" s="52"/>
      <c r="DT137" s="52"/>
      <c r="DU137" s="52"/>
      <c r="DV137" s="52"/>
      <c r="DW137" s="52"/>
      <c r="DX137" s="52"/>
      <c r="DY137" s="52"/>
      <c r="DZ137" s="48"/>
      <c r="EA137" s="87"/>
      <c r="EB137" s="87"/>
      <c r="EC137" s="87"/>
      <c r="ED137" s="87"/>
      <c r="EE137" s="49"/>
      <c r="EF137" s="50"/>
      <c r="EG137" s="50"/>
      <c r="EH137" s="52"/>
      <c r="EI137" s="52"/>
      <c r="EJ137" s="52"/>
      <c r="EK137" s="52"/>
      <c r="EL137" s="52"/>
      <c r="EM137" s="52"/>
      <c r="EN137" s="52"/>
      <c r="EO137" s="52"/>
      <c r="EP137" s="48"/>
      <c r="EQ137" s="87"/>
      <c r="ER137" s="87"/>
      <c r="ES137" s="87"/>
      <c r="ET137" s="87"/>
      <c r="EU137" s="49"/>
      <c r="EV137" s="50"/>
      <c r="EW137" s="50"/>
      <c r="EX137" s="52"/>
      <c r="EY137" s="52"/>
      <c r="EZ137" s="52"/>
      <c r="FA137" s="52"/>
      <c r="FB137" s="52"/>
      <c r="FC137" s="52"/>
      <c r="FD137" s="52"/>
      <c r="FE137" s="52"/>
      <c r="FF137" s="48"/>
      <c r="FG137" s="87"/>
      <c r="FH137" s="87"/>
      <c r="FI137" s="87"/>
      <c r="FJ137" s="87"/>
      <c r="FK137" s="49"/>
      <c r="FL137" s="50"/>
      <c r="FM137" s="50"/>
      <c r="FN137" s="52"/>
      <c r="FO137" s="52"/>
      <c r="FP137" s="52"/>
      <c r="FQ137" s="52"/>
      <c r="FR137" s="52"/>
      <c r="FS137" s="52"/>
      <c r="FT137" s="52"/>
      <c r="FU137" s="52"/>
      <c r="FV137" s="48"/>
      <c r="FW137" s="87"/>
      <c r="FX137" s="87"/>
      <c r="FY137" s="87"/>
      <c r="FZ137" s="87"/>
      <c r="GA137" s="49"/>
      <c r="GB137" s="50"/>
      <c r="GC137" s="50"/>
      <c r="GD137" s="52"/>
      <c r="GE137" s="52"/>
      <c r="GF137" s="52"/>
      <c r="GG137" s="52"/>
      <c r="GH137" s="52"/>
      <c r="GI137" s="52"/>
      <c r="GJ137" s="52"/>
      <c r="GK137" s="52"/>
      <c r="GL137" s="48"/>
      <c r="GM137" s="87"/>
      <c r="GN137" s="87"/>
      <c r="GO137" s="87"/>
      <c r="GP137" s="87"/>
      <c r="GQ137" s="49"/>
      <c r="GR137" s="50"/>
      <c r="GS137" s="50"/>
      <c r="GT137" s="52"/>
      <c r="GU137" s="52"/>
      <c r="GV137" s="52"/>
      <c r="GW137" s="52"/>
      <c r="GX137" s="52"/>
      <c r="GY137" s="52"/>
      <c r="GZ137" s="52"/>
      <c r="HA137" s="52"/>
      <c r="HB137" s="48"/>
      <c r="HC137" s="87"/>
      <c r="HD137" s="87"/>
      <c r="HE137" s="87"/>
      <c r="HF137" s="87"/>
      <c r="HG137" s="49"/>
      <c r="HH137" s="50"/>
      <c r="HI137" s="50"/>
      <c r="HJ137" s="52"/>
      <c r="HK137" s="52"/>
      <c r="HL137" s="52"/>
      <c r="HM137" s="52"/>
      <c r="HN137" s="52"/>
      <c r="HO137" s="52"/>
      <c r="HP137" s="52"/>
      <c r="HQ137" s="52"/>
      <c r="HR137" s="48"/>
      <c r="HS137" s="87"/>
      <c r="HT137" s="87"/>
      <c r="HU137" s="87"/>
      <c r="HV137" s="87"/>
      <c r="HW137" s="49"/>
      <c r="HX137" s="50"/>
      <c r="HY137" s="50"/>
      <c r="HZ137" s="52"/>
      <c r="IA137" s="52"/>
      <c r="IB137" s="52"/>
      <c r="IC137" s="52"/>
      <c r="ID137" s="52"/>
      <c r="IE137" s="52"/>
      <c r="IF137" s="52"/>
      <c r="IG137" s="52"/>
      <c r="IH137" s="48"/>
      <c r="II137" s="87"/>
      <c r="IJ137" s="87"/>
      <c r="IK137" s="87"/>
      <c r="IL137" s="87"/>
      <c r="IM137" s="49"/>
      <c r="IN137" s="50"/>
      <c r="IO137" s="50"/>
      <c r="IP137" s="52"/>
      <c r="IQ137" s="52"/>
      <c r="IR137" s="52"/>
      <c r="IS137" s="52"/>
      <c r="IT137" s="52"/>
      <c r="IU137" s="52"/>
      <c r="IV137" s="52"/>
    </row>
    <row r="138" spans="1:256" s="3" customFormat="1" ht="18.75" customHeight="1">
      <c r="A138" s="98"/>
      <c r="B138" s="86"/>
      <c r="C138" s="87"/>
      <c r="D138" s="88"/>
      <c r="E138" s="20"/>
      <c r="F138" s="20"/>
      <c r="G138" s="20"/>
      <c r="H138" s="17">
        <v>2023</v>
      </c>
      <c r="I138" s="30">
        <f t="shared" si="53"/>
        <v>159118.1</v>
      </c>
      <c r="J138" s="30">
        <f t="shared" si="60"/>
        <v>0</v>
      </c>
      <c r="K138" s="30">
        <f aca="true" t="shared" si="63" ref="K138:R138">K61</f>
        <v>39779.5</v>
      </c>
      <c r="L138" s="30">
        <f t="shared" si="63"/>
        <v>0</v>
      </c>
      <c r="M138" s="30">
        <f t="shared" si="63"/>
        <v>0</v>
      </c>
      <c r="N138" s="30">
        <f t="shared" si="63"/>
        <v>0</v>
      </c>
      <c r="O138" s="30">
        <f t="shared" si="63"/>
        <v>119338.6</v>
      </c>
      <c r="P138" s="30">
        <f t="shared" si="63"/>
        <v>0</v>
      </c>
      <c r="Q138" s="30">
        <f t="shared" si="63"/>
        <v>0</v>
      </c>
      <c r="R138" s="30">
        <f t="shared" si="63"/>
        <v>0</v>
      </c>
      <c r="S138" s="26"/>
      <c r="T138" s="31"/>
      <c r="U138" s="87"/>
      <c r="V138" s="87"/>
      <c r="W138" s="49"/>
      <c r="X138" s="50"/>
      <c r="Y138" s="50"/>
      <c r="Z138" s="52"/>
      <c r="AA138" s="52"/>
      <c r="AB138" s="52"/>
      <c r="AC138" s="52"/>
      <c r="AD138" s="52"/>
      <c r="AE138" s="52"/>
      <c r="AF138" s="52"/>
      <c r="AG138" s="52"/>
      <c r="AH138" s="48"/>
      <c r="AI138" s="87"/>
      <c r="AJ138" s="87"/>
      <c r="AK138" s="87"/>
      <c r="AL138" s="87"/>
      <c r="AM138" s="49"/>
      <c r="AN138" s="50"/>
      <c r="AO138" s="50"/>
      <c r="AP138" s="52"/>
      <c r="AQ138" s="52"/>
      <c r="AR138" s="52"/>
      <c r="AS138" s="52"/>
      <c r="AT138" s="52"/>
      <c r="AU138" s="52"/>
      <c r="AV138" s="52"/>
      <c r="AW138" s="52"/>
      <c r="AX138" s="48"/>
      <c r="AY138" s="87"/>
      <c r="AZ138" s="87"/>
      <c r="BA138" s="87"/>
      <c r="BB138" s="87"/>
      <c r="BC138" s="49"/>
      <c r="BD138" s="50"/>
      <c r="BE138" s="50"/>
      <c r="BF138" s="52"/>
      <c r="BG138" s="52"/>
      <c r="BH138" s="52"/>
      <c r="BI138" s="52"/>
      <c r="BJ138" s="52"/>
      <c r="BK138" s="52"/>
      <c r="BL138" s="52"/>
      <c r="BM138" s="52"/>
      <c r="BN138" s="48"/>
      <c r="BO138" s="87"/>
      <c r="BP138" s="87"/>
      <c r="BQ138" s="87"/>
      <c r="BR138" s="87"/>
      <c r="BS138" s="49"/>
      <c r="BT138" s="50"/>
      <c r="BU138" s="50"/>
      <c r="BV138" s="52"/>
      <c r="BW138" s="52"/>
      <c r="BX138" s="52"/>
      <c r="BY138" s="52"/>
      <c r="BZ138" s="52"/>
      <c r="CA138" s="52"/>
      <c r="CB138" s="52"/>
      <c r="CC138" s="52"/>
      <c r="CD138" s="48"/>
      <c r="CE138" s="87"/>
      <c r="CF138" s="87"/>
      <c r="CG138" s="87"/>
      <c r="CH138" s="87"/>
      <c r="CI138" s="49"/>
      <c r="CJ138" s="50"/>
      <c r="CK138" s="50"/>
      <c r="CL138" s="52"/>
      <c r="CM138" s="52"/>
      <c r="CN138" s="52"/>
      <c r="CO138" s="52"/>
      <c r="CP138" s="52"/>
      <c r="CQ138" s="52"/>
      <c r="CR138" s="52"/>
      <c r="CS138" s="52"/>
      <c r="CT138" s="48"/>
      <c r="CU138" s="87"/>
      <c r="CV138" s="87"/>
      <c r="CW138" s="87"/>
      <c r="CX138" s="87"/>
      <c r="CY138" s="49"/>
      <c r="CZ138" s="50"/>
      <c r="DA138" s="50"/>
      <c r="DB138" s="52"/>
      <c r="DC138" s="52"/>
      <c r="DD138" s="52"/>
      <c r="DE138" s="52"/>
      <c r="DF138" s="52"/>
      <c r="DG138" s="52"/>
      <c r="DH138" s="52"/>
      <c r="DI138" s="52"/>
      <c r="DJ138" s="48"/>
      <c r="DK138" s="87"/>
      <c r="DL138" s="87"/>
      <c r="DM138" s="87"/>
      <c r="DN138" s="87"/>
      <c r="DO138" s="49"/>
      <c r="DP138" s="50"/>
      <c r="DQ138" s="50"/>
      <c r="DR138" s="52"/>
      <c r="DS138" s="52"/>
      <c r="DT138" s="52"/>
      <c r="DU138" s="52"/>
      <c r="DV138" s="52"/>
      <c r="DW138" s="52"/>
      <c r="DX138" s="52"/>
      <c r="DY138" s="52"/>
      <c r="DZ138" s="48"/>
      <c r="EA138" s="87"/>
      <c r="EB138" s="87"/>
      <c r="EC138" s="87"/>
      <c r="ED138" s="87"/>
      <c r="EE138" s="49"/>
      <c r="EF138" s="50"/>
      <c r="EG138" s="50"/>
      <c r="EH138" s="52"/>
      <c r="EI138" s="52"/>
      <c r="EJ138" s="52"/>
      <c r="EK138" s="52"/>
      <c r="EL138" s="52"/>
      <c r="EM138" s="52"/>
      <c r="EN138" s="52"/>
      <c r="EO138" s="52"/>
      <c r="EP138" s="48"/>
      <c r="EQ138" s="87"/>
      <c r="ER138" s="87"/>
      <c r="ES138" s="87"/>
      <c r="ET138" s="87"/>
      <c r="EU138" s="49"/>
      <c r="EV138" s="50"/>
      <c r="EW138" s="50"/>
      <c r="EX138" s="52"/>
      <c r="EY138" s="52"/>
      <c r="EZ138" s="52"/>
      <c r="FA138" s="52"/>
      <c r="FB138" s="52"/>
      <c r="FC138" s="52"/>
      <c r="FD138" s="52"/>
      <c r="FE138" s="52"/>
      <c r="FF138" s="48"/>
      <c r="FG138" s="87"/>
      <c r="FH138" s="87"/>
      <c r="FI138" s="87"/>
      <c r="FJ138" s="87"/>
      <c r="FK138" s="49"/>
      <c r="FL138" s="50"/>
      <c r="FM138" s="50"/>
      <c r="FN138" s="52"/>
      <c r="FO138" s="52"/>
      <c r="FP138" s="52"/>
      <c r="FQ138" s="52"/>
      <c r="FR138" s="52"/>
      <c r="FS138" s="52"/>
      <c r="FT138" s="52"/>
      <c r="FU138" s="52"/>
      <c r="FV138" s="48"/>
      <c r="FW138" s="87"/>
      <c r="FX138" s="87"/>
      <c r="FY138" s="87"/>
      <c r="FZ138" s="87"/>
      <c r="GA138" s="49"/>
      <c r="GB138" s="50"/>
      <c r="GC138" s="50"/>
      <c r="GD138" s="52"/>
      <c r="GE138" s="52"/>
      <c r="GF138" s="52"/>
      <c r="GG138" s="52"/>
      <c r="GH138" s="52"/>
      <c r="GI138" s="52"/>
      <c r="GJ138" s="52"/>
      <c r="GK138" s="52"/>
      <c r="GL138" s="48"/>
      <c r="GM138" s="87"/>
      <c r="GN138" s="87"/>
      <c r="GO138" s="87"/>
      <c r="GP138" s="87"/>
      <c r="GQ138" s="49"/>
      <c r="GR138" s="50"/>
      <c r="GS138" s="50"/>
      <c r="GT138" s="52"/>
      <c r="GU138" s="52"/>
      <c r="GV138" s="52"/>
      <c r="GW138" s="52"/>
      <c r="GX138" s="52"/>
      <c r="GY138" s="52"/>
      <c r="GZ138" s="52"/>
      <c r="HA138" s="52"/>
      <c r="HB138" s="48"/>
      <c r="HC138" s="87"/>
      <c r="HD138" s="87"/>
      <c r="HE138" s="87"/>
      <c r="HF138" s="87"/>
      <c r="HG138" s="49"/>
      <c r="HH138" s="50"/>
      <c r="HI138" s="50"/>
      <c r="HJ138" s="52"/>
      <c r="HK138" s="52"/>
      <c r="HL138" s="52"/>
      <c r="HM138" s="52"/>
      <c r="HN138" s="52"/>
      <c r="HO138" s="52"/>
      <c r="HP138" s="52"/>
      <c r="HQ138" s="52"/>
      <c r="HR138" s="48"/>
      <c r="HS138" s="87"/>
      <c r="HT138" s="87"/>
      <c r="HU138" s="87"/>
      <c r="HV138" s="87"/>
      <c r="HW138" s="49"/>
      <c r="HX138" s="50"/>
      <c r="HY138" s="50"/>
      <c r="HZ138" s="52"/>
      <c r="IA138" s="52"/>
      <c r="IB138" s="52"/>
      <c r="IC138" s="52"/>
      <c r="ID138" s="52"/>
      <c r="IE138" s="52"/>
      <c r="IF138" s="52"/>
      <c r="IG138" s="52"/>
      <c r="IH138" s="48"/>
      <c r="II138" s="87"/>
      <c r="IJ138" s="87"/>
      <c r="IK138" s="87"/>
      <c r="IL138" s="87"/>
      <c r="IM138" s="49"/>
      <c r="IN138" s="50"/>
      <c r="IO138" s="50"/>
      <c r="IP138" s="52"/>
      <c r="IQ138" s="52"/>
      <c r="IR138" s="52"/>
      <c r="IS138" s="52"/>
      <c r="IT138" s="52"/>
      <c r="IU138" s="52"/>
      <c r="IV138" s="52"/>
    </row>
    <row r="139" spans="1:256" s="3" customFormat="1" ht="18.75" customHeight="1">
      <c r="A139" s="98"/>
      <c r="B139" s="86"/>
      <c r="C139" s="87"/>
      <c r="D139" s="88"/>
      <c r="E139" s="20"/>
      <c r="F139" s="20"/>
      <c r="G139" s="20"/>
      <c r="H139" s="17">
        <v>2024</v>
      </c>
      <c r="I139" s="30">
        <f t="shared" si="53"/>
        <v>0</v>
      </c>
      <c r="J139" s="30">
        <f t="shared" si="60"/>
        <v>0</v>
      </c>
      <c r="K139" s="30">
        <f aca="true" t="shared" si="64" ref="K139:R139">K62</f>
        <v>0</v>
      </c>
      <c r="L139" s="30">
        <f t="shared" si="64"/>
        <v>0</v>
      </c>
      <c r="M139" s="30">
        <f t="shared" si="64"/>
        <v>0</v>
      </c>
      <c r="N139" s="30">
        <f t="shared" si="64"/>
        <v>0</v>
      </c>
      <c r="O139" s="30">
        <f t="shared" si="64"/>
        <v>0</v>
      </c>
      <c r="P139" s="30">
        <f t="shared" si="64"/>
        <v>0</v>
      </c>
      <c r="Q139" s="30">
        <f t="shared" si="64"/>
        <v>0</v>
      </c>
      <c r="R139" s="30">
        <f t="shared" si="64"/>
        <v>0</v>
      </c>
      <c r="S139" s="26"/>
      <c r="T139" s="31"/>
      <c r="U139" s="87"/>
      <c r="V139" s="87"/>
      <c r="W139" s="49"/>
      <c r="X139" s="50"/>
      <c r="Y139" s="50"/>
      <c r="Z139" s="52"/>
      <c r="AA139" s="52"/>
      <c r="AB139" s="52"/>
      <c r="AC139" s="52"/>
      <c r="AD139" s="52"/>
      <c r="AE139" s="52"/>
      <c r="AF139" s="52"/>
      <c r="AG139" s="52"/>
      <c r="AH139" s="48"/>
      <c r="AI139" s="87"/>
      <c r="AJ139" s="87"/>
      <c r="AK139" s="87"/>
      <c r="AL139" s="87"/>
      <c r="AM139" s="49"/>
      <c r="AN139" s="50"/>
      <c r="AO139" s="50"/>
      <c r="AP139" s="52"/>
      <c r="AQ139" s="52"/>
      <c r="AR139" s="52"/>
      <c r="AS139" s="52"/>
      <c r="AT139" s="52"/>
      <c r="AU139" s="52"/>
      <c r="AV139" s="52"/>
      <c r="AW139" s="52"/>
      <c r="AX139" s="48"/>
      <c r="AY139" s="87"/>
      <c r="AZ139" s="87"/>
      <c r="BA139" s="87"/>
      <c r="BB139" s="87"/>
      <c r="BC139" s="49"/>
      <c r="BD139" s="50"/>
      <c r="BE139" s="50"/>
      <c r="BF139" s="52"/>
      <c r="BG139" s="52"/>
      <c r="BH139" s="52"/>
      <c r="BI139" s="52"/>
      <c r="BJ139" s="52"/>
      <c r="BK139" s="52"/>
      <c r="BL139" s="52"/>
      <c r="BM139" s="52"/>
      <c r="BN139" s="48"/>
      <c r="BO139" s="87"/>
      <c r="BP139" s="87"/>
      <c r="BQ139" s="87"/>
      <c r="BR139" s="87"/>
      <c r="BS139" s="49"/>
      <c r="BT139" s="50"/>
      <c r="BU139" s="50"/>
      <c r="BV139" s="52"/>
      <c r="BW139" s="52"/>
      <c r="BX139" s="52"/>
      <c r="BY139" s="52"/>
      <c r="BZ139" s="52"/>
      <c r="CA139" s="52"/>
      <c r="CB139" s="52"/>
      <c r="CC139" s="52"/>
      <c r="CD139" s="48"/>
      <c r="CE139" s="87"/>
      <c r="CF139" s="87"/>
      <c r="CG139" s="87"/>
      <c r="CH139" s="87"/>
      <c r="CI139" s="49"/>
      <c r="CJ139" s="50"/>
      <c r="CK139" s="50"/>
      <c r="CL139" s="52"/>
      <c r="CM139" s="52"/>
      <c r="CN139" s="52"/>
      <c r="CO139" s="52"/>
      <c r="CP139" s="52"/>
      <c r="CQ139" s="52"/>
      <c r="CR139" s="52"/>
      <c r="CS139" s="52"/>
      <c r="CT139" s="48"/>
      <c r="CU139" s="87"/>
      <c r="CV139" s="87"/>
      <c r="CW139" s="87"/>
      <c r="CX139" s="87"/>
      <c r="CY139" s="49"/>
      <c r="CZ139" s="50"/>
      <c r="DA139" s="50"/>
      <c r="DB139" s="52"/>
      <c r="DC139" s="52"/>
      <c r="DD139" s="52"/>
      <c r="DE139" s="52"/>
      <c r="DF139" s="52"/>
      <c r="DG139" s="52"/>
      <c r="DH139" s="52"/>
      <c r="DI139" s="52"/>
      <c r="DJ139" s="48"/>
      <c r="DK139" s="87"/>
      <c r="DL139" s="87"/>
      <c r="DM139" s="87"/>
      <c r="DN139" s="87"/>
      <c r="DO139" s="49"/>
      <c r="DP139" s="50"/>
      <c r="DQ139" s="50"/>
      <c r="DR139" s="52"/>
      <c r="DS139" s="52"/>
      <c r="DT139" s="52"/>
      <c r="DU139" s="52"/>
      <c r="DV139" s="52"/>
      <c r="DW139" s="52"/>
      <c r="DX139" s="52"/>
      <c r="DY139" s="52"/>
      <c r="DZ139" s="48"/>
      <c r="EA139" s="87"/>
      <c r="EB139" s="87"/>
      <c r="EC139" s="87"/>
      <c r="ED139" s="87"/>
      <c r="EE139" s="49"/>
      <c r="EF139" s="50"/>
      <c r="EG139" s="50"/>
      <c r="EH139" s="52"/>
      <c r="EI139" s="52"/>
      <c r="EJ139" s="52"/>
      <c r="EK139" s="52"/>
      <c r="EL139" s="52"/>
      <c r="EM139" s="52"/>
      <c r="EN139" s="52"/>
      <c r="EO139" s="52"/>
      <c r="EP139" s="48"/>
      <c r="EQ139" s="87"/>
      <c r="ER139" s="87"/>
      <c r="ES139" s="87"/>
      <c r="ET139" s="87"/>
      <c r="EU139" s="49"/>
      <c r="EV139" s="50"/>
      <c r="EW139" s="50"/>
      <c r="EX139" s="52"/>
      <c r="EY139" s="52"/>
      <c r="EZ139" s="52"/>
      <c r="FA139" s="52"/>
      <c r="FB139" s="52"/>
      <c r="FC139" s="52"/>
      <c r="FD139" s="52"/>
      <c r="FE139" s="52"/>
      <c r="FF139" s="48"/>
      <c r="FG139" s="87"/>
      <c r="FH139" s="87"/>
      <c r="FI139" s="87"/>
      <c r="FJ139" s="87"/>
      <c r="FK139" s="49"/>
      <c r="FL139" s="50"/>
      <c r="FM139" s="50"/>
      <c r="FN139" s="52"/>
      <c r="FO139" s="52"/>
      <c r="FP139" s="52"/>
      <c r="FQ139" s="52"/>
      <c r="FR139" s="52"/>
      <c r="FS139" s="52"/>
      <c r="FT139" s="52"/>
      <c r="FU139" s="52"/>
      <c r="FV139" s="48"/>
      <c r="FW139" s="87"/>
      <c r="FX139" s="87"/>
      <c r="FY139" s="87"/>
      <c r="FZ139" s="87"/>
      <c r="GA139" s="49"/>
      <c r="GB139" s="50"/>
      <c r="GC139" s="50"/>
      <c r="GD139" s="52"/>
      <c r="GE139" s="52"/>
      <c r="GF139" s="52"/>
      <c r="GG139" s="52"/>
      <c r="GH139" s="52"/>
      <c r="GI139" s="52"/>
      <c r="GJ139" s="52"/>
      <c r="GK139" s="52"/>
      <c r="GL139" s="48"/>
      <c r="GM139" s="87"/>
      <c r="GN139" s="87"/>
      <c r="GO139" s="87"/>
      <c r="GP139" s="87"/>
      <c r="GQ139" s="49"/>
      <c r="GR139" s="50"/>
      <c r="GS139" s="50"/>
      <c r="GT139" s="52"/>
      <c r="GU139" s="52"/>
      <c r="GV139" s="52"/>
      <c r="GW139" s="52"/>
      <c r="GX139" s="52"/>
      <c r="GY139" s="52"/>
      <c r="GZ139" s="52"/>
      <c r="HA139" s="52"/>
      <c r="HB139" s="48"/>
      <c r="HC139" s="87"/>
      <c r="HD139" s="87"/>
      <c r="HE139" s="87"/>
      <c r="HF139" s="87"/>
      <c r="HG139" s="49"/>
      <c r="HH139" s="50"/>
      <c r="HI139" s="50"/>
      <c r="HJ139" s="52"/>
      <c r="HK139" s="52"/>
      <c r="HL139" s="52"/>
      <c r="HM139" s="52"/>
      <c r="HN139" s="52"/>
      <c r="HO139" s="52"/>
      <c r="HP139" s="52"/>
      <c r="HQ139" s="52"/>
      <c r="HR139" s="48"/>
      <c r="HS139" s="87"/>
      <c r="HT139" s="87"/>
      <c r="HU139" s="87"/>
      <c r="HV139" s="87"/>
      <c r="HW139" s="49"/>
      <c r="HX139" s="50"/>
      <c r="HY139" s="50"/>
      <c r="HZ139" s="52"/>
      <c r="IA139" s="52"/>
      <c r="IB139" s="52"/>
      <c r="IC139" s="52"/>
      <c r="ID139" s="52"/>
      <c r="IE139" s="52"/>
      <c r="IF139" s="52"/>
      <c r="IG139" s="52"/>
      <c r="IH139" s="48"/>
      <c r="II139" s="87"/>
      <c r="IJ139" s="87"/>
      <c r="IK139" s="87"/>
      <c r="IL139" s="87"/>
      <c r="IM139" s="49"/>
      <c r="IN139" s="50"/>
      <c r="IO139" s="50"/>
      <c r="IP139" s="52"/>
      <c r="IQ139" s="52"/>
      <c r="IR139" s="52"/>
      <c r="IS139" s="52"/>
      <c r="IT139" s="52"/>
      <c r="IU139" s="52"/>
      <c r="IV139" s="52"/>
    </row>
    <row r="140" spans="1:256" s="3" customFormat="1" ht="18.75" customHeight="1">
      <c r="A140" s="98"/>
      <c r="B140" s="86"/>
      <c r="C140" s="87"/>
      <c r="D140" s="88"/>
      <c r="E140" s="20"/>
      <c r="F140" s="20"/>
      <c r="G140" s="20"/>
      <c r="H140" s="17">
        <v>2025</v>
      </c>
      <c r="I140" s="30">
        <f t="shared" si="53"/>
        <v>0</v>
      </c>
      <c r="J140" s="30">
        <f t="shared" si="60"/>
        <v>0</v>
      </c>
      <c r="K140" s="30">
        <f aca="true" t="shared" si="65" ref="K140:R140">K63</f>
        <v>0</v>
      </c>
      <c r="L140" s="30">
        <f t="shared" si="65"/>
        <v>0</v>
      </c>
      <c r="M140" s="30">
        <f t="shared" si="65"/>
        <v>0</v>
      </c>
      <c r="N140" s="30">
        <f t="shared" si="65"/>
        <v>0</v>
      </c>
      <c r="O140" s="30">
        <f t="shared" si="65"/>
        <v>0</v>
      </c>
      <c r="P140" s="30">
        <f t="shared" si="65"/>
        <v>0</v>
      </c>
      <c r="Q140" s="30">
        <f t="shared" si="65"/>
        <v>0</v>
      </c>
      <c r="R140" s="30">
        <f t="shared" si="65"/>
        <v>0</v>
      </c>
      <c r="S140" s="26"/>
      <c r="T140" s="31"/>
      <c r="U140" s="87"/>
      <c r="V140" s="87"/>
      <c r="W140" s="49"/>
      <c r="X140" s="50"/>
      <c r="Y140" s="50"/>
      <c r="Z140" s="52"/>
      <c r="AA140" s="52"/>
      <c r="AB140" s="52"/>
      <c r="AC140" s="52"/>
      <c r="AD140" s="52"/>
      <c r="AE140" s="52"/>
      <c r="AF140" s="52"/>
      <c r="AG140" s="52"/>
      <c r="AH140" s="48"/>
      <c r="AI140" s="87"/>
      <c r="AJ140" s="87"/>
      <c r="AK140" s="87"/>
      <c r="AL140" s="87"/>
      <c r="AM140" s="49"/>
      <c r="AN140" s="50"/>
      <c r="AO140" s="50"/>
      <c r="AP140" s="52"/>
      <c r="AQ140" s="52"/>
      <c r="AR140" s="52"/>
      <c r="AS140" s="52"/>
      <c r="AT140" s="52"/>
      <c r="AU140" s="52"/>
      <c r="AV140" s="52"/>
      <c r="AW140" s="52"/>
      <c r="AX140" s="48"/>
      <c r="AY140" s="87"/>
      <c r="AZ140" s="87"/>
      <c r="BA140" s="87"/>
      <c r="BB140" s="87"/>
      <c r="BC140" s="49"/>
      <c r="BD140" s="50"/>
      <c r="BE140" s="50"/>
      <c r="BF140" s="52"/>
      <c r="BG140" s="52"/>
      <c r="BH140" s="52"/>
      <c r="BI140" s="52"/>
      <c r="BJ140" s="52"/>
      <c r="BK140" s="52"/>
      <c r="BL140" s="52"/>
      <c r="BM140" s="52"/>
      <c r="BN140" s="48"/>
      <c r="BO140" s="87"/>
      <c r="BP140" s="87"/>
      <c r="BQ140" s="87"/>
      <c r="BR140" s="87"/>
      <c r="BS140" s="49"/>
      <c r="BT140" s="50"/>
      <c r="BU140" s="50"/>
      <c r="BV140" s="52"/>
      <c r="BW140" s="52"/>
      <c r="BX140" s="52"/>
      <c r="BY140" s="52"/>
      <c r="BZ140" s="52"/>
      <c r="CA140" s="52"/>
      <c r="CB140" s="52"/>
      <c r="CC140" s="52"/>
      <c r="CD140" s="48"/>
      <c r="CE140" s="87"/>
      <c r="CF140" s="87"/>
      <c r="CG140" s="87"/>
      <c r="CH140" s="87"/>
      <c r="CI140" s="49"/>
      <c r="CJ140" s="50"/>
      <c r="CK140" s="50"/>
      <c r="CL140" s="52"/>
      <c r="CM140" s="52"/>
      <c r="CN140" s="52"/>
      <c r="CO140" s="52"/>
      <c r="CP140" s="52"/>
      <c r="CQ140" s="52"/>
      <c r="CR140" s="52"/>
      <c r="CS140" s="52"/>
      <c r="CT140" s="48"/>
      <c r="CU140" s="87"/>
      <c r="CV140" s="87"/>
      <c r="CW140" s="87"/>
      <c r="CX140" s="87"/>
      <c r="CY140" s="49"/>
      <c r="CZ140" s="50"/>
      <c r="DA140" s="50"/>
      <c r="DB140" s="52"/>
      <c r="DC140" s="52"/>
      <c r="DD140" s="52"/>
      <c r="DE140" s="52"/>
      <c r="DF140" s="52"/>
      <c r="DG140" s="52"/>
      <c r="DH140" s="52"/>
      <c r="DI140" s="52"/>
      <c r="DJ140" s="48"/>
      <c r="DK140" s="87"/>
      <c r="DL140" s="87"/>
      <c r="DM140" s="87"/>
      <c r="DN140" s="87"/>
      <c r="DO140" s="49"/>
      <c r="DP140" s="50"/>
      <c r="DQ140" s="50"/>
      <c r="DR140" s="52"/>
      <c r="DS140" s="52"/>
      <c r="DT140" s="52"/>
      <c r="DU140" s="52"/>
      <c r="DV140" s="52"/>
      <c r="DW140" s="52"/>
      <c r="DX140" s="52"/>
      <c r="DY140" s="52"/>
      <c r="DZ140" s="48"/>
      <c r="EA140" s="87"/>
      <c r="EB140" s="87"/>
      <c r="EC140" s="87"/>
      <c r="ED140" s="87"/>
      <c r="EE140" s="49"/>
      <c r="EF140" s="50"/>
      <c r="EG140" s="50"/>
      <c r="EH140" s="52"/>
      <c r="EI140" s="52"/>
      <c r="EJ140" s="52"/>
      <c r="EK140" s="52"/>
      <c r="EL140" s="52"/>
      <c r="EM140" s="52"/>
      <c r="EN140" s="52"/>
      <c r="EO140" s="52"/>
      <c r="EP140" s="48"/>
      <c r="EQ140" s="87"/>
      <c r="ER140" s="87"/>
      <c r="ES140" s="87"/>
      <c r="ET140" s="87"/>
      <c r="EU140" s="49"/>
      <c r="EV140" s="50"/>
      <c r="EW140" s="50"/>
      <c r="EX140" s="52"/>
      <c r="EY140" s="52"/>
      <c r="EZ140" s="52"/>
      <c r="FA140" s="52"/>
      <c r="FB140" s="52"/>
      <c r="FC140" s="52"/>
      <c r="FD140" s="52"/>
      <c r="FE140" s="52"/>
      <c r="FF140" s="48"/>
      <c r="FG140" s="87"/>
      <c r="FH140" s="87"/>
      <c r="FI140" s="87"/>
      <c r="FJ140" s="87"/>
      <c r="FK140" s="49"/>
      <c r="FL140" s="50"/>
      <c r="FM140" s="50"/>
      <c r="FN140" s="52"/>
      <c r="FO140" s="52"/>
      <c r="FP140" s="52"/>
      <c r="FQ140" s="52"/>
      <c r="FR140" s="52"/>
      <c r="FS140" s="52"/>
      <c r="FT140" s="52"/>
      <c r="FU140" s="52"/>
      <c r="FV140" s="48"/>
      <c r="FW140" s="87"/>
      <c r="FX140" s="87"/>
      <c r="FY140" s="87"/>
      <c r="FZ140" s="87"/>
      <c r="GA140" s="49"/>
      <c r="GB140" s="50"/>
      <c r="GC140" s="50"/>
      <c r="GD140" s="52"/>
      <c r="GE140" s="52"/>
      <c r="GF140" s="52"/>
      <c r="GG140" s="52"/>
      <c r="GH140" s="52"/>
      <c r="GI140" s="52"/>
      <c r="GJ140" s="52"/>
      <c r="GK140" s="52"/>
      <c r="GL140" s="48"/>
      <c r="GM140" s="87"/>
      <c r="GN140" s="87"/>
      <c r="GO140" s="87"/>
      <c r="GP140" s="87"/>
      <c r="GQ140" s="49"/>
      <c r="GR140" s="50"/>
      <c r="GS140" s="50"/>
      <c r="GT140" s="52"/>
      <c r="GU140" s="52"/>
      <c r="GV140" s="52"/>
      <c r="GW140" s="52"/>
      <c r="GX140" s="52"/>
      <c r="GY140" s="52"/>
      <c r="GZ140" s="52"/>
      <c r="HA140" s="52"/>
      <c r="HB140" s="48"/>
      <c r="HC140" s="87"/>
      <c r="HD140" s="87"/>
      <c r="HE140" s="87"/>
      <c r="HF140" s="87"/>
      <c r="HG140" s="49"/>
      <c r="HH140" s="50"/>
      <c r="HI140" s="50"/>
      <c r="HJ140" s="52"/>
      <c r="HK140" s="52"/>
      <c r="HL140" s="52"/>
      <c r="HM140" s="52"/>
      <c r="HN140" s="52"/>
      <c r="HO140" s="52"/>
      <c r="HP140" s="52"/>
      <c r="HQ140" s="52"/>
      <c r="HR140" s="48"/>
      <c r="HS140" s="87"/>
      <c r="HT140" s="87"/>
      <c r="HU140" s="87"/>
      <c r="HV140" s="87"/>
      <c r="HW140" s="49"/>
      <c r="HX140" s="50"/>
      <c r="HY140" s="50"/>
      <c r="HZ140" s="52"/>
      <c r="IA140" s="52"/>
      <c r="IB140" s="52"/>
      <c r="IC140" s="52"/>
      <c r="ID140" s="52"/>
      <c r="IE140" s="52"/>
      <c r="IF140" s="52"/>
      <c r="IG140" s="52"/>
      <c r="IH140" s="48"/>
      <c r="II140" s="87"/>
      <c r="IJ140" s="87"/>
      <c r="IK140" s="87"/>
      <c r="IL140" s="87"/>
      <c r="IM140" s="49"/>
      <c r="IN140" s="50"/>
      <c r="IO140" s="50"/>
      <c r="IP140" s="52"/>
      <c r="IQ140" s="52"/>
      <c r="IR140" s="52"/>
      <c r="IS140" s="52"/>
      <c r="IT140" s="52"/>
      <c r="IU140" s="52"/>
      <c r="IV140" s="52"/>
    </row>
    <row r="141" spans="1:256" s="3" customFormat="1" ht="18.75" customHeight="1">
      <c r="A141" s="98"/>
      <c r="B141" s="86"/>
      <c r="C141" s="87"/>
      <c r="D141" s="88"/>
      <c r="E141" s="20"/>
      <c r="F141" s="20"/>
      <c r="G141" s="20"/>
      <c r="H141" s="17">
        <v>2026</v>
      </c>
      <c r="I141" s="30">
        <f aca="true" t="shared" si="66" ref="I141:I146">K141+M141+O141+Q141</f>
        <v>0</v>
      </c>
      <c r="J141" s="30">
        <f t="shared" si="60"/>
        <v>0</v>
      </c>
      <c r="K141" s="30">
        <f aca="true" t="shared" si="67" ref="K141:R141">K64</f>
        <v>0</v>
      </c>
      <c r="L141" s="30">
        <f t="shared" si="67"/>
        <v>0</v>
      </c>
      <c r="M141" s="30">
        <f t="shared" si="67"/>
        <v>0</v>
      </c>
      <c r="N141" s="30">
        <f t="shared" si="67"/>
        <v>0</v>
      </c>
      <c r="O141" s="30">
        <f t="shared" si="67"/>
        <v>0</v>
      </c>
      <c r="P141" s="30">
        <f t="shared" si="67"/>
        <v>0</v>
      </c>
      <c r="Q141" s="30">
        <f t="shared" si="67"/>
        <v>0</v>
      </c>
      <c r="R141" s="30">
        <f t="shared" si="67"/>
        <v>0</v>
      </c>
      <c r="S141" s="26"/>
      <c r="T141" s="31"/>
      <c r="U141" s="87"/>
      <c r="V141" s="87"/>
      <c r="W141" s="49"/>
      <c r="X141" s="50"/>
      <c r="Y141" s="50"/>
      <c r="Z141" s="54"/>
      <c r="AA141" s="54"/>
      <c r="AB141" s="54"/>
      <c r="AC141" s="54"/>
      <c r="AD141" s="54"/>
      <c r="AE141" s="54"/>
      <c r="AF141" s="54"/>
      <c r="AG141" s="54"/>
      <c r="AH141" s="48"/>
      <c r="AI141" s="87"/>
      <c r="AJ141" s="87"/>
      <c r="AK141" s="87"/>
      <c r="AL141" s="87"/>
      <c r="AM141" s="49"/>
      <c r="AN141" s="50"/>
      <c r="AO141" s="50"/>
      <c r="AP141" s="54"/>
      <c r="AQ141" s="54"/>
      <c r="AR141" s="54"/>
      <c r="AS141" s="54"/>
      <c r="AT141" s="54"/>
      <c r="AU141" s="54"/>
      <c r="AV141" s="54"/>
      <c r="AW141" s="54"/>
      <c r="AX141" s="48"/>
      <c r="AY141" s="87"/>
      <c r="AZ141" s="87"/>
      <c r="BA141" s="87"/>
      <c r="BB141" s="87"/>
      <c r="BC141" s="49"/>
      <c r="BD141" s="50"/>
      <c r="BE141" s="50"/>
      <c r="BF141" s="54"/>
      <c r="BG141" s="54"/>
      <c r="BH141" s="54"/>
      <c r="BI141" s="54"/>
      <c r="BJ141" s="54"/>
      <c r="BK141" s="54"/>
      <c r="BL141" s="54"/>
      <c r="BM141" s="54"/>
      <c r="BN141" s="48"/>
      <c r="BO141" s="87"/>
      <c r="BP141" s="87"/>
      <c r="BQ141" s="87"/>
      <c r="BR141" s="87"/>
      <c r="BS141" s="49"/>
      <c r="BT141" s="50"/>
      <c r="BU141" s="50"/>
      <c r="BV141" s="54"/>
      <c r="BW141" s="54"/>
      <c r="BX141" s="54"/>
      <c r="BY141" s="54"/>
      <c r="BZ141" s="54"/>
      <c r="CA141" s="54"/>
      <c r="CB141" s="54"/>
      <c r="CC141" s="54"/>
      <c r="CD141" s="48"/>
      <c r="CE141" s="87"/>
      <c r="CF141" s="87"/>
      <c r="CG141" s="87"/>
      <c r="CH141" s="87"/>
      <c r="CI141" s="49"/>
      <c r="CJ141" s="50"/>
      <c r="CK141" s="50"/>
      <c r="CL141" s="54"/>
      <c r="CM141" s="54"/>
      <c r="CN141" s="54"/>
      <c r="CO141" s="54"/>
      <c r="CP141" s="54"/>
      <c r="CQ141" s="54"/>
      <c r="CR141" s="54"/>
      <c r="CS141" s="54"/>
      <c r="CT141" s="48"/>
      <c r="CU141" s="87"/>
      <c r="CV141" s="87"/>
      <c r="CW141" s="87"/>
      <c r="CX141" s="87"/>
      <c r="CY141" s="49"/>
      <c r="CZ141" s="50"/>
      <c r="DA141" s="50"/>
      <c r="DB141" s="54"/>
      <c r="DC141" s="54"/>
      <c r="DD141" s="54"/>
      <c r="DE141" s="54"/>
      <c r="DF141" s="54"/>
      <c r="DG141" s="54"/>
      <c r="DH141" s="54"/>
      <c r="DI141" s="54"/>
      <c r="DJ141" s="48"/>
      <c r="DK141" s="87"/>
      <c r="DL141" s="87"/>
      <c r="DM141" s="87"/>
      <c r="DN141" s="87"/>
      <c r="DO141" s="49"/>
      <c r="DP141" s="50"/>
      <c r="DQ141" s="50"/>
      <c r="DR141" s="54"/>
      <c r="DS141" s="54"/>
      <c r="DT141" s="54"/>
      <c r="DU141" s="54"/>
      <c r="DV141" s="54"/>
      <c r="DW141" s="54"/>
      <c r="DX141" s="54"/>
      <c r="DY141" s="54"/>
      <c r="DZ141" s="48"/>
      <c r="EA141" s="87"/>
      <c r="EB141" s="87"/>
      <c r="EC141" s="87"/>
      <c r="ED141" s="87"/>
      <c r="EE141" s="49"/>
      <c r="EF141" s="50"/>
      <c r="EG141" s="50"/>
      <c r="EH141" s="54"/>
      <c r="EI141" s="54"/>
      <c r="EJ141" s="54"/>
      <c r="EK141" s="54"/>
      <c r="EL141" s="54"/>
      <c r="EM141" s="54"/>
      <c r="EN141" s="54"/>
      <c r="EO141" s="54"/>
      <c r="EP141" s="48"/>
      <c r="EQ141" s="87"/>
      <c r="ER141" s="87"/>
      <c r="ES141" s="87"/>
      <c r="ET141" s="87"/>
      <c r="EU141" s="49"/>
      <c r="EV141" s="50"/>
      <c r="EW141" s="50"/>
      <c r="EX141" s="54"/>
      <c r="EY141" s="54"/>
      <c r="EZ141" s="54"/>
      <c r="FA141" s="54"/>
      <c r="FB141" s="54"/>
      <c r="FC141" s="54"/>
      <c r="FD141" s="54"/>
      <c r="FE141" s="54"/>
      <c r="FF141" s="48"/>
      <c r="FG141" s="87"/>
      <c r="FH141" s="87"/>
      <c r="FI141" s="87"/>
      <c r="FJ141" s="87"/>
      <c r="FK141" s="49"/>
      <c r="FL141" s="50"/>
      <c r="FM141" s="50"/>
      <c r="FN141" s="54"/>
      <c r="FO141" s="54"/>
      <c r="FP141" s="54"/>
      <c r="FQ141" s="54"/>
      <c r="FR141" s="54"/>
      <c r="FS141" s="54"/>
      <c r="FT141" s="54"/>
      <c r="FU141" s="54"/>
      <c r="FV141" s="48"/>
      <c r="FW141" s="87"/>
      <c r="FX141" s="87"/>
      <c r="FY141" s="87"/>
      <c r="FZ141" s="87"/>
      <c r="GA141" s="49"/>
      <c r="GB141" s="50"/>
      <c r="GC141" s="50"/>
      <c r="GD141" s="54"/>
      <c r="GE141" s="54"/>
      <c r="GF141" s="54"/>
      <c r="GG141" s="54"/>
      <c r="GH141" s="54"/>
      <c r="GI141" s="54"/>
      <c r="GJ141" s="54"/>
      <c r="GK141" s="54"/>
      <c r="GL141" s="48"/>
      <c r="GM141" s="87"/>
      <c r="GN141" s="87"/>
      <c r="GO141" s="87"/>
      <c r="GP141" s="87"/>
      <c r="GQ141" s="49"/>
      <c r="GR141" s="50"/>
      <c r="GS141" s="50"/>
      <c r="GT141" s="54"/>
      <c r="GU141" s="54"/>
      <c r="GV141" s="54"/>
      <c r="GW141" s="54"/>
      <c r="GX141" s="54"/>
      <c r="GY141" s="54"/>
      <c r="GZ141" s="54"/>
      <c r="HA141" s="54"/>
      <c r="HB141" s="48"/>
      <c r="HC141" s="87"/>
      <c r="HD141" s="87"/>
      <c r="HE141" s="87"/>
      <c r="HF141" s="87"/>
      <c r="HG141" s="49"/>
      <c r="HH141" s="50"/>
      <c r="HI141" s="50"/>
      <c r="HJ141" s="54"/>
      <c r="HK141" s="54"/>
      <c r="HL141" s="54"/>
      <c r="HM141" s="54"/>
      <c r="HN141" s="54"/>
      <c r="HO141" s="54"/>
      <c r="HP141" s="54"/>
      <c r="HQ141" s="54"/>
      <c r="HR141" s="48"/>
      <c r="HS141" s="87"/>
      <c r="HT141" s="87"/>
      <c r="HU141" s="87"/>
      <c r="HV141" s="87"/>
      <c r="HW141" s="49"/>
      <c r="HX141" s="50"/>
      <c r="HY141" s="50"/>
      <c r="HZ141" s="54"/>
      <c r="IA141" s="54"/>
      <c r="IB141" s="54"/>
      <c r="IC141" s="54"/>
      <c r="ID141" s="54"/>
      <c r="IE141" s="54"/>
      <c r="IF141" s="54"/>
      <c r="IG141" s="54"/>
      <c r="IH141" s="48"/>
      <c r="II141" s="87"/>
      <c r="IJ141" s="87"/>
      <c r="IK141" s="87"/>
      <c r="IL141" s="87"/>
      <c r="IM141" s="49"/>
      <c r="IN141" s="50"/>
      <c r="IO141" s="50"/>
      <c r="IP141" s="54"/>
      <c r="IQ141" s="54"/>
      <c r="IR141" s="54"/>
      <c r="IS141" s="54"/>
      <c r="IT141" s="54"/>
      <c r="IU141" s="54"/>
      <c r="IV141" s="54"/>
    </row>
    <row r="142" spans="1:256" s="3" customFormat="1" ht="18.75" customHeight="1">
      <c r="A142" s="98"/>
      <c r="B142" s="86"/>
      <c r="C142" s="87"/>
      <c r="D142" s="88"/>
      <c r="E142" s="20"/>
      <c r="F142" s="20"/>
      <c r="G142" s="20"/>
      <c r="H142" s="17">
        <v>2027</v>
      </c>
      <c r="I142" s="30">
        <f t="shared" si="66"/>
        <v>0</v>
      </c>
      <c r="J142" s="30">
        <f t="shared" si="60"/>
        <v>0</v>
      </c>
      <c r="K142" s="30">
        <f aca="true" t="shared" si="68" ref="K142:R142">K65</f>
        <v>0</v>
      </c>
      <c r="L142" s="30">
        <f t="shared" si="68"/>
        <v>0</v>
      </c>
      <c r="M142" s="30">
        <f t="shared" si="68"/>
        <v>0</v>
      </c>
      <c r="N142" s="30">
        <f t="shared" si="68"/>
        <v>0</v>
      </c>
      <c r="O142" s="30">
        <f t="shared" si="68"/>
        <v>0</v>
      </c>
      <c r="P142" s="30">
        <f t="shared" si="68"/>
        <v>0</v>
      </c>
      <c r="Q142" s="30">
        <f t="shared" si="68"/>
        <v>0</v>
      </c>
      <c r="R142" s="30">
        <f t="shared" si="68"/>
        <v>0</v>
      </c>
      <c r="S142" s="26"/>
      <c r="T142" s="31"/>
      <c r="U142" s="87"/>
      <c r="V142" s="87"/>
      <c r="W142" s="49"/>
      <c r="X142" s="50"/>
      <c r="Y142" s="50"/>
      <c r="Z142" s="50"/>
      <c r="AA142" s="50"/>
      <c r="AB142" s="50"/>
      <c r="AC142" s="50"/>
      <c r="AD142" s="50"/>
      <c r="AE142" s="50"/>
      <c r="AF142" s="50"/>
      <c r="AG142" s="50"/>
      <c r="AH142" s="48"/>
      <c r="AI142" s="87"/>
      <c r="AJ142" s="87"/>
      <c r="AK142" s="87"/>
      <c r="AL142" s="87"/>
      <c r="AM142" s="49"/>
      <c r="AN142" s="50"/>
      <c r="AO142" s="50"/>
      <c r="AP142" s="50"/>
      <c r="AQ142" s="50"/>
      <c r="AR142" s="50"/>
      <c r="AS142" s="50"/>
      <c r="AT142" s="50"/>
      <c r="AU142" s="50"/>
      <c r="AV142" s="50"/>
      <c r="AW142" s="50"/>
      <c r="AX142" s="48"/>
      <c r="AY142" s="87"/>
      <c r="AZ142" s="87"/>
      <c r="BA142" s="87"/>
      <c r="BB142" s="87"/>
      <c r="BC142" s="49"/>
      <c r="BD142" s="50"/>
      <c r="BE142" s="50"/>
      <c r="BF142" s="50"/>
      <c r="BG142" s="50"/>
      <c r="BH142" s="50"/>
      <c r="BI142" s="50"/>
      <c r="BJ142" s="50"/>
      <c r="BK142" s="50"/>
      <c r="BL142" s="50"/>
      <c r="BM142" s="50"/>
      <c r="BN142" s="48"/>
      <c r="BO142" s="87"/>
      <c r="BP142" s="87"/>
      <c r="BQ142" s="87"/>
      <c r="BR142" s="87"/>
      <c r="BS142" s="49"/>
      <c r="BT142" s="50"/>
      <c r="BU142" s="50"/>
      <c r="BV142" s="50"/>
      <c r="BW142" s="50"/>
      <c r="BX142" s="50"/>
      <c r="BY142" s="50"/>
      <c r="BZ142" s="50"/>
      <c r="CA142" s="50"/>
      <c r="CB142" s="50"/>
      <c r="CC142" s="50"/>
      <c r="CD142" s="48"/>
      <c r="CE142" s="87"/>
      <c r="CF142" s="87"/>
      <c r="CG142" s="87"/>
      <c r="CH142" s="87"/>
      <c r="CI142" s="49"/>
      <c r="CJ142" s="50"/>
      <c r="CK142" s="50"/>
      <c r="CL142" s="50"/>
      <c r="CM142" s="50"/>
      <c r="CN142" s="50"/>
      <c r="CO142" s="50"/>
      <c r="CP142" s="50"/>
      <c r="CQ142" s="50"/>
      <c r="CR142" s="50"/>
      <c r="CS142" s="50"/>
      <c r="CT142" s="48"/>
      <c r="CU142" s="87"/>
      <c r="CV142" s="87"/>
      <c r="CW142" s="87"/>
      <c r="CX142" s="87"/>
      <c r="CY142" s="49"/>
      <c r="CZ142" s="50"/>
      <c r="DA142" s="50"/>
      <c r="DB142" s="50"/>
      <c r="DC142" s="50"/>
      <c r="DD142" s="50"/>
      <c r="DE142" s="50"/>
      <c r="DF142" s="50"/>
      <c r="DG142" s="50"/>
      <c r="DH142" s="50"/>
      <c r="DI142" s="50"/>
      <c r="DJ142" s="48"/>
      <c r="DK142" s="87"/>
      <c r="DL142" s="87"/>
      <c r="DM142" s="87"/>
      <c r="DN142" s="87"/>
      <c r="DO142" s="49"/>
      <c r="DP142" s="50"/>
      <c r="DQ142" s="50"/>
      <c r="DR142" s="50"/>
      <c r="DS142" s="50"/>
      <c r="DT142" s="50"/>
      <c r="DU142" s="50"/>
      <c r="DV142" s="50"/>
      <c r="DW142" s="50"/>
      <c r="DX142" s="50"/>
      <c r="DY142" s="50"/>
      <c r="DZ142" s="48"/>
      <c r="EA142" s="87"/>
      <c r="EB142" s="87"/>
      <c r="EC142" s="87"/>
      <c r="ED142" s="87"/>
      <c r="EE142" s="49"/>
      <c r="EF142" s="50"/>
      <c r="EG142" s="50"/>
      <c r="EH142" s="50"/>
      <c r="EI142" s="50"/>
      <c r="EJ142" s="50"/>
      <c r="EK142" s="50"/>
      <c r="EL142" s="50"/>
      <c r="EM142" s="50"/>
      <c r="EN142" s="50"/>
      <c r="EO142" s="50"/>
      <c r="EP142" s="48"/>
      <c r="EQ142" s="87"/>
      <c r="ER142" s="87"/>
      <c r="ES142" s="87"/>
      <c r="ET142" s="87"/>
      <c r="EU142" s="49"/>
      <c r="EV142" s="50"/>
      <c r="EW142" s="50"/>
      <c r="EX142" s="50"/>
      <c r="EY142" s="50"/>
      <c r="EZ142" s="50"/>
      <c r="FA142" s="50"/>
      <c r="FB142" s="50"/>
      <c r="FC142" s="50"/>
      <c r="FD142" s="50"/>
      <c r="FE142" s="50"/>
      <c r="FF142" s="48"/>
      <c r="FG142" s="87"/>
      <c r="FH142" s="87"/>
      <c r="FI142" s="87"/>
      <c r="FJ142" s="87"/>
      <c r="FK142" s="49"/>
      <c r="FL142" s="50"/>
      <c r="FM142" s="50"/>
      <c r="FN142" s="50"/>
      <c r="FO142" s="50"/>
      <c r="FP142" s="50"/>
      <c r="FQ142" s="50"/>
      <c r="FR142" s="50"/>
      <c r="FS142" s="50"/>
      <c r="FT142" s="50"/>
      <c r="FU142" s="50"/>
      <c r="FV142" s="48"/>
      <c r="FW142" s="87"/>
      <c r="FX142" s="87"/>
      <c r="FY142" s="87"/>
      <c r="FZ142" s="87"/>
      <c r="GA142" s="49"/>
      <c r="GB142" s="50"/>
      <c r="GC142" s="50"/>
      <c r="GD142" s="50"/>
      <c r="GE142" s="50"/>
      <c r="GF142" s="50"/>
      <c r="GG142" s="50"/>
      <c r="GH142" s="50"/>
      <c r="GI142" s="50"/>
      <c r="GJ142" s="50"/>
      <c r="GK142" s="50"/>
      <c r="GL142" s="48"/>
      <c r="GM142" s="87"/>
      <c r="GN142" s="87"/>
      <c r="GO142" s="87"/>
      <c r="GP142" s="87"/>
      <c r="GQ142" s="49"/>
      <c r="GR142" s="50"/>
      <c r="GS142" s="50"/>
      <c r="GT142" s="50"/>
      <c r="GU142" s="50"/>
      <c r="GV142" s="50"/>
      <c r="GW142" s="50"/>
      <c r="GX142" s="50"/>
      <c r="GY142" s="50"/>
      <c r="GZ142" s="50"/>
      <c r="HA142" s="50"/>
      <c r="HB142" s="48"/>
      <c r="HC142" s="87"/>
      <c r="HD142" s="87"/>
      <c r="HE142" s="87"/>
      <c r="HF142" s="87"/>
      <c r="HG142" s="49"/>
      <c r="HH142" s="50"/>
      <c r="HI142" s="50"/>
      <c r="HJ142" s="50"/>
      <c r="HK142" s="50"/>
      <c r="HL142" s="50"/>
      <c r="HM142" s="50"/>
      <c r="HN142" s="50"/>
      <c r="HO142" s="50"/>
      <c r="HP142" s="50"/>
      <c r="HQ142" s="50"/>
      <c r="HR142" s="48"/>
      <c r="HS142" s="87"/>
      <c r="HT142" s="87"/>
      <c r="HU142" s="87"/>
      <c r="HV142" s="87"/>
      <c r="HW142" s="49"/>
      <c r="HX142" s="50"/>
      <c r="HY142" s="50"/>
      <c r="HZ142" s="50"/>
      <c r="IA142" s="50"/>
      <c r="IB142" s="50"/>
      <c r="IC142" s="50"/>
      <c r="ID142" s="50"/>
      <c r="IE142" s="50"/>
      <c r="IF142" s="50"/>
      <c r="IG142" s="50"/>
      <c r="IH142" s="48"/>
      <c r="II142" s="87"/>
      <c r="IJ142" s="87"/>
      <c r="IK142" s="87"/>
      <c r="IL142" s="87"/>
      <c r="IM142" s="49"/>
      <c r="IN142" s="50"/>
      <c r="IO142" s="50"/>
      <c r="IP142" s="50"/>
      <c r="IQ142" s="50"/>
      <c r="IR142" s="50"/>
      <c r="IS142" s="50"/>
      <c r="IT142" s="50"/>
      <c r="IU142" s="50"/>
      <c r="IV142" s="50"/>
    </row>
    <row r="143" spans="1:243" ht="21.75" customHeight="1">
      <c r="A143" s="98"/>
      <c r="B143" s="86"/>
      <c r="C143" s="87"/>
      <c r="D143" s="88"/>
      <c r="E143" s="20"/>
      <c r="F143" s="20"/>
      <c r="G143" s="20"/>
      <c r="H143" s="17">
        <v>2028</v>
      </c>
      <c r="I143" s="30">
        <f t="shared" si="66"/>
        <v>0</v>
      </c>
      <c r="J143" s="30">
        <f t="shared" si="60"/>
        <v>0</v>
      </c>
      <c r="K143" s="30">
        <f aca="true" t="shared" si="69" ref="K143:R143">K66</f>
        <v>0</v>
      </c>
      <c r="L143" s="30">
        <f t="shared" si="69"/>
        <v>0</v>
      </c>
      <c r="M143" s="30">
        <f t="shared" si="69"/>
        <v>0</v>
      </c>
      <c r="N143" s="30">
        <f t="shared" si="69"/>
        <v>0</v>
      </c>
      <c r="O143" s="30">
        <f t="shared" si="69"/>
        <v>0</v>
      </c>
      <c r="P143" s="30">
        <f t="shared" si="69"/>
        <v>0</v>
      </c>
      <c r="Q143" s="30">
        <f t="shared" si="69"/>
        <v>0</v>
      </c>
      <c r="R143" s="30">
        <f t="shared" si="69"/>
        <v>0</v>
      </c>
      <c r="S143" s="26"/>
      <c r="T143" s="31"/>
      <c r="AI143" s="28"/>
      <c r="AY143" s="28"/>
      <c r="BO143" s="28"/>
      <c r="CE143" s="28"/>
      <c r="CU143" s="28"/>
      <c r="DK143" s="28"/>
      <c r="EA143" s="28"/>
      <c r="EQ143" s="28"/>
      <c r="FG143" s="28"/>
      <c r="FW143" s="28"/>
      <c r="GM143" s="28"/>
      <c r="HC143" s="28"/>
      <c r="HS143" s="28"/>
      <c r="II143" s="28"/>
    </row>
    <row r="144" spans="1:243" ht="21.75" customHeight="1">
      <c r="A144" s="98"/>
      <c r="B144" s="86"/>
      <c r="C144" s="87"/>
      <c r="D144" s="88"/>
      <c r="E144" s="20"/>
      <c r="F144" s="20"/>
      <c r="G144" s="20"/>
      <c r="H144" s="17">
        <v>2029</v>
      </c>
      <c r="I144" s="30">
        <f t="shared" si="66"/>
        <v>0</v>
      </c>
      <c r="J144" s="30">
        <f t="shared" si="60"/>
        <v>0</v>
      </c>
      <c r="K144" s="30">
        <f aca="true" t="shared" si="70" ref="K144:R144">K67</f>
        <v>0</v>
      </c>
      <c r="L144" s="30">
        <f t="shared" si="70"/>
        <v>0</v>
      </c>
      <c r="M144" s="30">
        <f t="shared" si="70"/>
        <v>0</v>
      </c>
      <c r="N144" s="30">
        <f t="shared" si="70"/>
        <v>0</v>
      </c>
      <c r="O144" s="30">
        <f t="shared" si="70"/>
        <v>0</v>
      </c>
      <c r="P144" s="30">
        <f t="shared" si="70"/>
        <v>0</v>
      </c>
      <c r="Q144" s="30">
        <f t="shared" si="70"/>
        <v>0</v>
      </c>
      <c r="R144" s="30">
        <f t="shared" si="70"/>
        <v>0</v>
      </c>
      <c r="S144" s="26"/>
      <c r="T144" s="31"/>
      <c r="AI144" s="28"/>
      <c r="AY144" s="28"/>
      <c r="BO144" s="28"/>
      <c r="CE144" s="28"/>
      <c r="CU144" s="28"/>
      <c r="DK144" s="28"/>
      <c r="EA144" s="28"/>
      <c r="EQ144" s="28"/>
      <c r="FG144" s="28"/>
      <c r="FW144" s="28"/>
      <c r="GM144" s="28"/>
      <c r="HC144" s="28"/>
      <c r="HS144" s="28"/>
      <c r="II144" s="28"/>
    </row>
    <row r="145" spans="1:243" ht="21.75" customHeight="1">
      <c r="A145" s="98"/>
      <c r="B145" s="86"/>
      <c r="C145" s="87"/>
      <c r="D145" s="88"/>
      <c r="E145" s="20"/>
      <c r="F145" s="20"/>
      <c r="G145" s="20"/>
      <c r="H145" s="17">
        <v>2030</v>
      </c>
      <c r="I145" s="30">
        <f t="shared" si="66"/>
        <v>0</v>
      </c>
      <c r="J145" s="30">
        <f t="shared" si="60"/>
        <v>0</v>
      </c>
      <c r="K145" s="30">
        <f aca="true" t="shared" si="71" ref="K145:R145">K68</f>
        <v>0</v>
      </c>
      <c r="L145" s="30">
        <f t="shared" si="71"/>
        <v>0</v>
      </c>
      <c r="M145" s="30">
        <f t="shared" si="71"/>
        <v>0</v>
      </c>
      <c r="N145" s="30">
        <f t="shared" si="71"/>
        <v>0</v>
      </c>
      <c r="O145" s="30">
        <f t="shared" si="71"/>
        <v>0</v>
      </c>
      <c r="P145" s="30">
        <f t="shared" si="71"/>
        <v>0</v>
      </c>
      <c r="Q145" s="30">
        <f t="shared" si="71"/>
        <v>0</v>
      </c>
      <c r="R145" s="30">
        <f t="shared" si="71"/>
        <v>0</v>
      </c>
      <c r="S145" s="26"/>
      <c r="T145" s="31"/>
      <c r="AI145" s="28"/>
      <c r="AY145" s="28"/>
      <c r="BO145" s="28"/>
      <c r="CE145" s="28"/>
      <c r="CU145" s="28"/>
      <c r="DK145" s="28"/>
      <c r="EA145" s="28"/>
      <c r="EQ145" s="28"/>
      <c r="FG145" s="28"/>
      <c r="FW145" s="28"/>
      <c r="GM145" s="28"/>
      <c r="HC145" s="28"/>
      <c r="HS145" s="28"/>
      <c r="II145" s="28"/>
    </row>
    <row r="146" spans="1:20" ht="18" customHeight="1">
      <c r="A146" s="98"/>
      <c r="B146" s="83" t="s">
        <v>208</v>
      </c>
      <c r="C146" s="84"/>
      <c r="D146" s="85"/>
      <c r="E146" s="20"/>
      <c r="F146" s="20"/>
      <c r="G146" s="20"/>
      <c r="H146" s="24" t="s">
        <v>26</v>
      </c>
      <c r="I146" s="25">
        <f t="shared" si="66"/>
        <v>197621.40000000002</v>
      </c>
      <c r="J146" s="25">
        <f t="shared" si="60"/>
        <v>0</v>
      </c>
      <c r="K146" s="25">
        <f aca="true" t="shared" si="72" ref="K146:R146">SUM(K147:K155)</f>
        <v>0</v>
      </c>
      <c r="L146" s="25">
        <f t="shared" si="72"/>
        <v>0</v>
      </c>
      <c r="M146" s="25">
        <f t="shared" si="72"/>
        <v>0</v>
      </c>
      <c r="N146" s="25">
        <f t="shared" si="72"/>
        <v>0</v>
      </c>
      <c r="O146" s="25">
        <f t="shared" si="72"/>
        <v>197621.40000000002</v>
      </c>
      <c r="P146" s="25">
        <f t="shared" si="72"/>
        <v>0</v>
      </c>
      <c r="Q146" s="25">
        <f t="shared" si="72"/>
        <v>0</v>
      </c>
      <c r="R146" s="25">
        <f t="shared" si="72"/>
        <v>0</v>
      </c>
      <c r="S146" s="26"/>
      <c r="T146" s="31"/>
    </row>
    <row r="147" spans="1:20" ht="21.75" customHeight="1">
      <c r="A147" s="98"/>
      <c r="B147" s="86"/>
      <c r="C147" s="87"/>
      <c r="D147" s="88"/>
      <c r="E147" s="20"/>
      <c r="F147" s="20"/>
      <c r="G147" s="20"/>
      <c r="H147" s="17">
        <v>2022</v>
      </c>
      <c r="I147" s="30">
        <f aca="true" t="shared" si="73" ref="I147:I155">K147+M147+O147+Q147</f>
        <v>0</v>
      </c>
      <c r="J147" s="30">
        <f aca="true" t="shared" si="74" ref="J147:J155">L147+N147+P147+R147</f>
        <v>0</v>
      </c>
      <c r="K147" s="30">
        <f>K104</f>
        <v>0</v>
      </c>
      <c r="L147" s="30">
        <f aca="true" t="shared" si="75" ref="L147:R147">L104</f>
        <v>0</v>
      </c>
      <c r="M147" s="30">
        <f t="shared" si="75"/>
        <v>0</v>
      </c>
      <c r="N147" s="30">
        <f t="shared" si="75"/>
        <v>0</v>
      </c>
      <c r="O147" s="30">
        <f t="shared" si="75"/>
        <v>0</v>
      </c>
      <c r="P147" s="30">
        <f t="shared" si="75"/>
        <v>0</v>
      </c>
      <c r="Q147" s="30">
        <f t="shared" si="75"/>
        <v>0</v>
      </c>
      <c r="R147" s="30">
        <f t="shared" si="75"/>
        <v>0</v>
      </c>
      <c r="S147" s="26"/>
      <c r="T147" s="31"/>
    </row>
    <row r="148" spans="1:20" ht="19.5" customHeight="1">
      <c r="A148" s="98"/>
      <c r="B148" s="86"/>
      <c r="C148" s="87"/>
      <c r="D148" s="88"/>
      <c r="E148" s="20"/>
      <c r="F148" s="20"/>
      <c r="G148" s="20"/>
      <c r="H148" s="17">
        <v>2023</v>
      </c>
      <c r="I148" s="30">
        <f t="shared" si="73"/>
        <v>197621.40000000002</v>
      </c>
      <c r="J148" s="30">
        <f t="shared" si="74"/>
        <v>0</v>
      </c>
      <c r="K148" s="30">
        <f aca="true" t="shared" si="76" ref="K148:R148">K105</f>
        <v>0</v>
      </c>
      <c r="L148" s="30">
        <f t="shared" si="76"/>
        <v>0</v>
      </c>
      <c r="M148" s="30">
        <f t="shared" si="76"/>
        <v>0</v>
      </c>
      <c r="N148" s="30">
        <f t="shared" si="76"/>
        <v>0</v>
      </c>
      <c r="O148" s="30">
        <f t="shared" si="76"/>
        <v>197621.40000000002</v>
      </c>
      <c r="P148" s="30">
        <f t="shared" si="76"/>
        <v>0</v>
      </c>
      <c r="Q148" s="30">
        <f t="shared" si="76"/>
        <v>0</v>
      </c>
      <c r="R148" s="30">
        <f t="shared" si="76"/>
        <v>0</v>
      </c>
      <c r="S148" s="26"/>
      <c r="T148" s="31"/>
    </row>
    <row r="149" spans="1:20" ht="18.75" customHeight="1">
      <c r="A149" s="98"/>
      <c r="B149" s="86"/>
      <c r="C149" s="87"/>
      <c r="D149" s="88"/>
      <c r="E149" s="20"/>
      <c r="F149" s="20"/>
      <c r="G149" s="20"/>
      <c r="H149" s="17">
        <v>2024</v>
      </c>
      <c r="I149" s="30">
        <f t="shared" si="73"/>
        <v>0</v>
      </c>
      <c r="J149" s="30">
        <f t="shared" si="74"/>
        <v>0</v>
      </c>
      <c r="K149" s="30">
        <f aca="true" t="shared" si="77" ref="K149:R149">K106</f>
        <v>0</v>
      </c>
      <c r="L149" s="30">
        <f t="shared" si="77"/>
        <v>0</v>
      </c>
      <c r="M149" s="30">
        <f t="shared" si="77"/>
        <v>0</v>
      </c>
      <c r="N149" s="30">
        <f t="shared" si="77"/>
        <v>0</v>
      </c>
      <c r="O149" s="30">
        <f t="shared" si="77"/>
        <v>0</v>
      </c>
      <c r="P149" s="30">
        <f t="shared" si="77"/>
        <v>0</v>
      </c>
      <c r="Q149" s="30">
        <f t="shared" si="77"/>
        <v>0</v>
      </c>
      <c r="R149" s="30">
        <f t="shared" si="77"/>
        <v>0</v>
      </c>
      <c r="S149" s="26"/>
      <c r="T149" s="31"/>
    </row>
    <row r="150" spans="1:20" ht="17.25" customHeight="1">
      <c r="A150" s="98"/>
      <c r="B150" s="86"/>
      <c r="C150" s="87"/>
      <c r="D150" s="88"/>
      <c r="E150" s="20"/>
      <c r="F150" s="20"/>
      <c r="G150" s="20"/>
      <c r="H150" s="17">
        <v>2025</v>
      </c>
      <c r="I150" s="30">
        <f t="shared" si="73"/>
        <v>0</v>
      </c>
      <c r="J150" s="30">
        <f t="shared" si="74"/>
        <v>0</v>
      </c>
      <c r="K150" s="30">
        <f aca="true" t="shared" si="78" ref="K150:R150">K107</f>
        <v>0</v>
      </c>
      <c r="L150" s="30">
        <f t="shared" si="78"/>
        <v>0</v>
      </c>
      <c r="M150" s="30">
        <f t="shared" si="78"/>
        <v>0</v>
      </c>
      <c r="N150" s="30">
        <f t="shared" si="78"/>
        <v>0</v>
      </c>
      <c r="O150" s="30">
        <f t="shared" si="78"/>
        <v>0</v>
      </c>
      <c r="P150" s="30">
        <f t="shared" si="78"/>
        <v>0</v>
      </c>
      <c r="Q150" s="30">
        <f t="shared" si="78"/>
        <v>0</v>
      </c>
      <c r="R150" s="30">
        <f t="shared" si="78"/>
        <v>0</v>
      </c>
      <c r="S150" s="26"/>
      <c r="T150" s="31"/>
    </row>
    <row r="151" spans="1:20" ht="19.5" customHeight="1">
      <c r="A151" s="98"/>
      <c r="B151" s="86"/>
      <c r="C151" s="87"/>
      <c r="D151" s="88"/>
      <c r="E151" s="20"/>
      <c r="F151" s="20"/>
      <c r="G151" s="20"/>
      <c r="H151" s="17">
        <v>2026</v>
      </c>
      <c r="I151" s="30">
        <f t="shared" si="73"/>
        <v>0</v>
      </c>
      <c r="J151" s="30">
        <f t="shared" si="74"/>
        <v>0</v>
      </c>
      <c r="K151" s="30">
        <f aca="true" t="shared" si="79" ref="K151:R151">K108</f>
        <v>0</v>
      </c>
      <c r="L151" s="30">
        <f t="shared" si="79"/>
        <v>0</v>
      </c>
      <c r="M151" s="30">
        <f t="shared" si="79"/>
        <v>0</v>
      </c>
      <c r="N151" s="30">
        <f t="shared" si="79"/>
        <v>0</v>
      </c>
      <c r="O151" s="30">
        <f t="shared" si="79"/>
        <v>0</v>
      </c>
      <c r="P151" s="30">
        <f t="shared" si="79"/>
        <v>0</v>
      </c>
      <c r="Q151" s="30">
        <f t="shared" si="79"/>
        <v>0</v>
      </c>
      <c r="R151" s="30">
        <f t="shared" si="79"/>
        <v>0</v>
      </c>
      <c r="S151" s="26"/>
      <c r="T151" s="31"/>
    </row>
    <row r="152" spans="1:20" ht="18" customHeight="1">
      <c r="A152" s="98"/>
      <c r="B152" s="86"/>
      <c r="C152" s="87"/>
      <c r="D152" s="88"/>
      <c r="E152" s="20"/>
      <c r="F152" s="20"/>
      <c r="G152" s="20"/>
      <c r="H152" s="17">
        <v>2027</v>
      </c>
      <c r="I152" s="30">
        <f t="shared" si="73"/>
        <v>0</v>
      </c>
      <c r="J152" s="30">
        <f t="shared" si="74"/>
        <v>0</v>
      </c>
      <c r="K152" s="30">
        <f aca="true" t="shared" si="80" ref="K152:R152">K109</f>
        <v>0</v>
      </c>
      <c r="L152" s="30">
        <f t="shared" si="80"/>
        <v>0</v>
      </c>
      <c r="M152" s="30">
        <f t="shared" si="80"/>
        <v>0</v>
      </c>
      <c r="N152" s="30">
        <f t="shared" si="80"/>
        <v>0</v>
      </c>
      <c r="O152" s="30">
        <f t="shared" si="80"/>
        <v>0</v>
      </c>
      <c r="P152" s="30">
        <f t="shared" si="80"/>
        <v>0</v>
      </c>
      <c r="Q152" s="30">
        <f t="shared" si="80"/>
        <v>0</v>
      </c>
      <c r="R152" s="30">
        <f t="shared" si="80"/>
        <v>0</v>
      </c>
      <c r="S152" s="26"/>
      <c r="T152" s="31"/>
    </row>
    <row r="153" spans="1:243" ht="21.75" customHeight="1">
      <c r="A153" s="98"/>
      <c r="B153" s="86"/>
      <c r="C153" s="87"/>
      <c r="D153" s="88"/>
      <c r="E153" s="20"/>
      <c r="F153" s="20"/>
      <c r="G153" s="20"/>
      <c r="H153" s="17">
        <v>2028</v>
      </c>
      <c r="I153" s="30">
        <f t="shared" si="73"/>
        <v>0</v>
      </c>
      <c r="J153" s="30">
        <f t="shared" si="74"/>
        <v>0</v>
      </c>
      <c r="K153" s="30">
        <f aca="true" t="shared" si="81" ref="K153:R153">K110</f>
        <v>0</v>
      </c>
      <c r="L153" s="30">
        <f t="shared" si="81"/>
        <v>0</v>
      </c>
      <c r="M153" s="30">
        <f t="shared" si="81"/>
        <v>0</v>
      </c>
      <c r="N153" s="30">
        <f t="shared" si="81"/>
        <v>0</v>
      </c>
      <c r="O153" s="30">
        <f t="shared" si="81"/>
        <v>0</v>
      </c>
      <c r="P153" s="30">
        <f t="shared" si="81"/>
        <v>0</v>
      </c>
      <c r="Q153" s="30">
        <f t="shared" si="81"/>
        <v>0</v>
      </c>
      <c r="R153" s="30">
        <f t="shared" si="81"/>
        <v>0</v>
      </c>
      <c r="S153" s="26"/>
      <c r="T153" s="31"/>
      <c r="AI153" s="28"/>
      <c r="AY153" s="28"/>
      <c r="BO153" s="28"/>
      <c r="CE153" s="28"/>
      <c r="CU153" s="28"/>
      <c r="DK153" s="28"/>
      <c r="EA153" s="28"/>
      <c r="EQ153" s="28"/>
      <c r="FG153" s="28"/>
      <c r="FW153" s="28"/>
      <c r="GM153" s="28"/>
      <c r="HC153" s="28"/>
      <c r="HS153" s="28"/>
      <c r="II153" s="28"/>
    </row>
    <row r="154" spans="1:243" ht="21.75" customHeight="1">
      <c r="A154" s="98"/>
      <c r="B154" s="86"/>
      <c r="C154" s="87"/>
      <c r="D154" s="88"/>
      <c r="E154" s="20"/>
      <c r="F154" s="20"/>
      <c r="G154" s="20"/>
      <c r="H154" s="17">
        <v>2029</v>
      </c>
      <c r="I154" s="30">
        <f t="shared" si="73"/>
        <v>0</v>
      </c>
      <c r="J154" s="30">
        <f t="shared" si="74"/>
        <v>0</v>
      </c>
      <c r="K154" s="30">
        <f aca="true" t="shared" si="82" ref="K154:R154">K111</f>
        <v>0</v>
      </c>
      <c r="L154" s="30">
        <f t="shared" si="82"/>
        <v>0</v>
      </c>
      <c r="M154" s="30">
        <f t="shared" si="82"/>
        <v>0</v>
      </c>
      <c r="N154" s="30">
        <f t="shared" si="82"/>
        <v>0</v>
      </c>
      <c r="O154" s="30">
        <f t="shared" si="82"/>
        <v>0</v>
      </c>
      <c r="P154" s="30">
        <f t="shared" si="82"/>
        <v>0</v>
      </c>
      <c r="Q154" s="30">
        <f t="shared" si="82"/>
        <v>0</v>
      </c>
      <c r="R154" s="30">
        <f t="shared" si="82"/>
        <v>0</v>
      </c>
      <c r="S154" s="26"/>
      <c r="T154" s="31"/>
      <c r="AI154" s="28"/>
      <c r="AY154" s="28"/>
      <c r="BO154" s="28"/>
      <c r="CE154" s="28"/>
      <c r="CU154" s="28"/>
      <c r="DK154" s="28"/>
      <c r="EA154" s="28"/>
      <c r="EQ154" s="28"/>
      <c r="FG154" s="28"/>
      <c r="FW154" s="28"/>
      <c r="GM154" s="28"/>
      <c r="HC154" s="28"/>
      <c r="HS154" s="28"/>
      <c r="II154" s="28"/>
    </row>
    <row r="155" spans="1:243" ht="21.75" customHeight="1">
      <c r="A155" s="98"/>
      <c r="B155" s="86"/>
      <c r="C155" s="87"/>
      <c r="D155" s="88"/>
      <c r="E155" s="20"/>
      <c r="F155" s="20"/>
      <c r="G155" s="20"/>
      <c r="H155" s="17">
        <v>2030</v>
      </c>
      <c r="I155" s="30">
        <f t="shared" si="73"/>
        <v>0</v>
      </c>
      <c r="J155" s="30">
        <f t="shared" si="74"/>
        <v>0</v>
      </c>
      <c r="K155" s="30">
        <f aca="true" t="shared" si="83" ref="K155:R155">K112</f>
        <v>0</v>
      </c>
      <c r="L155" s="30">
        <f t="shared" si="83"/>
        <v>0</v>
      </c>
      <c r="M155" s="30">
        <f t="shared" si="83"/>
        <v>0</v>
      </c>
      <c r="N155" s="30">
        <f t="shared" si="83"/>
        <v>0</v>
      </c>
      <c r="O155" s="30">
        <f t="shared" si="83"/>
        <v>0</v>
      </c>
      <c r="P155" s="30">
        <f t="shared" si="83"/>
        <v>0</v>
      </c>
      <c r="Q155" s="30">
        <f t="shared" si="83"/>
        <v>0</v>
      </c>
      <c r="R155" s="30">
        <f t="shared" si="83"/>
        <v>0</v>
      </c>
      <c r="S155" s="26"/>
      <c r="T155" s="31"/>
      <c r="AI155" s="28"/>
      <c r="AY155" s="28"/>
      <c r="BO155" s="28"/>
      <c r="CE155" s="28"/>
      <c r="CU155" s="28"/>
      <c r="DK155" s="28"/>
      <c r="EA155" s="28"/>
      <c r="EQ155" s="28"/>
      <c r="FG155" s="28"/>
      <c r="FW155" s="28"/>
      <c r="GM155" s="28"/>
      <c r="HC155" s="28"/>
      <c r="HS155" s="28"/>
      <c r="II155" s="28"/>
    </row>
    <row r="156" spans="1:20" s="22" customFormat="1" ht="66" customHeight="1">
      <c r="A156" s="109" t="s">
        <v>42</v>
      </c>
      <c r="B156" s="109"/>
      <c r="C156" s="109"/>
      <c r="D156" s="109"/>
      <c r="E156" s="109"/>
      <c r="F156" s="109"/>
      <c r="G156" s="109"/>
      <c r="H156" s="109"/>
      <c r="I156" s="19"/>
      <c r="J156" s="19"/>
      <c r="K156" s="20"/>
      <c r="L156" s="20"/>
      <c r="M156" s="20"/>
      <c r="N156" s="20"/>
      <c r="O156" s="20"/>
      <c r="P156" s="20"/>
      <c r="Q156" s="20"/>
      <c r="R156" s="20"/>
      <c r="S156" s="21"/>
      <c r="T156" s="31"/>
    </row>
    <row r="157" spans="1:20" s="3" customFormat="1" ht="29.25" customHeight="1">
      <c r="A157" s="79" t="s">
        <v>71</v>
      </c>
      <c r="B157" s="83" t="s">
        <v>305</v>
      </c>
      <c r="C157" s="84"/>
      <c r="D157" s="85"/>
      <c r="E157" s="20"/>
      <c r="F157" s="20"/>
      <c r="G157" s="20"/>
      <c r="H157" s="24" t="s">
        <v>26</v>
      </c>
      <c r="I157" s="25">
        <f aca="true" t="shared" si="84" ref="I157:R157">I167+I177</f>
        <v>1394464.9</v>
      </c>
      <c r="J157" s="25">
        <f t="shared" si="84"/>
        <v>50320.8</v>
      </c>
      <c r="K157" s="25">
        <f t="shared" si="84"/>
        <v>869748.4</v>
      </c>
      <c r="L157" s="25">
        <f t="shared" si="84"/>
        <v>50320.8</v>
      </c>
      <c r="M157" s="25">
        <f t="shared" si="84"/>
        <v>0</v>
      </c>
      <c r="N157" s="25">
        <f t="shared" si="84"/>
        <v>0</v>
      </c>
      <c r="O157" s="25">
        <f t="shared" si="84"/>
        <v>524716.5</v>
      </c>
      <c r="P157" s="25">
        <f t="shared" si="84"/>
        <v>0</v>
      </c>
      <c r="Q157" s="25">
        <f t="shared" si="84"/>
        <v>0</v>
      </c>
      <c r="R157" s="25">
        <f t="shared" si="84"/>
        <v>0</v>
      </c>
      <c r="S157" s="26"/>
      <c r="T157" s="31"/>
    </row>
    <row r="158" spans="1:20" s="3" customFormat="1" ht="22.5" customHeight="1">
      <c r="A158" s="80"/>
      <c r="B158" s="86"/>
      <c r="C158" s="87"/>
      <c r="D158" s="88"/>
      <c r="E158" s="20"/>
      <c r="F158" s="20"/>
      <c r="G158" s="20"/>
      <c r="H158" s="17">
        <v>2022</v>
      </c>
      <c r="I158" s="30">
        <f aca="true" t="shared" si="85" ref="I158:R158">I168+I178</f>
        <v>0</v>
      </c>
      <c r="J158" s="30">
        <f t="shared" si="85"/>
        <v>0</v>
      </c>
      <c r="K158" s="30">
        <f t="shared" si="85"/>
        <v>0</v>
      </c>
      <c r="L158" s="30">
        <f t="shared" si="85"/>
        <v>0</v>
      </c>
      <c r="M158" s="30">
        <f t="shared" si="85"/>
        <v>0</v>
      </c>
      <c r="N158" s="30">
        <f t="shared" si="85"/>
        <v>0</v>
      </c>
      <c r="O158" s="30">
        <f t="shared" si="85"/>
        <v>0</v>
      </c>
      <c r="P158" s="30">
        <f t="shared" si="85"/>
        <v>0</v>
      </c>
      <c r="Q158" s="30">
        <f t="shared" si="85"/>
        <v>0</v>
      </c>
      <c r="R158" s="30">
        <f t="shared" si="85"/>
        <v>0</v>
      </c>
      <c r="S158" s="26"/>
      <c r="T158" s="31"/>
    </row>
    <row r="159" spans="1:20" s="3" customFormat="1" ht="20.25" customHeight="1">
      <c r="A159" s="80"/>
      <c r="B159" s="86"/>
      <c r="C159" s="87"/>
      <c r="D159" s="88"/>
      <c r="E159" s="20"/>
      <c r="F159" s="20"/>
      <c r="G159" s="20"/>
      <c r="H159" s="17">
        <v>2023</v>
      </c>
      <c r="I159" s="30">
        <f aca="true" t="shared" si="86" ref="I159:R159">I169+I179</f>
        <v>627571.7000000001</v>
      </c>
      <c r="J159" s="30">
        <f t="shared" si="86"/>
        <v>0</v>
      </c>
      <c r="K159" s="30">
        <f t="shared" si="86"/>
        <v>392823.70000000007</v>
      </c>
      <c r="L159" s="30">
        <f t="shared" si="86"/>
        <v>0</v>
      </c>
      <c r="M159" s="30">
        <f t="shared" si="86"/>
        <v>0</v>
      </c>
      <c r="N159" s="30">
        <f t="shared" si="86"/>
        <v>0</v>
      </c>
      <c r="O159" s="30">
        <f t="shared" si="86"/>
        <v>234748</v>
      </c>
      <c r="P159" s="30">
        <f t="shared" si="86"/>
        <v>0</v>
      </c>
      <c r="Q159" s="30">
        <f t="shared" si="86"/>
        <v>0</v>
      </c>
      <c r="R159" s="30">
        <f t="shared" si="86"/>
        <v>0</v>
      </c>
      <c r="S159" s="26"/>
      <c r="T159" s="31"/>
    </row>
    <row r="160" spans="1:20" s="3" customFormat="1" ht="21.75" customHeight="1">
      <c r="A160" s="80"/>
      <c r="B160" s="86"/>
      <c r="C160" s="87"/>
      <c r="D160" s="88"/>
      <c r="E160" s="20"/>
      <c r="F160" s="20"/>
      <c r="G160" s="20"/>
      <c r="H160" s="17">
        <v>2024</v>
      </c>
      <c r="I160" s="30">
        <f aca="true" t="shared" si="87" ref="I160:R160">I170+I180</f>
        <v>387388.4</v>
      </c>
      <c r="J160" s="30">
        <f t="shared" si="87"/>
        <v>50320.8</v>
      </c>
      <c r="K160" s="30">
        <f t="shared" si="87"/>
        <v>126167.9</v>
      </c>
      <c r="L160" s="30">
        <f t="shared" si="87"/>
        <v>50320.8</v>
      </c>
      <c r="M160" s="30">
        <f t="shared" si="87"/>
        <v>0</v>
      </c>
      <c r="N160" s="30">
        <f t="shared" si="87"/>
        <v>0</v>
      </c>
      <c r="O160" s="30">
        <f t="shared" si="87"/>
        <v>261220.5</v>
      </c>
      <c r="P160" s="30">
        <f t="shared" si="87"/>
        <v>0</v>
      </c>
      <c r="Q160" s="30">
        <f t="shared" si="87"/>
        <v>0</v>
      </c>
      <c r="R160" s="30">
        <f t="shared" si="87"/>
        <v>0</v>
      </c>
      <c r="S160" s="26"/>
      <c r="T160" s="31"/>
    </row>
    <row r="161" spans="1:20" ht="24" customHeight="1">
      <c r="A161" s="80"/>
      <c r="B161" s="86"/>
      <c r="C161" s="87"/>
      <c r="D161" s="88"/>
      <c r="E161" s="20"/>
      <c r="F161" s="20"/>
      <c r="G161" s="20"/>
      <c r="H161" s="17">
        <v>2025</v>
      </c>
      <c r="I161" s="30">
        <f aca="true" t="shared" si="88" ref="I161:R161">I171+I181</f>
        <v>165100.9</v>
      </c>
      <c r="J161" s="30">
        <f t="shared" si="88"/>
        <v>0</v>
      </c>
      <c r="K161" s="30">
        <f t="shared" si="88"/>
        <v>136352.9</v>
      </c>
      <c r="L161" s="30">
        <f t="shared" si="88"/>
        <v>0</v>
      </c>
      <c r="M161" s="30">
        <f t="shared" si="88"/>
        <v>0</v>
      </c>
      <c r="N161" s="30">
        <f t="shared" si="88"/>
        <v>0</v>
      </c>
      <c r="O161" s="30">
        <f t="shared" si="88"/>
        <v>28748</v>
      </c>
      <c r="P161" s="30">
        <f t="shared" si="88"/>
        <v>0</v>
      </c>
      <c r="Q161" s="30">
        <f t="shared" si="88"/>
        <v>0</v>
      </c>
      <c r="R161" s="30">
        <f t="shared" si="88"/>
        <v>0</v>
      </c>
      <c r="S161" s="26"/>
      <c r="T161" s="31"/>
    </row>
    <row r="162" spans="1:20" ht="18" customHeight="1">
      <c r="A162" s="80"/>
      <c r="B162" s="86"/>
      <c r="C162" s="87"/>
      <c r="D162" s="88"/>
      <c r="E162" s="20"/>
      <c r="F162" s="20"/>
      <c r="G162" s="20"/>
      <c r="H162" s="17">
        <v>2026</v>
      </c>
      <c r="I162" s="30">
        <f aca="true" t="shared" si="89" ref="I162:R162">I172+I182</f>
        <v>124742.4</v>
      </c>
      <c r="J162" s="30">
        <f t="shared" si="89"/>
        <v>0</v>
      </c>
      <c r="K162" s="30">
        <f t="shared" si="89"/>
        <v>124742.4</v>
      </c>
      <c r="L162" s="30">
        <f t="shared" si="89"/>
        <v>0</v>
      </c>
      <c r="M162" s="30">
        <f t="shared" si="89"/>
        <v>0</v>
      </c>
      <c r="N162" s="30">
        <f t="shared" si="89"/>
        <v>0</v>
      </c>
      <c r="O162" s="30">
        <f t="shared" si="89"/>
        <v>0</v>
      </c>
      <c r="P162" s="30">
        <f t="shared" si="89"/>
        <v>0</v>
      </c>
      <c r="Q162" s="30">
        <f t="shared" si="89"/>
        <v>0</v>
      </c>
      <c r="R162" s="30">
        <f t="shared" si="89"/>
        <v>0</v>
      </c>
      <c r="S162" s="26"/>
      <c r="T162" s="31"/>
    </row>
    <row r="163" spans="1:20" ht="21.75" customHeight="1">
      <c r="A163" s="80"/>
      <c r="B163" s="86"/>
      <c r="C163" s="87"/>
      <c r="D163" s="88"/>
      <c r="E163" s="20"/>
      <c r="F163" s="20"/>
      <c r="G163" s="20"/>
      <c r="H163" s="17">
        <v>2027</v>
      </c>
      <c r="I163" s="30">
        <f aca="true" t="shared" si="90" ref="I163:R163">I173+I183</f>
        <v>0</v>
      </c>
      <c r="J163" s="30">
        <f t="shared" si="90"/>
        <v>0</v>
      </c>
      <c r="K163" s="30">
        <f t="shared" si="90"/>
        <v>0</v>
      </c>
      <c r="L163" s="30">
        <f t="shared" si="90"/>
        <v>0</v>
      </c>
      <c r="M163" s="30">
        <f t="shared" si="90"/>
        <v>0</v>
      </c>
      <c r="N163" s="30">
        <f t="shared" si="90"/>
        <v>0</v>
      </c>
      <c r="O163" s="30">
        <f t="shared" si="90"/>
        <v>0</v>
      </c>
      <c r="P163" s="30">
        <f t="shared" si="90"/>
        <v>0</v>
      </c>
      <c r="Q163" s="30">
        <f t="shared" si="90"/>
        <v>0</v>
      </c>
      <c r="R163" s="30">
        <f t="shared" si="90"/>
        <v>0</v>
      </c>
      <c r="S163" s="26"/>
      <c r="T163" s="31"/>
    </row>
    <row r="164" spans="1:243" ht="21.75" customHeight="1">
      <c r="A164" s="80"/>
      <c r="B164" s="86"/>
      <c r="C164" s="87"/>
      <c r="D164" s="88"/>
      <c r="E164" s="20"/>
      <c r="F164" s="20"/>
      <c r="G164" s="20"/>
      <c r="H164" s="17">
        <v>2028</v>
      </c>
      <c r="I164" s="30">
        <f aca="true" t="shared" si="91" ref="I164:R164">I174+I184</f>
        <v>41776.4</v>
      </c>
      <c r="J164" s="30">
        <f t="shared" si="91"/>
        <v>0</v>
      </c>
      <c r="K164" s="30">
        <f t="shared" si="91"/>
        <v>41776.4</v>
      </c>
      <c r="L164" s="30">
        <f t="shared" si="91"/>
        <v>0</v>
      </c>
      <c r="M164" s="30">
        <f t="shared" si="91"/>
        <v>0</v>
      </c>
      <c r="N164" s="30">
        <f t="shared" si="91"/>
        <v>0</v>
      </c>
      <c r="O164" s="30">
        <f t="shared" si="91"/>
        <v>0</v>
      </c>
      <c r="P164" s="30">
        <f t="shared" si="91"/>
        <v>0</v>
      </c>
      <c r="Q164" s="30">
        <f t="shared" si="91"/>
        <v>0</v>
      </c>
      <c r="R164" s="30">
        <f t="shared" si="91"/>
        <v>0</v>
      </c>
      <c r="S164" s="26"/>
      <c r="T164" s="31"/>
      <c r="AI164" s="28"/>
      <c r="AY164" s="28"/>
      <c r="BO164" s="28"/>
      <c r="CE164" s="28"/>
      <c r="CU164" s="28"/>
      <c r="DK164" s="28"/>
      <c r="EA164" s="28"/>
      <c r="EQ164" s="28"/>
      <c r="FG164" s="28"/>
      <c r="FW164" s="28"/>
      <c r="GM164" s="28"/>
      <c r="HC164" s="28"/>
      <c r="HS164" s="28"/>
      <c r="II164" s="28"/>
    </row>
    <row r="165" spans="1:243" ht="21.75" customHeight="1">
      <c r="A165" s="80"/>
      <c r="B165" s="86"/>
      <c r="C165" s="87"/>
      <c r="D165" s="88"/>
      <c r="E165" s="20"/>
      <c r="F165" s="20"/>
      <c r="G165" s="20"/>
      <c r="H165" s="17">
        <v>2029</v>
      </c>
      <c r="I165" s="30">
        <f aca="true" t="shared" si="92" ref="I165:R165">I175+I185</f>
        <v>19179.7</v>
      </c>
      <c r="J165" s="30">
        <f t="shared" si="92"/>
        <v>0</v>
      </c>
      <c r="K165" s="30">
        <f t="shared" si="92"/>
        <v>19179.7</v>
      </c>
      <c r="L165" s="30">
        <f t="shared" si="92"/>
        <v>0</v>
      </c>
      <c r="M165" s="30">
        <f t="shared" si="92"/>
        <v>0</v>
      </c>
      <c r="N165" s="30">
        <f t="shared" si="92"/>
        <v>0</v>
      </c>
      <c r="O165" s="30">
        <f t="shared" si="92"/>
        <v>0</v>
      </c>
      <c r="P165" s="30">
        <f t="shared" si="92"/>
        <v>0</v>
      </c>
      <c r="Q165" s="30">
        <f t="shared" si="92"/>
        <v>0</v>
      </c>
      <c r="R165" s="30">
        <f t="shared" si="92"/>
        <v>0</v>
      </c>
      <c r="S165" s="26"/>
      <c r="T165" s="31"/>
      <c r="AI165" s="28"/>
      <c r="AY165" s="28"/>
      <c r="BO165" s="28"/>
      <c r="CE165" s="28"/>
      <c r="CU165" s="28"/>
      <c r="DK165" s="28"/>
      <c r="EA165" s="28"/>
      <c r="EQ165" s="28"/>
      <c r="FG165" s="28"/>
      <c r="FW165" s="28"/>
      <c r="GM165" s="28"/>
      <c r="HC165" s="28"/>
      <c r="HS165" s="28"/>
      <c r="II165" s="28"/>
    </row>
    <row r="166" spans="1:243" ht="21.75" customHeight="1">
      <c r="A166" s="80"/>
      <c r="B166" s="86"/>
      <c r="C166" s="87"/>
      <c r="D166" s="88"/>
      <c r="E166" s="20"/>
      <c r="F166" s="20"/>
      <c r="G166" s="20"/>
      <c r="H166" s="17">
        <v>2030</v>
      </c>
      <c r="I166" s="30">
        <f aca="true" t="shared" si="93" ref="I166:R166">I176+I186</f>
        <v>28705.4</v>
      </c>
      <c r="J166" s="30">
        <f t="shared" si="93"/>
        <v>0</v>
      </c>
      <c r="K166" s="30">
        <f t="shared" si="93"/>
        <v>28705.4</v>
      </c>
      <c r="L166" s="30">
        <f t="shared" si="93"/>
        <v>0</v>
      </c>
      <c r="M166" s="30">
        <f t="shared" si="93"/>
        <v>0</v>
      </c>
      <c r="N166" s="30">
        <f t="shared" si="93"/>
        <v>0</v>
      </c>
      <c r="O166" s="30">
        <f t="shared" si="93"/>
        <v>0</v>
      </c>
      <c r="P166" s="30">
        <f t="shared" si="93"/>
        <v>0</v>
      </c>
      <c r="Q166" s="30">
        <f t="shared" si="93"/>
        <v>0</v>
      </c>
      <c r="R166" s="30">
        <f t="shared" si="93"/>
        <v>0</v>
      </c>
      <c r="S166" s="26"/>
      <c r="T166" s="31"/>
      <c r="AI166" s="28"/>
      <c r="AY166" s="28"/>
      <c r="BO166" s="28"/>
      <c r="CE166" s="28"/>
      <c r="CU166" s="28"/>
      <c r="DK166" s="28"/>
      <c r="EA166" s="28"/>
      <c r="EQ166" s="28"/>
      <c r="FG166" s="28"/>
      <c r="FW166" s="28"/>
      <c r="GM166" s="28"/>
      <c r="HC166" s="28"/>
      <c r="HS166" s="28"/>
      <c r="II166" s="28"/>
    </row>
    <row r="167" spans="1:20" ht="19.5" customHeight="1">
      <c r="A167" s="80"/>
      <c r="B167" s="83" t="s">
        <v>56</v>
      </c>
      <c r="C167" s="84"/>
      <c r="D167" s="85"/>
      <c r="E167" s="20"/>
      <c r="F167" s="20"/>
      <c r="G167" s="20"/>
      <c r="H167" s="24" t="s">
        <v>26</v>
      </c>
      <c r="I167" s="25">
        <f aca="true" t="shared" si="94" ref="I167:I186">K167+M167+O167+Q167</f>
        <v>1003194.4</v>
      </c>
      <c r="J167" s="25">
        <f aca="true" t="shared" si="95" ref="J167:J186">L167+N167+P167+R167</f>
        <v>50320.8</v>
      </c>
      <c r="K167" s="25">
        <f aca="true" t="shared" si="96" ref="K167:R167">SUM(K168:K176)</f>
        <v>771930.8</v>
      </c>
      <c r="L167" s="25">
        <f t="shared" si="96"/>
        <v>50320.8</v>
      </c>
      <c r="M167" s="25">
        <f t="shared" si="96"/>
        <v>0</v>
      </c>
      <c r="N167" s="25">
        <f t="shared" si="96"/>
        <v>0</v>
      </c>
      <c r="O167" s="25">
        <f t="shared" si="96"/>
        <v>231263.59999999998</v>
      </c>
      <c r="P167" s="25">
        <f t="shared" si="96"/>
        <v>0</v>
      </c>
      <c r="Q167" s="25">
        <f t="shared" si="96"/>
        <v>0</v>
      </c>
      <c r="R167" s="25">
        <f t="shared" si="96"/>
        <v>0</v>
      </c>
      <c r="S167" s="26"/>
      <c r="T167" s="31"/>
    </row>
    <row r="168" spans="1:20" ht="20.25" customHeight="1">
      <c r="A168" s="80"/>
      <c r="B168" s="86"/>
      <c r="C168" s="87"/>
      <c r="D168" s="88"/>
      <c r="E168" s="20"/>
      <c r="F168" s="20"/>
      <c r="G168" s="20"/>
      <c r="H168" s="17">
        <v>2022</v>
      </c>
      <c r="I168" s="30">
        <f t="shared" si="94"/>
        <v>0</v>
      </c>
      <c r="J168" s="30">
        <f t="shared" si="95"/>
        <v>0</v>
      </c>
      <c r="K168" s="30">
        <v>0</v>
      </c>
      <c r="L168" s="30">
        <v>0</v>
      </c>
      <c r="M168" s="30">
        <v>0</v>
      </c>
      <c r="N168" s="30">
        <v>0</v>
      </c>
      <c r="O168" s="30">
        <v>0</v>
      </c>
      <c r="P168" s="30">
        <v>0</v>
      </c>
      <c r="Q168" s="30">
        <v>0</v>
      </c>
      <c r="R168" s="30">
        <v>0</v>
      </c>
      <c r="S168" s="26"/>
      <c r="T168" s="31"/>
    </row>
    <row r="169" spans="1:20" ht="19.5" customHeight="1">
      <c r="A169" s="80"/>
      <c r="B169" s="86"/>
      <c r="C169" s="87"/>
      <c r="D169" s="88"/>
      <c r="E169" s="20"/>
      <c r="F169" s="20"/>
      <c r="G169" s="20"/>
      <c r="H169" s="17">
        <v>2023</v>
      </c>
      <c r="I169" s="30">
        <f t="shared" si="94"/>
        <v>383312.10000000003</v>
      </c>
      <c r="J169" s="30">
        <f t="shared" si="95"/>
        <v>0</v>
      </c>
      <c r="K169" s="30">
        <f>K187+K188+K189+K190+K191+K193+K194+K195+K196+K197+K198+K199+K200+K201+K202+K203+K204+K205</f>
        <v>331758.80000000005</v>
      </c>
      <c r="L169" s="30">
        <f aca="true" t="shared" si="97" ref="L169:R169">L187+L188+L189+L190+L191+L193+L194+L195+L196+L197+L198+L199+L200+L201+L202+L203+L204+L205</f>
        <v>0</v>
      </c>
      <c r="M169" s="30">
        <f t="shared" si="97"/>
        <v>0</v>
      </c>
      <c r="N169" s="30">
        <f t="shared" si="97"/>
        <v>0</v>
      </c>
      <c r="O169" s="30">
        <f t="shared" si="97"/>
        <v>51553.3</v>
      </c>
      <c r="P169" s="30">
        <f t="shared" si="97"/>
        <v>0</v>
      </c>
      <c r="Q169" s="30">
        <f t="shared" si="97"/>
        <v>0</v>
      </c>
      <c r="R169" s="30">
        <f t="shared" si="97"/>
        <v>0</v>
      </c>
      <c r="S169" s="30" t="e">
        <f>S200+S210+S208+S201+S202</f>
        <v>#VALUE!</v>
      </c>
      <c r="T169" s="31"/>
    </row>
    <row r="170" spans="1:20" ht="21.75" customHeight="1">
      <c r="A170" s="80"/>
      <c r="B170" s="86"/>
      <c r="C170" s="87"/>
      <c r="D170" s="88"/>
      <c r="E170" s="20"/>
      <c r="F170" s="20"/>
      <c r="G170" s="20"/>
      <c r="H170" s="17">
        <v>2024</v>
      </c>
      <c r="I170" s="30">
        <f t="shared" si="94"/>
        <v>240377.5</v>
      </c>
      <c r="J170" s="30">
        <f t="shared" si="95"/>
        <v>50320.8</v>
      </c>
      <c r="K170" s="30">
        <f>K208+K209+K206</f>
        <v>89415.2</v>
      </c>
      <c r="L170" s="30">
        <f aca="true" t="shared" si="98" ref="L170:R170">L208+L209+L206</f>
        <v>50320.8</v>
      </c>
      <c r="M170" s="30">
        <f t="shared" si="98"/>
        <v>0</v>
      </c>
      <c r="N170" s="30">
        <f t="shared" si="98"/>
        <v>0</v>
      </c>
      <c r="O170" s="30">
        <f t="shared" si="98"/>
        <v>150962.3</v>
      </c>
      <c r="P170" s="30">
        <f t="shared" si="98"/>
        <v>0</v>
      </c>
      <c r="Q170" s="30">
        <f t="shared" si="98"/>
        <v>0</v>
      </c>
      <c r="R170" s="30">
        <f t="shared" si="98"/>
        <v>0</v>
      </c>
      <c r="S170" s="26"/>
      <c r="T170" s="31"/>
    </row>
    <row r="171" spans="1:20" ht="21.75" customHeight="1">
      <c r="A171" s="80"/>
      <c r="B171" s="86"/>
      <c r="C171" s="87"/>
      <c r="D171" s="88"/>
      <c r="E171" s="20"/>
      <c r="F171" s="20"/>
      <c r="G171" s="20"/>
      <c r="H171" s="17">
        <v>2025</v>
      </c>
      <c r="I171" s="30">
        <f t="shared" si="94"/>
        <v>165100.9</v>
      </c>
      <c r="J171" s="30">
        <f t="shared" si="95"/>
        <v>0</v>
      </c>
      <c r="K171" s="30">
        <f>K212+K213+K214+K215+K216+K211+K210</f>
        <v>136352.9</v>
      </c>
      <c r="L171" s="30">
        <f aca="true" t="shared" si="99" ref="L171:R171">L212+L213+L214+L215+L216+L211+L210</f>
        <v>0</v>
      </c>
      <c r="M171" s="30">
        <f t="shared" si="99"/>
        <v>0</v>
      </c>
      <c r="N171" s="30">
        <f t="shared" si="99"/>
        <v>0</v>
      </c>
      <c r="O171" s="30">
        <f t="shared" si="99"/>
        <v>28748</v>
      </c>
      <c r="P171" s="30">
        <f t="shared" si="99"/>
        <v>0</v>
      </c>
      <c r="Q171" s="30">
        <f t="shared" si="99"/>
        <v>0</v>
      </c>
      <c r="R171" s="30">
        <f t="shared" si="99"/>
        <v>0</v>
      </c>
      <c r="S171" s="26"/>
      <c r="T171" s="31"/>
    </row>
    <row r="172" spans="1:20" ht="18.75" customHeight="1">
      <c r="A172" s="80"/>
      <c r="B172" s="86"/>
      <c r="C172" s="87"/>
      <c r="D172" s="88"/>
      <c r="E172" s="20"/>
      <c r="F172" s="20"/>
      <c r="G172" s="20"/>
      <c r="H172" s="17">
        <v>2026</v>
      </c>
      <c r="I172" s="30">
        <f t="shared" si="94"/>
        <v>124742.4</v>
      </c>
      <c r="J172" s="30">
        <f t="shared" si="95"/>
        <v>0</v>
      </c>
      <c r="K172" s="30">
        <f>K217+K221+K218+K219+K220</f>
        <v>124742.4</v>
      </c>
      <c r="L172" s="30">
        <f aca="true" t="shared" si="100" ref="L172:R172">L217+L221+L218+L219+L220</f>
        <v>0</v>
      </c>
      <c r="M172" s="30">
        <f t="shared" si="100"/>
        <v>0</v>
      </c>
      <c r="N172" s="30">
        <f t="shared" si="100"/>
        <v>0</v>
      </c>
      <c r="O172" s="30">
        <f t="shared" si="100"/>
        <v>0</v>
      </c>
      <c r="P172" s="30">
        <f t="shared" si="100"/>
        <v>0</v>
      </c>
      <c r="Q172" s="30">
        <f t="shared" si="100"/>
        <v>0</v>
      </c>
      <c r="R172" s="30">
        <f t="shared" si="100"/>
        <v>0</v>
      </c>
      <c r="S172" s="26"/>
      <c r="T172" s="31"/>
    </row>
    <row r="173" spans="1:20" ht="20.25" customHeight="1">
      <c r="A173" s="80"/>
      <c r="B173" s="86"/>
      <c r="C173" s="87"/>
      <c r="D173" s="88"/>
      <c r="E173" s="20"/>
      <c r="F173" s="20"/>
      <c r="G173" s="20"/>
      <c r="H173" s="17">
        <v>2027</v>
      </c>
      <c r="I173" s="30">
        <f t="shared" si="94"/>
        <v>0</v>
      </c>
      <c r="J173" s="30">
        <f t="shared" si="95"/>
        <v>0</v>
      </c>
      <c r="K173" s="30">
        <v>0</v>
      </c>
      <c r="L173" s="30">
        <v>0</v>
      </c>
      <c r="M173" s="30">
        <v>0</v>
      </c>
      <c r="N173" s="30">
        <v>0</v>
      </c>
      <c r="O173" s="30">
        <v>0</v>
      </c>
      <c r="P173" s="30">
        <v>0</v>
      </c>
      <c r="Q173" s="30">
        <v>0</v>
      </c>
      <c r="R173" s="30">
        <v>0</v>
      </c>
      <c r="S173" s="26"/>
      <c r="T173" s="31"/>
    </row>
    <row r="174" spans="1:243" ht="21.75" customHeight="1">
      <c r="A174" s="80"/>
      <c r="B174" s="86"/>
      <c r="C174" s="87"/>
      <c r="D174" s="88"/>
      <c r="E174" s="20"/>
      <c r="F174" s="20"/>
      <c r="G174" s="20"/>
      <c r="H174" s="17">
        <v>2028</v>
      </c>
      <c r="I174" s="30">
        <f t="shared" si="94"/>
        <v>41776.4</v>
      </c>
      <c r="J174" s="30">
        <f t="shared" si="95"/>
        <v>0</v>
      </c>
      <c r="K174" s="30">
        <f>K222+K223+K224</f>
        <v>41776.4</v>
      </c>
      <c r="L174" s="30">
        <f aca="true" t="shared" si="101" ref="L174:R174">L222+L223+L224</f>
        <v>0</v>
      </c>
      <c r="M174" s="30">
        <f t="shared" si="101"/>
        <v>0</v>
      </c>
      <c r="N174" s="30">
        <f t="shared" si="101"/>
        <v>0</v>
      </c>
      <c r="O174" s="30">
        <f t="shared" si="101"/>
        <v>0</v>
      </c>
      <c r="P174" s="30">
        <f t="shared" si="101"/>
        <v>0</v>
      </c>
      <c r="Q174" s="30">
        <f t="shared" si="101"/>
        <v>0</v>
      </c>
      <c r="R174" s="30">
        <f t="shared" si="101"/>
        <v>0</v>
      </c>
      <c r="S174" s="26"/>
      <c r="T174" s="31"/>
      <c r="AI174" s="28"/>
      <c r="AY174" s="28"/>
      <c r="BO174" s="28"/>
      <c r="CE174" s="28"/>
      <c r="CU174" s="28"/>
      <c r="DK174" s="28"/>
      <c r="EA174" s="28"/>
      <c r="EQ174" s="28"/>
      <c r="FG174" s="28"/>
      <c r="FW174" s="28"/>
      <c r="GM174" s="28"/>
      <c r="HC174" s="28"/>
      <c r="HS174" s="28"/>
      <c r="II174" s="28"/>
    </row>
    <row r="175" spans="1:243" ht="21.75" customHeight="1">
      <c r="A175" s="80"/>
      <c r="B175" s="86"/>
      <c r="C175" s="87"/>
      <c r="D175" s="88"/>
      <c r="E175" s="20"/>
      <c r="F175" s="20"/>
      <c r="G175" s="20"/>
      <c r="H175" s="17">
        <v>2029</v>
      </c>
      <c r="I175" s="30">
        <f t="shared" si="94"/>
        <v>19179.7</v>
      </c>
      <c r="J175" s="30">
        <f t="shared" si="95"/>
        <v>0</v>
      </c>
      <c r="K175" s="30">
        <f>K225+K226</f>
        <v>19179.7</v>
      </c>
      <c r="L175" s="30">
        <f aca="true" t="shared" si="102" ref="L175:R175">L225+L226</f>
        <v>0</v>
      </c>
      <c r="M175" s="30">
        <f t="shared" si="102"/>
        <v>0</v>
      </c>
      <c r="N175" s="30">
        <f t="shared" si="102"/>
        <v>0</v>
      </c>
      <c r="O175" s="30">
        <f t="shared" si="102"/>
        <v>0</v>
      </c>
      <c r="P175" s="30">
        <f t="shared" si="102"/>
        <v>0</v>
      </c>
      <c r="Q175" s="30">
        <f t="shared" si="102"/>
        <v>0</v>
      </c>
      <c r="R175" s="30">
        <f t="shared" si="102"/>
        <v>0</v>
      </c>
      <c r="S175" s="26"/>
      <c r="T175" s="31"/>
      <c r="AI175" s="28"/>
      <c r="AY175" s="28"/>
      <c r="BO175" s="28"/>
      <c r="CE175" s="28"/>
      <c r="CU175" s="28"/>
      <c r="DK175" s="28"/>
      <c r="EA175" s="28"/>
      <c r="EQ175" s="28"/>
      <c r="FG175" s="28"/>
      <c r="FW175" s="28"/>
      <c r="GM175" s="28"/>
      <c r="HC175" s="28"/>
      <c r="HS175" s="28"/>
      <c r="II175" s="28"/>
    </row>
    <row r="176" spans="1:243" ht="21.75" customHeight="1">
      <c r="A176" s="80"/>
      <c r="B176" s="86"/>
      <c r="C176" s="87"/>
      <c r="D176" s="88"/>
      <c r="E176" s="20"/>
      <c r="F176" s="20"/>
      <c r="G176" s="20"/>
      <c r="H176" s="17">
        <v>2030</v>
      </c>
      <c r="I176" s="30">
        <f t="shared" si="94"/>
        <v>28705.4</v>
      </c>
      <c r="J176" s="30">
        <f t="shared" si="95"/>
        <v>0</v>
      </c>
      <c r="K176" s="30">
        <f>K229+K228+K227</f>
        <v>28705.4</v>
      </c>
      <c r="L176" s="30">
        <f aca="true" t="shared" si="103" ref="L176:R176">L229+L228+L227</f>
        <v>0</v>
      </c>
      <c r="M176" s="30">
        <f t="shared" si="103"/>
        <v>0</v>
      </c>
      <c r="N176" s="30">
        <f t="shared" si="103"/>
        <v>0</v>
      </c>
      <c r="O176" s="30">
        <f t="shared" si="103"/>
        <v>0</v>
      </c>
      <c r="P176" s="30">
        <f t="shared" si="103"/>
        <v>0</v>
      </c>
      <c r="Q176" s="30">
        <f t="shared" si="103"/>
        <v>0</v>
      </c>
      <c r="R176" s="30">
        <f t="shared" si="103"/>
        <v>0</v>
      </c>
      <c r="S176" s="26"/>
      <c r="T176" s="31"/>
      <c r="AI176" s="28"/>
      <c r="AY176" s="28"/>
      <c r="BO176" s="28"/>
      <c r="CE176" s="28"/>
      <c r="CU176" s="28"/>
      <c r="DK176" s="28"/>
      <c r="EA176" s="28"/>
      <c r="EQ176" s="28"/>
      <c r="FG176" s="28"/>
      <c r="FW176" s="28"/>
      <c r="GM176" s="28"/>
      <c r="HC176" s="28"/>
      <c r="HS176" s="28"/>
      <c r="II176" s="28"/>
    </row>
    <row r="177" spans="1:20" ht="18" customHeight="1">
      <c r="A177" s="80"/>
      <c r="B177" s="83" t="s">
        <v>38</v>
      </c>
      <c r="C177" s="84"/>
      <c r="D177" s="85"/>
      <c r="E177" s="20"/>
      <c r="F177" s="20"/>
      <c r="G177" s="20"/>
      <c r="H177" s="24" t="s">
        <v>26</v>
      </c>
      <c r="I177" s="25">
        <f t="shared" si="94"/>
        <v>391270.5</v>
      </c>
      <c r="J177" s="25">
        <f t="shared" si="95"/>
        <v>0</v>
      </c>
      <c r="K177" s="25">
        <f aca="true" t="shared" si="104" ref="K177:R177">SUM(K178:K186)</f>
        <v>97817.6</v>
      </c>
      <c r="L177" s="25">
        <f t="shared" si="104"/>
        <v>0</v>
      </c>
      <c r="M177" s="25">
        <f t="shared" si="104"/>
        <v>0</v>
      </c>
      <c r="N177" s="25">
        <f t="shared" si="104"/>
        <v>0</v>
      </c>
      <c r="O177" s="25">
        <f t="shared" si="104"/>
        <v>293452.9</v>
      </c>
      <c r="P177" s="25">
        <f t="shared" si="104"/>
        <v>0</v>
      </c>
      <c r="Q177" s="25">
        <f t="shared" si="104"/>
        <v>0</v>
      </c>
      <c r="R177" s="25">
        <f t="shared" si="104"/>
        <v>0</v>
      </c>
      <c r="S177" s="26"/>
      <c r="T177" s="31"/>
    </row>
    <row r="178" spans="1:20" ht="21.75" customHeight="1">
      <c r="A178" s="80"/>
      <c r="B178" s="86"/>
      <c r="C178" s="87"/>
      <c r="D178" s="88"/>
      <c r="E178" s="20"/>
      <c r="F178" s="20"/>
      <c r="G178" s="20"/>
      <c r="H178" s="17">
        <v>2022</v>
      </c>
      <c r="I178" s="30">
        <f t="shared" si="94"/>
        <v>0</v>
      </c>
      <c r="J178" s="30">
        <f t="shared" si="95"/>
        <v>0</v>
      </c>
      <c r="K178" s="30">
        <v>0</v>
      </c>
      <c r="L178" s="30">
        <v>0</v>
      </c>
      <c r="M178" s="30">
        <v>0</v>
      </c>
      <c r="N178" s="30">
        <v>0</v>
      </c>
      <c r="O178" s="30">
        <v>0</v>
      </c>
      <c r="P178" s="30">
        <v>0</v>
      </c>
      <c r="Q178" s="30">
        <v>0</v>
      </c>
      <c r="R178" s="30">
        <v>0</v>
      </c>
      <c r="S178" s="26"/>
      <c r="T178" s="31"/>
    </row>
    <row r="179" spans="1:20" ht="19.5" customHeight="1">
      <c r="A179" s="80"/>
      <c r="B179" s="86"/>
      <c r="C179" s="87"/>
      <c r="D179" s="88"/>
      <c r="E179" s="20"/>
      <c r="F179" s="20"/>
      <c r="G179" s="20"/>
      <c r="H179" s="17">
        <v>2023</v>
      </c>
      <c r="I179" s="30">
        <f t="shared" si="94"/>
        <v>244259.6</v>
      </c>
      <c r="J179" s="30">
        <f t="shared" si="95"/>
        <v>0</v>
      </c>
      <c r="K179" s="30">
        <f>K192</f>
        <v>61064.9</v>
      </c>
      <c r="L179" s="30">
        <f aca="true" t="shared" si="105" ref="L179:R179">L192</f>
        <v>0</v>
      </c>
      <c r="M179" s="30">
        <f t="shared" si="105"/>
        <v>0</v>
      </c>
      <c r="N179" s="30">
        <f t="shared" si="105"/>
        <v>0</v>
      </c>
      <c r="O179" s="30">
        <f t="shared" si="105"/>
        <v>183194.7</v>
      </c>
      <c r="P179" s="30">
        <f t="shared" si="105"/>
        <v>0</v>
      </c>
      <c r="Q179" s="30">
        <f t="shared" si="105"/>
        <v>0</v>
      </c>
      <c r="R179" s="30">
        <f t="shared" si="105"/>
        <v>0</v>
      </c>
      <c r="S179" s="26"/>
      <c r="T179" s="31"/>
    </row>
    <row r="180" spans="1:20" ht="18.75" customHeight="1">
      <c r="A180" s="80"/>
      <c r="B180" s="86"/>
      <c r="C180" s="87"/>
      <c r="D180" s="88"/>
      <c r="E180" s="20"/>
      <c r="F180" s="20"/>
      <c r="G180" s="20"/>
      <c r="H180" s="17">
        <v>2024</v>
      </c>
      <c r="I180" s="30">
        <f t="shared" si="94"/>
        <v>147010.9</v>
      </c>
      <c r="J180" s="30">
        <f t="shared" si="95"/>
        <v>0</v>
      </c>
      <c r="K180" s="30">
        <f>K207</f>
        <v>36752.7</v>
      </c>
      <c r="L180" s="30">
        <f aca="true" t="shared" si="106" ref="L180:R180">L207</f>
        <v>0</v>
      </c>
      <c r="M180" s="30">
        <f t="shared" si="106"/>
        <v>0</v>
      </c>
      <c r="N180" s="30">
        <f t="shared" si="106"/>
        <v>0</v>
      </c>
      <c r="O180" s="30">
        <f t="shared" si="106"/>
        <v>110258.2</v>
      </c>
      <c r="P180" s="30">
        <f t="shared" si="106"/>
        <v>0</v>
      </c>
      <c r="Q180" s="30">
        <f t="shared" si="106"/>
        <v>0</v>
      </c>
      <c r="R180" s="30">
        <f t="shared" si="106"/>
        <v>0</v>
      </c>
      <c r="S180" s="26"/>
      <c r="T180" s="31"/>
    </row>
    <row r="181" spans="1:20" ht="17.25" customHeight="1">
      <c r="A181" s="80"/>
      <c r="B181" s="86"/>
      <c r="C181" s="87"/>
      <c r="D181" s="88"/>
      <c r="E181" s="20"/>
      <c r="F181" s="20"/>
      <c r="G181" s="20"/>
      <c r="H181" s="17">
        <v>2025</v>
      </c>
      <c r="I181" s="30">
        <f t="shared" si="94"/>
        <v>0</v>
      </c>
      <c r="J181" s="30">
        <f t="shared" si="95"/>
        <v>0</v>
      </c>
      <c r="K181" s="30">
        <v>0</v>
      </c>
      <c r="L181" s="30">
        <v>0</v>
      </c>
      <c r="M181" s="30">
        <v>0</v>
      </c>
      <c r="N181" s="30">
        <v>0</v>
      </c>
      <c r="O181" s="30">
        <v>0</v>
      </c>
      <c r="P181" s="30">
        <v>0</v>
      </c>
      <c r="Q181" s="30">
        <v>0</v>
      </c>
      <c r="R181" s="30">
        <v>0</v>
      </c>
      <c r="S181" s="26"/>
      <c r="T181" s="31"/>
    </row>
    <row r="182" spans="1:20" ht="19.5" customHeight="1">
      <c r="A182" s="80"/>
      <c r="B182" s="86"/>
      <c r="C182" s="87"/>
      <c r="D182" s="88"/>
      <c r="E182" s="20"/>
      <c r="F182" s="20"/>
      <c r="G182" s="20"/>
      <c r="H182" s="17">
        <v>2026</v>
      </c>
      <c r="I182" s="30">
        <f t="shared" si="94"/>
        <v>0</v>
      </c>
      <c r="J182" s="30">
        <f t="shared" si="95"/>
        <v>0</v>
      </c>
      <c r="K182" s="30">
        <v>0</v>
      </c>
      <c r="L182" s="30">
        <v>0</v>
      </c>
      <c r="M182" s="30">
        <v>0</v>
      </c>
      <c r="N182" s="30">
        <v>0</v>
      </c>
      <c r="O182" s="30">
        <v>0</v>
      </c>
      <c r="P182" s="30">
        <v>0</v>
      </c>
      <c r="Q182" s="30">
        <v>0</v>
      </c>
      <c r="R182" s="30">
        <v>0</v>
      </c>
      <c r="S182" s="26"/>
      <c r="T182" s="31"/>
    </row>
    <row r="183" spans="1:20" ht="18" customHeight="1">
      <c r="A183" s="80"/>
      <c r="B183" s="86"/>
      <c r="C183" s="87"/>
      <c r="D183" s="88"/>
      <c r="E183" s="20"/>
      <c r="F183" s="20"/>
      <c r="G183" s="20"/>
      <c r="H183" s="17">
        <v>2027</v>
      </c>
      <c r="I183" s="30">
        <f t="shared" si="94"/>
        <v>0</v>
      </c>
      <c r="J183" s="30">
        <f t="shared" si="95"/>
        <v>0</v>
      </c>
      <c r="K183" s="30">
        <v>0</v>
      </c>
      <c r="L183" s="30">
        <v>0</v>
      </c>
      <c r="M183" s="30">
        <v>0</v>
      </c>
      <c r="N183" s="30">
        <v>0</v>
      </c>
      <c r="O183" s="30">
        <v>0</v>
      </c>
      <c r="P183" s="30">
        <v>0</v>
      </c>
      <c r="Q183" s="30">
        <v>0</v>
      </c>
      <c r="R183" s="30">
        <v>0</v>
      </c>
      <c r="S183" s="26"/>
      <c r="T183" s="31"/>
    </row>
    <row r="184" spans="1:243" ht="21.75" customHeight="1">
      <c r="A184" s="80"/>
      <c r="B184" s="86"/>
      <c r="C184" s="87"/>
      <c r="D184" s="88"/>
      <c r="E184" s="20"/>
      <c r="F184" s="20"/>
      <c r="G184" s="20"/>
      <c r="H184" s="17">
        <v>2028</v>
      </c>
      <c r="I184" s="30">
        <f t="shared" si="94"/>
        <v>0</v>
      </c>
      <c r="J184" s="30">
        <f t="shared" si="95"/>
        <v>0</v>
      </c>
      <c r="K184" s="30">
        <v>0</v>
      </c>
      <c r="L184" s="30">
        <v>0</v>
      </c>
      <c r="M184" s="30">
        <v>0</v>
      </c>
      <c r="N184" s="30">
        <v>0</v>
      </c>
      <c r="O184" s="30">
        <v>0</v>
      </c>
      <c r="P184" s="30">
        <v>0</v>
      </c>
      <c r="Q184" s="30">
        <v>0</v>
      </c>
      <c r="R184" s="30">
        <v>0</v>
      </c>
      <c r="S184" s="26"/>
      <c r="T184" s="31"/>
      <c r="AI184" s="28"/>
      <c r="AY184" s="28"/>
      <c r="BO184" s="28"/>
      <c r="CE184" s="28"/>
      <c r="CU184" s="28"/>
      <c r="DK184" s="28"/>
      <c r="EA184" s="28"/>
      <c r="EQ184" s="28"/>
      <c r="FG184" s="28"/>
      <c r="FW184" s="28"/>
      <c r="GM184" s="28"/>
      <c r="HC184" s="28"/>
      <c r="HS184" s="28"/>
      <c r="II184" s="28"/>
    </row>
    <row r="185" spans="1:243" ht="21.75" customHeight="1">
      <c r="A185" s="80"/>
      <c r="B185" s="86"/>
      <c r="C185" s="87"/>
      <c r="D185" s="88"/>
      <c r="E185" s="20"/>
      <c r="F185" s="20"/>
      <c r="G185" s="20"/>
      <c r="H185" s="17">
        <v>2029</v>
      </c>
      <c r="I185" s="30">
        <f t="shared" si="94"/>
        <v>0</v>
      </c>
      <c r="J185" s="30">
        <f t="shared" si="95"/>
        <v>0</v>
      </c>
      <c r="K185" s="30">
        <v>0</v>
      </c>
      <c r="L185" s="30">
        <v>0</v>
      </c>
      <c r="M185" s="30">
        <v>0</v>
      </c>
      <c r="N185" s="30">
        <v>0</v>
      </c>
      <c r="O185" s="30">
        <v>0</v>
      </c>
      <c r="P185" s="30">
        <v>0</v>
      </c>
      <c r="Q185" s="30">
        <v>0</v>
      </c>
      <c r="R185" s="30">
        <v>0</v>
      </c>
      <c r="S185" s="26"/>
      <c r="T185" s="31"/>
      <c r="AI185" s="28"/>
      <c r="AY185" s="28"/>
      <c r="BO185" s="28"/>
      <c r="CE185" s="28"/>
      <c r="CU185" s="28"/>
      <c r="DK185" s="28"/>
      <c r="EA185" s="28"/>
      <c r="EQ185" s="28"/>
      <c r="FG185" s="28"/>
      <c r="FW185" s="28"/>
      <c r="GM185" s="28"/>
      <c r="HC185" s="28"/>
      <c r="HS185" s="28"/>
      <c r="II185" s="28"/>
    </row>
    <row r="186" spans="1:243" ht="21.75" customHeight="1">
      <c r="A186" s="80"/>
      <c r="B186" s="86"/>
      <c r="C186" s="87"/>
      <c r="D186" s="88"/>
      <c r="E186" s="20"/>
      <c r="F186" s="20"/>
      <c r="G186" s="20"/>
      <c r="H186" s="17">
        <v>2030</v>
      </c>
      <c r="I186" s="30">
        <f t="shared" si="94"/>
        <v>0</v>
      </c>
      <c r="J186" s="30">
        <f t="shared" si="95"/>
        <v>0</v>
      </c>
      <c r="K186" s="30">
        <v>0</v>
      </c>
      <c r="L186" s="30">
        <v>0</v>
      </c>
      <c r="M186" s="30">
        <v>0</v>
      </c>
      <c r="N186" s="30">
        <v>0</v>
      </c>
      <c r="O186" s="30">
        <v>0</v>
      </c>
      <c r="P186" s="30">
        <v>0</v>
      </c>
      <c r="Q186" s="30">
        <v>0</v>
      </c>
      <c r="R186" s="30">
        <v>0</v>
      </c>
      <c r="S186" s="26"/>
      <c r="T186" s="31"/>
      <c r="AI186" s="28"/>
      <c r="AY186" s="28"/>
      <c r="BO186" s="28"/>
      <c r="CE186" s="28"/>
      <c r="CU186" s="28"/>
      <c r="DK186" s="28"/>
      <c r="EA186" s="28"/>
      <c r="EQ186" s="28"/>
      <c r="FG186" s="28"/>
      <c r="FW186" s="28"/>
      <c r="GM186" s="28"/>
      <c r="HC186" s="28"/>
      <c r="HS186" s="28"/>
      <c r="II186" s="28"/>
    </row>
    <row r="187" spans="1:20" ht="74.25" customHeight="1">
      <c r="A187" s="35" t="s">
        <v>249</v>
      </c>
      <c r="B187" s="14" t="s">
        <v>164</v>
      </c>
      <c r="C187" s="14">
        <v>0.22</v>
      </c>
      <c r="D187" s="14" t="s">
        <v>2</v>
      </c>
      <c r="E187" s="14"/>
      <c r="F187" s="14" t="s">
        <v>220</v>
      </c>
      <c r="G187" s="14" t="s">
        <v>221</v>
      </c>
      <c r="H187" s="14">
        <v>2023</v>
      </c>
      <c r="I187" s="30">
        <f aca="true" t="shared" si="107" ref="I187:I196">K187+M187+O187+Q187</f>
        <v>9657</v>
      </c>
      <c r="J187" s="30">
        <f aca="true" t="shared" si="108" ref="J187:J221">L187+N187+P187+R187</f>
        <v>0</v>
      </c>
      <c r="K187" s="36">
        <v>9657</v>
      </c>
      <c r="L187" s="36">
        <v>0</v>
      </c>
      <c r="M187" s="36">
        <v>0</v>
      </c>
      <c r="N187" s="36">
        <v>0</v>
      </c>
      <c r="O187" s="36">
        <v>0</v>
      </c>
      <c r="P187" s="36">
        <v>0</v>
      </c>
      <c r="Q187" s="36">
        <v>0</v>
      </c>
      <c r="R187" s="36">
        <v>0</v>
      </c>
      <c r="S187" s="37" t="s">
        <v>165</v>
      </c>
      <c r="T187" s="31"/>
    </row>
    <row r="188" spans="1:20" ht="63.75">
      <c r="A188" s="35" t="s">
        <v>69</v>
      </c>
      <c r="B188" s="14" t="s">
        <v>226</v>
      </c>
      <c r="C188" s="14">
        <v>0.3</v>
      </c>
      <c r="D188" s="14" t="s">
        <v>2</v>
      </c>
      <c r="E188" s="14"/>
      <c r="F188" s="14" t="s">
        <v>220</v>
      </c>
      <c r="G188" s="14" t="s">
        <v>221</v>
      </c>
      <c r="H188" s="14">
        <v>2023</v>
      </c>
      <c r="I188" s="30">
        <f t="shared" si="107"/>
        <v>7658.8</v>
      </c>
      <c r="J188" s="30">
        <f t="shared" si="108"/>
        <v>0</v>
      </c>
      <c r="K188" s="36">
        <v>7658.8</v>
      </c>
      <c r="L188" s="36">
        <v>0</v>
      </c>
      <c r="M188" s="36">
        <v>0</v>
      </c>
      <c r="N188" s="36">
        <v>0</v>
      </c>
      <c r="O188" s="36">
        <v>0</v>
      </c>
      <c r="P188" s="36">
        <v>0</v>
      </c>
      <c r="Q188" s="36">
        <v>0</v>
      </c>
      <c r="R188" s="36">
        <v>0</v>
      </c>
      <c r="S188" s="37" t="s">
        <v>165</v>
      </c>
      <c r="T188" s="31"/>
    </row>
    <row r="189" spans="1:20" ht="63.75">
      <c r="A189" s="35" t="s">
        <v>72</v>
      </c>
      <c r="B189" s="14" t="s">
        <v>227</v>
      </c>
      <c r="C189" s="14">
        <v>1.3</v>
      </c>
      <c r="D189" s="14" t="s">
        <v>2</v>
      </c>
      <c r="E189" s="14"/>
      <c r="F189" s="14" t="s">
        <v>220</v>
      </c>
      <c r="G189" s="14" t="s">
        <v>221</v>
      </c>
      <c r="H189" s="14">
        <v>2023</v>
      </c>
      <c r="I189" s="30">
        <f t="shared" si="107"/>
        <v>18275.5</v>
      </c>
      <c r="J189" s="30">
        <f t="shared" si="108"/>
        <v>0</v>
      </c>
      <c r="K189" s="36">
        <v>18275.5</v>
      </c>
      <c r="L189" s="36">
        <v>0</v>
      </c>
      <c r="M189" s="36">
        <v>0</v>
      </c>
      <c r="N189" s="36">
        <v>0</v>
      </c>
      <c r="O189" s="36">
        <v>0</v>
      </c>
      <c r="P189" s="36">
        <v>0</v>
      </c>
      <c r="Q189" s="36">
        <v>0</v>
      </c>
      <c r="R189" s="36">
        <v>0</v>
      </c>
      <c r="S189" s="37" t="s">
        <v>165</v>
      </c>
      <c r="T189" s="31"/>
    </row>
    <row r="190" spans="1:20" ht="30.75" customHeight="1">
      <c r="A190" s="35" t="s">
        <v>102</v>
      </c>
      <c r="B190" s="15" t="s">
        <v>260</v>
      </c>
      <c r="C190" s="15">
        <v>0.23</v>
      </c>
      <c r="D190" s="15" t="s">
        <v>2</v>
      </c>
      <c r="E190" s="14"/>
      <c r="F190" s="14"/>
      <c r="G190" s="14"/>
      <c r="H190" s="14">
        <v>2023</v>
      </c>
      <c r="I190" s="30">
        <f t="shared" si="107"/>
        <v>6127.8</v>
      </c>
      <c r="J190" s="30">
        <f>L190+N190+P190+R190</f>
        <v>0</v>
      </c>
      <c r="K190" s="36">
        <v>6127.8</v>
      </c>
      <c r="L190" s="36">
        <v>0</v>
      </c>
      <c r="M190" s="36">
        <v>0</v>
      </c>
      <c r="N190" s="36">
        <v>0</v>
      </c>
      <c r="O190" s="36">
        <v>0</v>
      </c>
      <c r="P190" s="36">
        <v>0</v>
      </c>
      <c r="Q190" s="36">
        <v>0</v>
      </c>
      <c r="R190" s="36">
        <v>0</v>
      </c>
      <c r="S190" s="37"/>
      <c r="T190" s="31"/>
    </row>
    <row r="191" spans="1:20" ht="36" customHeight="1">
      <c r="A191" s="35" t="s">
        <v>73</v>
      </c>
      <c r="B191" s="15" t="s">
        <v>131</v>
      </c>
      <c r="C191" s="15">
        <v>0.36</v>
      </c>
      <c r="D191" s="15" t="s">
        <v>2</v>
      </c>
      <c r="E191" s="14"/>
      <c r="F191" s="14" t="s">
        <v>219</v>
      </c>
      <c r="G191" s="14" t="s">
        <v>218</v>
      </c>
      <c r="H191" s="14">
        <v>2023</v>
      </c>
      <c r="I191" s="30">
        <f t="shared" si="107"/>
        <v>8308.5</v>
      </c>
      <c r="J191" s="30">
        <f t="shared" si="108"/>
        <v>0</v>
      </c>
      <c r="K191" s="36">
        <v>8308.5</v>
      </c>
      <c r="L191" s="36">
        <v>0</v>
      </c>
      <c r="M191" s="36">
        <v>0</v>
      </c>
      <c r="N191" s="36">
        <v>0</v>
      </c>
      <c r="O191" s="36">
        <v>0</v>
      </c>
      <c r="P191" s="36">
        <v>0</v>
      </c>
      <c r="Q191" s="36">
        <v>0</v>
      </c>
      <c r="R191" s="36">
        <v>0</v>
      </c>
      <c r="S191" s="37"/>
      <c r="T191" s="31"/>
    </row>
    <row r="192" spans="1:20" ht="47.25" customHeight="1">
      <c r="A192" s="35" t="s">
        <v>141</v>
      </c>
      <c r="B192" s="15" t="s">
        <v>240</v>
      </c>
      <c r="C192" s="15">
        <v>0.436</v>
      </c>
      <c r="D192" s="14" t="s">
        <v>3</v>
      </c>
      <c r="E192" s="14"/>
      <c r="F192" s="14" t="s">
        <v>220</v>
      </c>
      <c r="G192" s="14" t="s">
        <v>218</v>
      </c>
      <c r="H192" s="14">
        <v>2023</v>
      </c>
      <c r="I192" s="30">
        <f t="shared" si="107"/>
        <v>244259.6</v>
      </c>
      <c r="J192" s="30">
        <f t="shared" si="108"/>
        <v>0</v>
      </c>
      <c r="K192" s="36">
        <v>61064.9</v>
      </c>
      <c r="L192" s="36">
        <v>0</v>
      </c>
      <c r="M192" s="36">
        <v>0</v>
      </c>
      <c r="N192" s="36">
        <v>0</v>
      </c>
      <c r="O192" s="36">
        <v>183194.7</v>
      </c>
      <c r="P192" s="36">
        <v>0</v>
      </c>
      <c r="Q192" s="36">
        <v>0</v>
      </c>
      <c r="R192" s="36">
        <v>0</v>
      </c>
      <c r="S192" s="39" t="s">
        <v>94</v>
      </c>
      <c r="T192" s="31"/>
    </row>
    <row r="193" spans="1:20" ht="74.25" customHeight="1">
      <c r="A193" s="35" t="s">
        <v>142</v>
      </c>
      <c r="B193" s="14" t="s">
        <v>144</v>
      </c>
      <c r="C193" s="14">
        <v>2.8</v>
      </c>
      <c r="D193" s="14" t="s">
        <v>2</v>
      </c>
      <c r="E193" s="14"/>
      <c r="F193" s="14" t="s">
        <v>220</v>
      </c>
      <c r="G193" s="14" t="s">
        <v>221</v>
      </c>
      <c r="H193" s="14">
        <v>2023</v>
      </c>
      <c r="I193" s="30">
        <f t="shared" si="107"/>
        <v>16303.8</v>
      </c>
      <c r="J193" s="30">
        <f t="shared" si="108"/>
        <v>0</v>
      </c>
      <c r="K193" s="36">
        <v>16303.8</v>
      </c>
      <c r="L193" s="36">
        <v>0</v>
      </c>
      <c r="M193" s="36">
        <v>0</v>
      </c>
      <c r="N193" s="36">
        <v>0</v>
      </c>
      <c r="O193" s="36">
        <v>0</v>
      </c>
      <c r="P193" s="36">
        <v>0</v>
      </c>
      <c r="Q193" s="36">
        <v>0</v>
      </c>
      <c r="R193" s="36">
        <v>0</v>
      </c>
      <c r="S193" s="37" t="s">
        <v>145</v>
      </c>
      <c r="T193" s="31"/>
    </row>
    <row r="194" spans="1:20" ht="74.25" customHeight="1">
      <c r="A194" s="35" t="s">
        <v>143</v>
      </c>
      <c r="B194" s="14" t="s">
        <v>174</v>
      </c>
      <c r="C194" s="14">
        <v>1.35</v>
      </c>
      <c r="D194" s="14" t="s">
        <v>2</v>
      </c>
      <c r="E194" s="14"/>
      <c r="F194" s="14" t="s">
        <v>220</v>
      </c>
      <c r="G194" s="14" t="s">
        <v>221</v>
      </c>
      <c r="H194" s="14">
        <v>2023</v>
      </c>
      <c r="I194" s="30">
        <f t="shared" si="107"/>
        <v>12239.9</v>
      </c>
      <c r="J194" s="30">
        <f t="shared" si="108"/>
        <v>0</v>
      </c>
      <c r="K194" s="36">
        <v>3060</v>
      </c>
      <c r="L194" s="36">
        <v>0</v>
      </c>
      <c r="M194" s="36">
        <v>0</v>
      </c>
      <c r="N194" s="36">
        <v>0</v>
      </c>
      <c r="O194" s="36">
        <v>9179.9</v>
      </c>
      <c r="P194" s="36">
        <v>0</v>
      </c>
      <c r="Q194" s="36">
        <v>0</v>
      </c>
      <c r="R194" s="36">
        <v>0</v>
      </c>
      <c r="S194" s="37" t="s">
        <v>145</v>
      </c>
      <c r="T194" s="31"/>
    </row>
    <row r="195" spans="1:20" ht="74.25" customHeight="1">
      <c r="A195" s="35" t="s">
        <v>74</v>
      </c>
      <c r="B195" s="14" t="s">
        <v>236</v>
      </c>
      <c r="C195" s="14">
        <v>1.6</v>
      </c>
      <c r="D195" s="14" t="s">
        <v>2</v>
      </c>
      <c r="E195" s="14"/>
      <c r="F195" s="14" t="s">
        <v>220</v>
      </c>
      <c r="G195" s="14" t="s">
        <v>221</v>
      </c>
      <c r="H195" s="14">
        <v>2023</v>
      </c>
      <c r="I195" s="30">
        <f t="shared" si="107"/>
        <v>28663.3</v>
      </c>
      <c r="J195" s="30">
        <f t="shared" si="108"/>
        <v>0</v>
      </c>
      <c r="K195" s="36">
        <v>7165.8</v>
      </c>
      <c r="L195" s="36">
        <v>0</v>
      </c>
      <c r="M195" s="36">
        <v>0</v>
      </c>
      <c r="N195" s="36">
        <v>0</v>
      </c>
      <c r="O195" s="36">
        <v>21497.5</v>
      </c>
      <c r="P195" s="36">
        <v>0</v>
      </c>
      <c r="Q195" s="36">
        <v>0</v>
      </c>
      <c r="R195" s="36">
        <v>0</v>
      </c>
      <c r="S195" s="37" t="s">
        <v>204</v>
      </c>
      <c r="T195" s="31"/>
    </row>
    <row r="196" spans="1:20" ht="74.25" customHeight="1">
      <c r="A196" s="35" t="s">
        <v>75</v>
      </c>
      <c r="B196" s="14" t="s">
        <v>225</v>
      </c>
      <c r="C196" s="14">
        <v>1</v>
      </c>
      <c r="D196" s="14" t="s">
        <v>2</v>
      </c>
      <c r="E196" s="14"/>
      <c r="F196" s="14" t="s">
        <v>217</v>
      </c>
      <c r="G196" s="14" t="s">
        <v>221</v>
      </c>
      <c r="H196" s="14">
        <v>2023</v>
      </c>
      <c r="I196" s="30">
        <f t="shared" si="107"/>
        <v>25992.9</v>
      </c>
      <c r="J196" s="30">
        <f t="shared" si="108"/>
        <v>0</v>
      </c>
      <c r="K196" s="36">
        <v>25992.9</v>
      </c>
      <c r="L196" s="36">
        <v>0</v>
      </c>
      <c r="M196" s="36">
        <v>0</v>
      </c>
      <c r="N196" s="36">
        <v>0</v>
      </c>
      <c r="O196" s="36">
        <v>0</v>
      </c>
      <c r="P196" s="36">
        <v>0</v>
      </c>
      <c r="Q196" s="36">
        <v>0</v>
      </c>
      <c r="R196" s="36">
        <v>0</v>
      </c>
      <c r="S196" s="37" t="s">
        <v>108</v>
      </c>
      <c r="T196" s="31"/>
    </row>
    <row r="197" spans="1:20" ht="47.25" customHeight="1">
      <c r="A197" s="35" t="s">
        <v>105</v>
      </c>
      <c r="B197" s="14" t="s">
        <v>106</v>
      </c>
      <c r="C197" s="14">
        <v>0.067</v>
      </c>
      <c r="D197" s="14" t="s">
        <v>2</v>
      </c>
      <c r="E197" s="14"/>
      <c r="F197" s="14" t="s">
        <v>220</v>
      </c>
      <c r="G197" s="14" t="s">
        <v>221</v>
      </c>
      <c r="H197" s="14">
        <v>2023</v>
      </c>
      <c r="I197" s="36">
        <f aca="true" t="shared" si="109" ref="I197:I205">K197+M197+O197+Q197</f>
        <v>37910.4</v>
      </c>
      <c r="J197" s="36">
        <f t="shared" si="108"/>
        <v>0</v>
      </c>
      <c r="K197" s="36">
        <v>37910.4</v>
      </c>
      <c r="L197" s="36">
        <v>0</v>
      </c>
      <c r="M197" s="36">
        <v>0</v>
      </c>
      <c r="N197" s="36">
        <v>0</v>
      </c>
      <c r="O197" s="36">
        <v>0</v>
      </c>
      <c r="P197" s="36">
        <v>0</v>
      </c>
      <c r="Q197" s="36">
        <v>0</v>
      </c>
      <c r="R197" s="36">
        <v>0</v>
      </c>
      <c r="S197" s="37" t="s">
        <v>5</v>
      </c>
      <c r="T197" s="31"/>
    </row>
    <row r="198" spans="1:20" ht="47.25" customHeight="1">
      <c r="A198" s="35" t="s">
        <v>101</v>
      </c>
      <c r="B198" s="14" t="s">
        <v>266</v>
      </c>
      <c r="C198" s="14">
        <v>2.73</v>
      </c>
      <c r="D198" s="14" t="s">
        <v>2</v>
      </c>
      <c r="E198" s="14"/>
      <c r="F198" s="14" t="s">
        <v>217</v>
      </c>
      <c r="G198" s="14" t="s">
        <v>222</v>
      </c>
      <c r="H198" s="14">
        <v>2023</v>
      </c>
      <c r="I198" s="36">
        <f t="shared" si="109"/>
        <v>45290.7</v>
      </c>
      <c r="J198" s="36">
        <f t="shared" si="108"/>
        <v>0</v>
      </c>
      <c r="K198" s="36">
        <v>45290.7</v>
      </c>
      <c r="L198" s="36">
        <v>0</v>
      </c>
      <c r="M198" s="36">
        <v>0</v>
      </c>
      <c r="N198" s="36">
        <v>0</v>
      </c>
      <c r="O198" s="36">
        <v>0</v>
      </c>
      <c r="P198" s="36">
        <v>0</v>
      </c>
      <c r="Q198" s="36">
        <v>0</v>
      </c>
      <c r="R198" s="36">
        <v>0</v>
      </c>
      <c r="S198" s="37" t="s">
        <v>5</v>
      </c>
      <c r="T198" s="31"/>
    </row>
    <row r="199" spans="1:20" ht="47.25" customHeight="1">
      <c r="A199" s="35" t="s">
        <v>76</v>
      </c>
      <c r="B199" s="14" t="s">
        <v>267</v>
      </c>
      <c r="C199" s="14">
        <v>0.829</v>
      </c>
      <c r="D199" s="14" t="s">
        <v>2</v>
      </c>
      <c r="E199" s="14"/>
      <c r="F199" s="14" t="s">
        <v>217</v>
      </c>
      <c r="G199" s="14" t="s">
        <v>222</v>
      </c>
      <c r="H199" s="14">
        <v>2023</v>
      </c>
      <c r="I199" s="36">
        <f t="shared" si="109"/>
        <v>23614.5</v>
      </c>
      <c r="J199" s="36">
        <f t="shared" si="108"/>
        <v>0</v>
      </c>
      <c r="K199" s="36">
        <v>23614.5</v>
      </c>
      <c r="L199" s="36">
        <v>0</v>
      </c>
      <c r="M199" s="36">
        <v>0</v>
      </c>
      <c r="N199" s="36">
        <v>0</v>
      </c>
      <c r="O199" s="36">
        <v>0</v>
      </c>
      <c r="P199" s="36">
        <v>0</v>
      </c>
      <c r="Q199" s="36">
        <v>0</v>
      </c>
      <c r="R199" s="36">
        <v>0</v>
      </c>
      <c r="S199" s="37" t="s">
        <v>5</v>
      </c>
      <c r="T199" s="31"/>
    </row>
    <row r="200" spans="1:20" ht="74.25" customHeight="1">
      <c r="A200" s="35" t="s">
        <v>77</v>
      </c>
      <c r="B200" s="14" t="s">
        <v>121</v>
      </c>
      <c r="C200" s="14">
        <v>0.51</v>
      </c>
      <c r="D200" s="14" t="s">
        <v>2</v>
      </c>
      <c r="E200" s="14"/>
      <c r="F200" s="14" t="s">
        <v>220</v>
      </c>
      <c r="G200" s="14" t="s">
        <v>221</v>
      </c>
      <c r="H200" s="14">
        <v>2023</v>
      </c>
      <c r="I200" s="30">
        <f t="shared" si="109"/>
        <v>9389.4</v>
      </c>
      <c r="J200" s="30">
        <f t="shared" si="108"/>
        <v>0</v>
      </c>
      <c r="K200" s="36">
        <v>9389.4</v>
      </c>
      <c r="L200" s="36">
        <v>0</v>
      </c>
      <c r="M200" s="36">
        <v>0</v>
      </c>
      <c r="N200" s="36">
        <v>0</v>
      </c>
      <c r="O200" s="36">
        <v>0</v>
      </c>
      <c r="P200" s="36">
        <v>0</v>
      </c>
      <c r="Q200" s="36">
        <v>0</v>
      </c>
      <c r="R200" s="36">
        <v>0</v>
      </c>
      <c r="S200" s="37" t="s">
        <v>120</v>
      </c>
      <c r="T200" s="31"/>
    </row>
    <row r="201" spans="1:20" ht="74.25" customHeight="1">
      <c r="A201" s="35" t="s">
        <v>78</v>
      </c>
      <c r="B201" s="14" t="s">
        <v>119</v>
      </c>
      <c r="C201" s="14">
        <v>1.225</v>
      </c>
      <c r="D201" s="14" t="s">
        <v>2</v>
      </c>
      <c r="E201" s="14"/>
      <c r="F201" s="14" t="s">
        <v>220</v>
      </c>
      <c r="G201" s="14" t="s">
        <v>221</v>
      </c>
      <c r="H201" s="14">
        <v>2023</v>
      </c>
      <c r="I201" s="30">
        <f t="shared" si="109"/>
        <v>13798.8</v>
      </c>
      <c r="J201" s="30">
        <f t="shared" si="108"/>
        <v>0</v>
      </c>
      <c r="K201" s="36">
        <v>13798.8</v>
      </c>
      <c r="L201" s="36">
        <v>0</v>
      </c>
      <c r="M201" s="36">
        <v>0</v>
      </c>
      <c r="N201" s="36">
        <v>0</v>
      </c>
      <c r="O201" s="36">
        <v>0</v>
      </c>
      <c r="P201" s="36">
        <v>0</v>
      </c>
      <c r="Q201" s="36">
        <v>0</v>
      </c>
      <c r="R201" s="36">
        <v>0</v>
      </c>
      <c r="S201" s="37" t="s">
        <v>120</v>
      </c>
      <c r="T201" s="31"/>
    </row>
    <row r="202" spans="1:20" ht="74.25" customHeight="1">
      <c r="A202" s="35" t="s">
        <v>107</v>
      </c>
      <c r="B202" s="14" t="s">
        <v>295</v>
      </c>
      <c r="C202" s="14">
        <v>0.15</v>
      </c>
      <c r="D202" s="14" t="s">
        <v>2</v>
      </c>
      <c r="E202" s="14"/>
      <c r="F202" s="14" t="s">
        <v>220</v>
      </c>
      <c r="G202" s="14" t="s">
        <v>221</v>
      </c>
      <c r="H202" s="14">
        <v>2023</v>
      </c>
      <c r="I202" s="30">
        <f t="shared" si="109"/>
        <v>5424.9</v>
      </c>
      <c r="J202" s="30">
        <f t="shared" si="108"/>
        <v>0</v>
      </c>
      <c r="K202" s="36">
        <v>5424.9</v>
      </c>
      <c r="L202" s="36">
        <v>0</v>
      </c>
      <c r="M202" s="36">
        <v>0</v>
      </c>
      <c r="N202" s="36">
        <v>0</v>
      </c>
      <c r="O202" s="36">
        <v>0</v>
      </c>
      <c r="P202" s="36">
        <v>0</v>
      </c>
      <c r="Q202" s="36">
        <v>0</v>
      </c>
      <c r="R202" s="36">
        <v>0</v>
      </c>
      <c r="S202" s="37" t="s">
        <v>120</v>
      </c>
      <c r="T202" s="31"/>
    </row>
    <row r="203" spans="1:20" ht="74.25" customHeight="1">
      <c r="A203" s="35" t="s">
        <v>110</v>
      </c>
      <c r="B203" s="14" t="s">
        <v>271</v>
      </c>
      <c r="C203" s="14">
        <v>3.45</v>
      </c>
      <c r="D203" s="14" t="s">
        <v>2</v>
      </c>
      <c r="E203" s="14"/>
      <c r="F203" s="14" t="s">
        <v>220</v>
      </c>
      <c r="G203" s="14" t="s">
        <v>221</v>
      </c>
      <c r="H203" s="14">
        <v>2023</v>
      </c>
      <c r="I203" s="30">
        <f t="shared" si="109"/>
        <v>48910.9</v>
      </c>
      <c r="J203" s="30">
        <f t="shared" si="108"/>
        <v>0</v>
      </c>
      <c r="K203" s="36">
        <v>48910.9</v>
      </c>
      <c r="L203" s="36">
        <v>0</v>
      </c>
      <c r="M203" s="36">
        <v>0</v>
      </c>
      <c r="N203" s="36">
        <v>0</v>
      </c>
      <c r="O203" s="36">
        <v>0</v>
      </c>
      <c r="P203" s="36">
        <v>0</v>
      </c>
      <c r="Q203" s="36">
        <v>0</v>
      </c>
      <c r="R203" s="36">
        <v>0</v>
      </c>
      <c r="S203" s="37" t="s">
        <v>187</v>
      </c>
      <c r="T203" s="31"/>
    </row>
    <row r="204" spans="1:20" ht="42.75" customHeight="1">
      <c r="A204" s="35" t="s">
        <v>111</v>
      </c>
      <c r="B204" s="15" t="s">
        <v>302</v>
      </c>
      <c r="C204" s="16">
        <v>2.3</v>
      </c>
      <c r="D204" s="16" t="s">
        <v>2</v>
      </c>
      <c r="E204" s="14"/>
      <c r="F204" s="14" t="s">
        <v>220</v>
      </c>
      <c r="G204" s="14" t="s">
        <v>221</v>
      </c>
      <c r="H204" s="14">
        <v>2023</v>
      </c>
      <c r="I204" s="30">
        <f t="shared" si="109"/>
        <v>27834.600000000002</v>
      </c>
      <c r="J204" s="30">
        <f t="shared" si="108"/>
        <v>0</v>
      </c>
      <c r="K204" s="36">
        <v>6958.7</v>
      </c>
      <c r="L204" s="36">
        <v>0</v>
      </c>
      <c r="M204" s="36">
        <v>0</v>
      </c>
      <c r="N204" s="36">
        <v>0</v>
      </c>
      <c r="O204" s="36">
        <v>20875.9</v>
      </c>
      <c r="P204" s="36">
        <v>0</v>
      </c>
      <c r="Q204" s="36">
        <v>0</v>
      </c>
      <c r="R204" s="36">
        <v>0</v>
      </c>
      <c r="S204" s="41" t="s">
        <v>188</v>
      </c>
      <c r="T204" s="31"/>
    </row>
    <row r="205" spans="1:20" ht="84" customHeight="1">
      <c r="A205" s="35" t="s">
        <v>122</v>
      </c>
      <c r="B205" s="14" t="s">
        <v>60</v>
      </c>
      <c r="C205" s="14">
        <v>0.031</v>
      </c>
      <c r="D205" s="14" t="s">
        <v>2</v>
      </c>
      <c r="E205" s="14"/>
      <c r="F205" s="14" t="s">
        <v>220</v>
      </c>
      <c r="G205" s="14" t="s">
        <v>221</v>
      </c>
      <c r="H205" s="14">
        <v>2023</v>
      </c>
      <c r="I205" s="30">
        <f t="shared" si="109"/>
        <v>37910.4</v>
      </c>
      <c r="J205" s="30">
        <f t="shared" si="108"/>
        <v>0</v>
      </c>
      <c r="K205" s="36">
        <v>37910.4</v>
      </c>
      <c r="L205" s="36">
        <v>0</v>
      </c>
      <c r="M205" s="36">
        <v>0</v>
      </c>
      <c r="N205" s="36">
        <v>0</v>
      </c>
      <c r="O205" s="36">
        <v>0</v>
      </c>
      <c r="P205" s="36">
        <v>0</v>
      </c>
      <c r="Q205" s="36">
        <v>0</v>
      </c>
      <c r="R205" s="36">
        <v>0</v>
      </c>
      <c r="S205" s="37" t="s">
        <v>5</v>
      </c>
      <c r="T205" s="31"/>
    </row>
    <row r="206" spans="1:20" ht="74.25" customHeight="1">
      <c r="A206" s="35" t="s">
        <v>123</v>
      </c>
      <c r="B206" s="14" t="s">
        <v>229</v>
      </c>
      <c r="C206" s="14">
        <v>0.33</v>
      </c>
      <c r="D206" s="14" t="s">
        <v>2</v>
      </c>
      <c r="E206" s="14"/>
      <c r="F206" s="14" t="s">
        <v>217</v>
      </c>
      <c r="G206" s="14" t="s">
        <v>221</v>
      </c>
      <c r="H206" s="14">
        <v>2024</v>
      </c>
      <c r="I206" s="30">
        <f aca="true" t="shared" si="110" ref="I206:I211">K206+M206+O206+Q206</f>
        <v>14211.4</v>
      </c>
      <c r="J206" s="30">
        <f t="shared" si="108"/>
        <v>0</v>
      </c>
      <c r="K206" s="36">
        <v>14211.4</v>
      </c>
      <c r="L206" s="36">
        <v>0</v>
      </c>
      <c r="M206" s="36">
        <v>0</v>
      </c>
      <c r="N206" s="36">
        <v>0</v>
      </c>
      <c r="O206" s="36">
        <v>0</v>
      </c>
      <c r="P206" s="36">
        <v>0</v>
      </c>
      <c r="Q206" s="36">
        <v>0</v>
      </c>
      <c r="R206" s="36">
        <v>0</v>
      </c>
      <c r="S206" s="37" t="s">
        <v>108</v>
      </c>
      <c r="T206" s="31"/>
    </row>
    <row r="207" spans="1:20" ht="26.25" customHeight="1">
      <c r="A207" s="35" t="s">
        <v>124</v>
      </c>
      <c r="B207" s="15" t="s">
        <v>180</v>
      </c>
      <c r="C207" s="15">
        <v>0.44232</v>
      </c>
      <c r="D207" s="15" t="s">
        <v>3</v>
      </c>
      <c r="E207" s="14"/>
      <c r="F207" s="14" t="s">
        <v>220</v>
      </c>
      <c r="G207" s="14" t="s">
        <v>218</v>
      </c>
      <c r="H207" s="14">
        <v>2024</v>
      </c>
      <c r="I207" s="30">
        <f t="shared" si="110"/>
        <v>147010.9</v>
      </c>
      <c r="J207" s="30">
        <f t="shared" si="108"/>
        <v>0</v>
      </c>
      <c r="K207" s="36">
        <v>36752.7</v>
      </c>
      <c r="L207" s="36">
        <v>0</v>
      </c>
      <c r="M207" s="36">
        <v>0</v>
      </c>
      <c r="N207" s="36">
        <v>0</v>
      </c>
      <c r="O207" s="36">
        <v>110258.2</v>
      </c>
      <c r="P207" s="36">
        <v>0</v>
      </c>
      <c r="Q207" s="36">
        <v>0</v>
      </c>
      <c r="R207" s="36">
        <v>0</v>
      </c>
      <c r="S207" s="37"/>
      <c r="T207" s="31"/>
    </row>
    <row r="208" spans="1:20" ht="106.5" customHeight="1">
      <c r="A208" s="75" t="s">
        <v>150</v>
      </c>
      <c r="B208" s="70" t="s">
        <v>235</v>
      </c>
      <c r="C208" s="70">
        <v>7</v>
      </c>
      <c r="D208" s="70" t="s">
        <v>2</v>
      </c>
      <c r="E208" s="70" t="s">
        <v>297</v>
      </c>
      <c r="F208" s="70" t="s">
        <v>217</v>
      </c>
      <c r="G208" s="70" t="s">
        <v>222</v>
      </c>
      <c r="H208" s="70">
        <v>2024</v>
      </c>
      <c r="I208" s="76">
        <f t="shared" si="110"/>
        <v>201283.09999999998</v>
      </c>
      <c r="J208" s="76">
        <f>L208+N208+P208+R208</f>
        <v>50320.8</v>
      </c>
      <c r="K208" s="71">
        <v>50320.8</v>
      </c>
      <c r="L208" s="71">
        <v>50320.8</v>
      </c>
      <c r="M208" s="71">
        <v>0</v>
      </c>
      <c r="N208" s="71">
        <v>0</v>
      </c>
      <c r="O208" s="71">
        <v>150962.3</v>
      </c>
      <c r="P208" s="71">
        <v>0</v>
      </c>
      <c r="Q208" s="71">
        <v>0</v>
      </c>
      <c r="R208" s="71">
        <v>0</v>
      </c>
      <c r="S208" s="37" t="s">
        <v>205</v>
      </c>
      <c r="T208" s="31"/>
    </row>
    <row r="209" spans="1:20" ht="73.5" customHeight="1">
      <c r="A209" s="35" t="s">
        <v>155</v>
      </c>
      <c r="B209" s="14" t="s">
        <v>136</v>
      </c>
      <c r="C209" s="14">
        <v>3.6</v>
      </c>
      <c r="D209" s="14" t="s">
        <v>2</v>
      </c>
      <c r="E209" s="14"/>
      <c r="F209" s="14" t="s">
        <v>220</v>
      </c>
      <c r="G209" s="14" t="s">
        <v>221</v>
      </c>
      <c r="H209" s="14">
        <v>2024</v>
      </c>
      <c r="I209" s="30">
        <f t="shared" si="110"/>
        <v>24883</v>
      </c>
      <c r="J209" s="30">
        <f>L209+N209+P209+R209</f>
        <v>0</v>
      </c>
      <c r="K209" s="36">
        <v>24883</v>
      </c>
      <c r="L209" s="36">
        <v>0</v>
      </c>
      <c r="M209" s="36">
        <v>0</v>
      </c>
      <c r="N209" s="36">
        <v>0</v>
      </c>
      <c r="O209" s="36">
        <v>0</v>
      </c>
      <c r="P209" s="36">
        <v>0</v>
      </c>
      <c r="Q209" s="36">
        <v>0</v>
      </c>
      <c r="R209" s="36">
        <v>0</v>
      </c>
      <c r="S209" s="37" t="s">
        <v>5</v>
      </c>
      <c r="T209" s="55"/>
    </row>
    <row r="210" spans="1:20" ht="54.75" customHeight="1">
      <c r="A210" s="35" t="s">
        <v>162</v>
      </c>
      <c r="B210" s="15" t="s">
        <v>189</v>
      </c>
      <c r="C210" s="15">
        <v>2.3</v>
      </c>
      <c r="D210" s="14" t="s">
        <v>2</v>
      </c>
      <c r="E210" s="14"/>
      <c r="F210" s="14" t="s">
        <v>219</v>
      </c>
      <c r="G210" s="14" t="s">
        <v>218</v>
      </c>
      <c r="H210" s="14">
        <v>2025</v>
      </c>
      <c r="I210" s="30">
        <f t="shared" si="110"/>
        <v>37443</v>
      </c>
      <c r="J210" s="30">
        <f t="shared" si="108"/>
        <v>0</v>
      </c>
      <c r="K210" s="36">
        <v>37443</v>
      </c>
      <c r="L210" s="36">
        <v>0</v>
      </c>
      <c r="M210" s="36">
        <v>0</v>
      </c>
      <c r="N210" s="36">
        <v>0</v>
      </c>
      <c r="O210" s="36">
        <v>0</v>
      </c>
      <c r="P210" s="36">
        <v>0</v>
      </c>
      <c r="Q210" s="36">
        <v>0</v>
      </c>
      <c r="R210" s="36">
        <v>0</v>
      </c>
      <c r="S210" s="37"/>
      <c r="T210" s="31"/>
    </row>
    <row r="211" spans="1:20" ht="74.25" customHeight="1">
      <c r="A211" s="35" t="s">
        <v>163</v>
      </c>
      <c r="B211" s="14" t="s">
        <v>237</v>
      </c>
      <c r="C211" s="14">
        <v>2.3</v>
      </c>
      <c r="D211" s="14" t="s">
        <v>2</v>
      </c>
      <c r="E211" s="14"/>
      <c r="F211" s="14" t="s">
        <v>219</v>
      </c>
      <c r="G211" s="14" t="s">
        <v>218</v>
      </c>
      <c r="H211" s="14">
        <v>2025</v>
      </c>
      <c r="I211" s="30">
        <f t="shared" si="110"/>
        <v>38330.7</v>
      </c>
      <c r="J211" s="30">
        <f t="shared" si="108"/>
        <v>0</v>
      </c>
      <c r="K211" s="36">
        <v>9582.7</v>
      </c>
      <c r="L211" s="36">
        <v>0</v>
      </c>
      <c r="M211" s="36">
        <v>0</v>
      </c>
      <c r="N211" s="36">
        <v>0</v>
      </c>
      <c r="O211" s="36">
        <v>28748</v>
      </c>
      <c r="P211" s="36">
        <v>0</v>
      </c>
      <c r="Q211" s="36">
        <v>0</v>
      </c>
      <c r="R211" s="36">
        <v>0</v>
      </c>
      <c r="S211" s="37" t="s">
        <v>204</v>
      </c>
      <c r="T211" s="31"/>
    </row>
    <row r="212" spans="1:20" ht="47.25" customHeight="1">
      <c r="A212" s="35" t="s">
        <v>166</v>
      </c>
      <c r="B212" s="14" t="s">
        <v>268</v>
      </c>
      <c r="C212" s="14">
        <v>0.75</v>
      </c>
      <c r="D212" s="14" t="s">
        <v>2</v>
      </c>
      <c r="E212" s="14"/>
      <c r="F212" s="14" t="s">
        <v>220</v>
      </c>
      <c r="G212" s="14" t="s">
        <v>221</v>
      </c>
      <c r="H212" s="14">
        <v>2025</v>
      </c>
      <c r="I212" s="36">
        <f aca="true" t="shared" si="111" ref="I212:J215">K212+M212+O212+Q212</f>
        <v>16055.7</v>
      </c>
      <c r="J212" s="36">
        <f t="shared" si="111"/>
        <v>0</v>
      </c>
      <c r="K212" s="36">
        <v>16055.7</v>
      </c>
      <c r="L212" s="36">
        <v>0</v>
      </c>
      <c r="M212" s="36">
        <v>0</v>
      </c>
      <c r="N212" s="36">
        <v>0</v>
      </c>
      <c r="O212" s="36">
        <v>0</v>
      </c>
      <c r="P212" s="36">
        <v>0</v>
      </c>
      <c r="Q212" s="36">
        <v>0</v>
      </c>
      <c r="R212" s="36">
        <v>0</v>
      </c>
      <c r="S212" s="37" t="s">
        <v>5</v>
      </c>
      <c r="T212" s="31"/>
    </row>
    <row r="213" spans="1:20" ht="47.25" customHeight="1">
      <c r="A213" s="35" t="s">
        <v>167</v>
      </c>
      <c r="B213" s="14" t="s">
        <v>273</v>
      </c>
      <c r="C213" s="14">
        <v>0.75</v>
      </c>
      <c r="D213" s="14" t="s">
        <v>2</v>
      </c>
      <c r="E213" s="14"/>
      <c r="F213" s="14" t="s">
        <v>220</v>
      </c>
      <c r="G213" s="14" t="s">
        <v>221</v>
      </c>
      <c r="H213" s="14">
        <v>2025</v>
      </c>
      <c r="I213" s="36">
        <f t="shared" si="111"/>
        <v>26059.6</v>
      </c>
      <c r="J213" s="36">
        <f t="shared" si="111"/>
        <v>0</v>
      </c>
      <c r="K213" s="36">
        <v>26059.6</v>
      </c>
      <c r="L213" s="36">
        <v>0</v>
      </c>
      <c r="M213" s="36">
        <v>0</v>
      </c>
      <c r="N213" s="36">
        <v>0</v>
      </c>
      <c r="O213" s="36">
        <v>0</v>
      </c>
      <c r="P213" s="36">
        <v>0</v>
      </c>
      <c r="Q213" s="36">
        <v>0</v>
      </c>
      <c r="R213" s="36">
        <v>0</v>
      </c>
      <c r="S213" s="37" t="s">
        <v>5</v>
      </c>
      <c r="T213" s="31"/>
    </row>
    <row r="214" spans="1:20" ht="47.25" customHeight="1">
      <c r="A214" s="35" t="s">
        <v>172</v>
      </c>
      <c r="B214" s="14" t="s">
        <v>274</v>
      </c>
      <c r="C214" s="14">
        <v>0.867</v>
      </c>
      <c r="D214" s="14" t="s">
        <v>2</v>
      </c>
      <c r="E214" s="14"/>
      <c r="F214" s="14" t="s">
        <v>220</v>
      </c>
      <c r="G214" s="14" t="s">
        <v>221</v>
      </c>
      <c r="H214" s="14">
        <v>2025</v>
      </c>
      <c r="I214" s="36">
        <f t="shared" si="111"/>
        <v>17199.2</v>
      </c>
      <c r="J214" s="36">
        <f t="shared" si="111"/>
        <v>0</v>
      </c>
      <c r="K214" s="36">
        <v>17199.2</v>
      </c>
      <c r="L214" s="36">
        <v>0</v>
      </c>
      <c r="M214" s="36">
        <v>0</v>
      </c>
      <c r="N214" s="36">
        <v>0</v>
      </c>
      <c r="O214" s="36">
        <v>0</v>
      </c>
      <c r="P214" s="36">
        <v>0</v>
      </c>
      <c r="Q214" s="36">
        <v>0</v>
      </c>
      <c r="R214" s="36">
        <v>0</v>
      </c>
      <c r="S214" s="37" t="s">
        <v>5</v>
      </c>
      <c r="T214" s="31"/>
    </row>
    <row r="215" spans="1:20" ht="47.25" customHeight="1">
      <c r="A215" s="35" t="s">
        <v>175</v>
      </c>
      <c r="B215" s="14" t="s">
        <v>275</v>
      </c>
      <c r="C215" s="14">
        <v>0.608</v>
      </c>
      <c r="D215" s="14" t="s">
        <v>2</v>
      </c>
      <c r="E215" s="14"/>
      <c r="F215" s="14" t="s">
        <v>220</v>
      </c>
      <c r="G215" s="14" t="s">
        <v>221</v>
      </c>
      <c r="H215" s="14">
        <v>2025</v>
      </c>
      <c r="I215" s="36">
        <f t="shared" si="111"/>
        <v>11985.2</v>
      </c>
      <c r="J215" s="36">
        <f t="shared" si="111"/>
        <v>0</v>
      </c>
      <c r="K215" s="36">
        <v>11985.2</v>
      </c>
      <c r="L215" s="36">
        <v>0</v>
      </c>
      <c r="M215" s="36">
        <v>0</v>
      </c>
      <c r="N215" s="36">
        <v>0</v>
      </c>
      <c r="O215" s="36">
        <v>0</v>
      </c>
      <c r="P215" s="36">
        <v>0</v>
      </c>
      <c r="Q215" s="36">
        <v>0</v>
      </c>
      <c r="R215" s="36">
        <v>0</v>
      </c>
      <c r="S215" s="37" t="s">
        <v>5</v>
      </c>
      <c r="T215" s="31"/>
    </row>
    <row r="216" spans="1:20" ht="74.25" customHeight="1">
      <c r="A216" s="35" t="s">
        <v>184</v>
      </c>
      <c r="B216" s="15" t="s">
        <v>149</v>
      </c>
      <c r="C216" s="15">
        <v>0.39</v>
      </c>
      <c r="D216" s="14" t="s">
        <v>2</v>
      </c>
      <c r="E216" s="14"/>
      <c r="F216" s="14" t="s">
        <v>220</v>
      </c>
      <c r="G216" s="14" t="s">
        <v>221</v>
      </c>
      <c r="H216" s="14">
        <v>2025</v>
      </c>
      <c r="I216" s="30">
        <f aca="true" t="shared" si="112" ref="I216:I221">K216+M216+O216+Q216</f>
        <v>18027.5</v>
      </c>
      <c r="J216" s="30">
        <f t="shared" si="108"/>
        <v>0</v>
      </c>
      <c r="K216" s="36">
        <v>18027.5</v>
      </c>
      <c r="L216" s="36">
        <v>0</v>
      </c>
      <c r="M216" s="36">
        <v>0</v>
      </c>
      <c r="N216" s="36">
        <v>0</v>
      </c>
      <c r="O216" s="36">
        <v>0</v>
      </c>
      <c r="P216" s="36">
        <v>0</v>
      </c>
      <c r="Q216" s="36">
        <v>0</v>
      </c>
      <c r="R216" s="36">
        <v>0</v>
      </c>
      <c r="S216" s="37"/>
      <c r="T216" s="55"/>
    </row>
    <row r="217" spans="1:20" ht="38.25">
      <c r="A217" s="35" t="s">
        <v>186</v>
      </c>
      <c r="B217" s="14" t="s">
        <v>213</v>
      </c>
      <c r="C217" s="14">
        <v>1</v>
      </c>
      <c r="D217" s="14" t="s">
        <v>2</v>
      </c>
      <c r="E217" s="14"/>
      <c r="F217" s="14" t="s">
        <v>219</v>
      </c>
      <c r="G217" s="14" t="s">
        <v>218</v>
      </c>
      <c r="H217" s="14">
        <v>2026</v>
      </c>
      <c r="I217" s="30">
        <f t="shared" si="112"/>
        <v>17333.6</v>
      </c>
      <c r="J217" s="30">
        <f t="shared" si="108"/>
        <v>0</v>
      </c>
      <c r="K217" s="36">
        <v>17333.6</v>
      </c>
      <c r="L217" s="36">
        <v>0</v>
      </c>
      <c r="M217" s="36">
        <v>0</v>
      </c>
      <c r="N217" s="36">
        <v>0</v>
      </c>
      <c r="O217" s="36">
        <v>0</v>
      </c>
      <c r="P217" s="36">
        <v>0</v>
      </c>
      <c r="Q217" s="36">
        <v>0</v>
      </c>
      <c r="R217" s="36">
        <v>0</v>
      </c>
      <c r="S217" s="37" t="s">
        <v>5</v>
      </c>
      <c r="T217" s="31"/>
    </row>
    <row r="218" spans="1:20" ht="38.25">
      <c r="A218" s="75" t="s">
        <v>193</v>
      </c>
      <c r="B218" s="70" t="s">
        <v>320</v>
      </c>
      <c r="C218" s="70">
        <v>5</v>
      </c>
      <c r="D218" s="70" t="s">
        <v>2</v>
      </c>
      <c r="E218" s="70"/>
      <c r="F218" s="70" t="s">
        <v>220</v>
      </c>
      <c r="G218" s="70" t="s">
        <v>221</v>
      </c>
      <c r="H218" s="70">
        <v>2026</v>
      </c>
      <c r="I218" s="76">
        <f t="shared" si="112"/>
        <v>51322.1</v>
      </c>
      <c r="J218" s="76">
        <f>L218+N218+P218+R218</f>
        <v>0</v>
      </c>
      <c r="K218" s="71">
        <v>51322.1</v>
      </c>
      <c r="L218" s="71">
        <v>0</v>
      </c>
      <c r="M218" s="71">
        <v>0</v>
      </c>
      <c r="N218" s="71">
        <v>0</v>
      </c>
      <c r="O218" s="71">
        <v>0</v>
      </c>
      <c r="P218" s="71">
        <v>0</v>
      </c>
      <c r="Q218" s="71">
        <v>0</v>
      </c>
      <c r="R218" s="71">
        <v>0</v>
      </c>
      <c r="S218" s="37" t="s">
        <v>5</v>
      </c>
      <c r="T218" s="31"/>
    </row>
    <row r="219" spans="1:20" ht="38.25">
      <c r="A219" s="75" t="s">
        <v>261</v>
      </c>
      <c r="B219" s="70" t="s">
        <v>322</v>
      </c>
      <c r="C219" s="70">
        <v>0.86</v>
      </c>
      <c r="D219" s="70" t="s">
        <v>2</v>
      </c>
      <c r="E219" s="70"/>
      <c r="F219" s="70" t="s">
        <v>220</v>
      </c>
      <c r="G219" s="70" t="s">
        <v>221</v>
      </c>
      <c r="H219" s="70">
        <v>2026</v>
      </c>
      <c r="I219" s="76">
        <f t="shared" si="112"/>
        <v>20805.3</v>
      </c>
      <c r="J219" s="76">
        <f>L219+N219+P219+R219</f>
        <v>0</v>
      </c>
      <c r="K219" s="71">
        <v>20805.3</v>
      </c>
      <c r="L219" s="71">
        <v>0</v>
      </c>
      <c r="M219" s="71">
        <v>0</v>
      </c>
      <c r="N219" s="71">
        <v>0</v>
      </c>
      <c r="O219" s="71">
        <v>0</v>
      </c>
      <c r="P219" s="71">
        <v>0</v>
      </c>
      <c r="Q219" s="71">
        <v>0</v>
      </c>
      <c r="R219" s="71">
        <v>0</v>
      </c>
      <c r="S219" s="37" t="s">
        <v>5</v>
      </c>
      <c r="T219" s="31"/>
    </row>
    <row r="220" spans="1:20" ht="38.25">
      <c r="A220" s="75" t="s">
        <v>279</v>
      </c>
      <c r="B220" s="70" t="s">
        <v>323</v>
      </c>
      <c r="C220" s="70">
        <v>0.65</v>
      </c>
      <c r="D220" s="70" t="s">
        <v>2</v>
      </c>
      <c r="E220" s="70"/>
      <c r="F220" s="70" t="s">
        <v>220</v>
      </c>
      <c r="G220" s="70" t="s">
        <v>221</v>
      </c>
      <c r="H220" s="70">
        <v>2026</v>
      </c>
      <c r="I220" s="76">
        <f t="shared" si="112"/>
        <v>25424.6</v>
      </c>
      <c r="J220" s="76">
        <f>L220+N220+P220+R220</f>
        <v>0</v>
      </c>
      <c r="K220" s="71">
        <v>25424.6</v>
      </c>
      <c r="L220" s="71">
        <v>0</v>
      </c>
      <c r="M220" s="71">
        <v>0</v>
      </c>
      <c r="N220" s="71">
        <v>0</v>
      </c>
      <c r="O220" s="71">
        <v>0</v>
      </c>
      <c r="P220" s="71">
        <v>0</v>
      </c>
      <c r="Q220" s="71">
        <v>0</v>
      </c>
      <c r="R220" s="71">
        <v>0</v>
      </c>
      <c r="S220" s="37" t="s">
        <v>5</v>
      </c>
      <c r="T220" s="31"/>
    </row>
    <row r="221" spans="1:20" ht="45.75" customHeight="1">
      <c r="A221" s="35" t="s">
        <v>280</v>
      </c>
      <c r="B221" s="15" t="s">
        <v>156</v>
      </c>
      <c r="C221" s="15">
        <v>1.34</v>
      </c>
      <c r="D221" s="14" t="s">
        <v>2</v>
      </c>
      <c r="E221" s="14"/>
      <c r="F221" s="14" t="s">
        <v>220</v>
      </c>
      <c r="G221" s="14" t="s">
        <v>221</v>
      </c>
      <c r="H221" s="14">
        <v>2026</v>
      </c>
      <c r="I221" s="30">
        <f t="shared" si="112"/>
        <v>9856.8</v>
      </c>
      <c r="J221" s="30">
        <f t="shared" si="108"/>
        <v>0</v>
      </c>
      <c r="K221" s="36">
        <v>9856.8</v>
      </c>
      <c r="L221" s="36">
        <v>0</v>
      </c>
      <c r="M221" s="36">
        <v>0</v>
      </c>
      <c r="N221" s="36">
        <v>0</v>
      </c>
      <c r="O221" s="36">
        <v>0</v>
      </c>
      <c r="P221" s="36">
        <v>0</v>
      </c>
      <c r="Q221" s="36">
        <v>0</v>
      </c>
      <c r="R221" s="36">
        <v>0</v>
      </c>
      <c r="S221" s="56"/>
      <c r="T221" s="55"/>
    </row>
    <row r="222" spans="1:20" ht="46.5" customHeight="1">
      <c r="A222" s="35" t="s">
        <v>281</v>
      </c>
      <c r="B222" s="14" t="s">
        <v>98</v>
      </c>
      <c r="C222" s="14">
        <v>4</v>
      </c>
      <c r="D222" s="14" t="s">
        <v>2</v>
      </c>
      <c r="E222" s="14"/>
      <c r="F222" s="14" t="s">
        <v>220</v>
      </c>
      <c r="G222" s="14" t="s">
        <v>221</v>
      </c>
      <c r="H222" s="14">
        <v>2028</v>
      </c>
      <c r="I222" s="30">
        <f aca="true" t="shared" si="113" ref="I222:J229">K222+M222+O222+Q222</f>
        <v>22951.5</v>
      </c>
      <c r="J222" s="30">
        <f t="shared" si="113"/>
        <v>0</v>
      </c>
      <c r="K222" s="36">
        <v>22951.5</v>
      </c>
      <c r="L222" s="36">
        <v>0</v>
      </c>
      <c r="M222" s="36">
        <v>0</v>
      </c>
      <c r="N222" s="36">
        <v>0</v>
      </c>
      <c r="O222" s="36">
        <v>0</v>
      </c>
      <c r="P222" s="36">
        <v>0</v>
      </c>
      <c r="Q222" s="36">
        <v>0</v>
      </c>
      <c r="R222" s="36">
        <v>0</v>
      </c>
      <c r="S222" s="37" t="s">
        <v>5</v>
      </c>
      <c r="T222" s="31"/>
    </row>
    <row r="223" spans="1:20" ht="74.25" customHeight="1">
      <c r="A223" s="35" t="s">
        <v>282</v>
      </c>
      <c r="B223" s="14" t="s">
        <v>183</v>
      </c>
      <c r="C223" s="14">
        <v>0.2</v>
      </c>
      <c r="D223" s="14" t="s">
        <v>2</v>
      </c>
      <c r="E223" s="14"/>
      <c r="F223" s="14" t="s">
        <v>220</v>
      </c>
      <c r="G223" s="14" t="s">
        <v>221</v>
      </c>
      <c r="H223" s="14">
        <v>2028</v>
      </c>
      <c r="I223" s="30">
        <f t="shared" si="113"/>
        <v>9325.7</v>
      </c>
      <c r="J223" s="30">
        <f t="shared" si="113"/>
        <v>0</v>
      </c>
      <c r="K223" s="36">
        <v>9325.7</v>
      </c>
      <c r="L223" s="36">
        <v>0</v>
      </c>
      <c r="M223" s="36">
        <v>0</v>
      </c>
      <c r="N223" s="36">
        <v>0</v>
      </c>
      <c r="O223" s="36">
        <v>0</v>
      </c>
      <c r="P223" s="36">
        <v>0</v>
      </c>
      <c r="Q223" s="36">
        <v>0</v>
      </c>
      <c r="R223" s="36">
        <v>0</v>
      </c>
      <c r="S223" s="37" t="s">
        <v>185</v>
      </c>
      <c r="T223" s="31"/>
    </row>
    <row r="224" spans="1:20" ht="74.25" customHeight="1">
      <c r="A224" s="35" t="s">
        <v>265</v>
      </c>
      <c r="B224" s="14" t="s">
        <v>134</v>
      </c>
      <c r="C224" s="14">
        <v>0.674</v>
      </c>
      <c r="D224" s="14" t="s">
        <v>2</v>
      </c>
      <c r="E224" s="14"/>
      <c r="F224" s="14" t="s">
        <v>220</v>
      </c>
      <c r="G224" s="14" t="s">
        <v>221</v>
      </c>
      <c r="H224" s="14">
        <v>2028</v>
      </c>
      <c r="I224" s="30">
        <f t="shared" si="113"/>
        <v>9499.2</v>
      </c>
      <c r="J224" s="30">
        <f t="shared" si="113"/>
        <v>0</v>
      </c>
      <c r="K224" s="36">
        <v>9499.2</v>
      </c>
      <c r="L224" s="36">
        <v>0</v>
      </c>
      <c r="M224" s="36">
        <v>0</v>
      </c>
      <c r="N224" s="36">
        <v>0</v>
      </c>
      <c r="O224" s="36">
        <v>0</v>
      </c>
      <c r="P224" s="36">
        <v>0</v>
      </c>
      <c r="Q224" s="36">
        <v>0</v>
      </c>
      <c r="R224" s="36">
        <v>0</v>
      </c>
      <c r="S224" s="37"/>
      <c r="T224" s="31"/>
    </row>
    <row r="225" spans="1:20" ht="45.75" customHeight="1">
      <c r="A225" s="35" t="s">
        <v>283</v>
      </c>
      <c r="B225" s="15" t="s">
        <v>157</v>
      </c>
      <c r="C225" s="15">
        <v>0.62</v>
      </c>
      <c r="D225" s="14" t="s">
        <v>2</v>
      </c>
      <c r="E225" s="14"/>
      <c r="F225" s="14" t="s">
        <v>220</v>
      </c>
      <c r="G225" s="14" t="s">
        <v>221</v>
      </c>
      <c r="H225" s="14">
        <v>2029</v>
      </c>
      <c r="I225" s="30">
        <f t="shared" si="113"/>
        <v>8929.2</v>
      </c>
      <c r="J225" s="30">
        <f t="shared" si="113"/>
        <v>0</v>
      </c>
      <c r="K225" s="36">
        <v>8929.2</v>
      </c>
      <c r="L225" s="36">
        <v>0</v>
      </c>
      <c r="M225" s="36">
        <v>0</v>
      </c>
      <c r="N225" s="36">
        <v>0</v>
      </c>
      <c r="O225" s="36">
        <v>0</v>
      </c>
      <c r="P225" s="36">
        <v>0</v>
      </c>
      <c r="Q225" s="36">
        <v>0</v>
      </c>
      <c r="R225" s="36">
        <v>0</v>
      </c>
      <c r="S225" s="56"/>
      <c r="T225" s="55"/>
    </row>
    <row r="226" spans="1:20" ht="74.25" customHeight="1">
      <c r="A226" s="35" t="s">
        <v>296</v>
      </c>
      <c r="B226" s="14" t="s">
        <v>109</v>
      </c>
      <c r="C226" s="14">
        <v>0.94</v>
      </c>
      <c r="D226" s="14" t="s">
        <v>2</v>
      </c>
      <c r="E226" s="14"/>
      <c r="F226" s="14" t="s">
        <v>219</v>
      </c>
      <c r="G226" s="14" t="s">
        <v>218</v>
      </c>
      <c r="H226" s="14">
        <v>2029</v>
      </c>
      <c r="I226" s="30">
        <f aca="true" t="shared" si="114" ref="I226:J228">K226+M226+O226+Q226</f>
        <v>10250.5</v>
      </c>
      <c r="J226" s="30">
        <f t="shared" si="114"/>
        <v>0</v>
      </c>
      <c r="K226" s="36">
        <v>10250.5</v>
      </c>
      <c r="L226" s="36">
        <v>0</v>
      </c>
      <c r="M226" s="36">
        <v>0</v>
      </c>
      <c r="N226" s="36">
        <v>0</v>
      </c>
      <c r="O226" s="36">
        <v>0</v>
      </c>
      <c r="P226" s="36">
        <v>0</v>
      </c>
      <c r="Q226" s="36">
        <v>0</v>
      </c>
      <c r="R226" s="36">
        <v>0</v>
      </c>
      <c r="S226" s="37" t="s">
        <v>108</v>
      </c>
      <c r="T226" s="31"/>
    </row>
    <row r="227" spans="1:20" ht="45.75" customHeight="1">
      <c r="A227" s="35" t="s">
        <v>324</v>
      </c>
      <c r="B227" s="15" t="s">
        <v>158</v>
      </c>
      <c r="C227" s="15">
        <v>1.05</v>
      </c>
      <c r="D227" s="14" t="s">
        <v>2</v>
      </c>
      <c r="E227" s="14"/>
      <c r="F227" s="14" t="s">
        <v>220</v>
      </c>
      <c r="G227" s="14" t="s">
        <v>221</v>
      </c>
      <c r="H227" s="14">
        <v>2030</v>
      </c>
      <c r="I227" s="30">
        <f t="shared" si="114"/>
        <v>8672.7</v>
      </c>
      <c r="J227" s="30">
        <f t="shared" si="114"/>
        <v>0</v>
      </c>
      <c r="K227" s="36">
        <v>8672.7</v>
      </c>
      <c r="L227" s="36">
        <v>0</v>
      </c>
      <c r="M227" s="36">
        <v>0</v>
      </c>
      <c r="N227" s="36">
        <v>0</v>
      </c>
      <c r="O227" s="36">
        <v>0</v>
      </c>
      <c r="P227" s="36">
        <v>0</v>
      </c>
      <c r="Q227" s="36">
        <v>0</v>
      </c>
      <c r="R227" s="36">
        <v>0</v>
      </c>
      <c r="S227" s="56"/>
      <c r="T227" s="55"/>
    </row>
    <row r="228" spans="1:20" ht="63.75">
      <c r="A228" s="35" t="s">
        <v>325</v>
      </c>
      <c r="B228" s="14" t="s">
        <v>170</v>
      </c>
      <c r="C228" s="14">
        <v>0.3</v>
      </c>
      <c r="D228" s="14" t="s">
        <v>2</v>
      </c>
      <c r="E228" s="14"/>
      <c r="F228" s="14" t="s">
        <v>220</v>
      </c>
      <c r="G228" s="14" t="s">
        <v>221</v>
      </c>
      <c r="H228" s="14">
        <v>2030</v>
      </c>
      <c r="I228" s="30">
        <f t="shared" si="114"/>
        <v>10041.1</v>
      </c>
      <c r="J228" s="30">
        <f t="shared" si="114"/>
        <v>0</v>
      </c>
      <c r="K228" s="36">
        <v>10041.1</v>
      </c>
      <c r="L228" s="36">
        <v>0</v>
      </c>
      <c r="M228" s="36">
        <v>0</v>
      </c>
      <c r="N228" s="36">
        <v>0</v>
      </c>
      <c r="O228" s="36">
        <v>0</v>
      </c>
      <c r="P228" s="36">
        <v>0</v>
      </c>
      <c r="Q228" s="36">
        <v>0</v>
      </c>
      <c r="R228" s="36">
        <v>0</v>
      </c>
      <c r="S228" s="37" t="s">
        <v>171</v>
      </c>
      <c r="T228" s="31"/>
    </row>
    <row r="229" spans="1:20" ht="60" customHeight="1">
      <c r="A229" s="35" t="s">
        <v>326</v>
      </c>
      <c r="B229" s="13" t="s">
        <v>9</v>
      </c>
      <c r="C229" s="36">
        <v>0.7</v>
      </c>
      <c r="D229" s="13" t="s">
        <v>2</v>
      </c>
      <c r="E229" s="13"/>
      <c r="F229" s="14" t="s">
        <v>220</v>
      </c>
      <c r="G229" s="14" t="s">
        <v>221</v>
      </c>
      <c r="H229" s="17">
        <v>2030</v>
      </c>
      <c r="I229" s="30">
        <f t="shared" si="113"/>
        <v>9991.6</v>
      </c>
      <c r="J229" s="30">
        <f t="shared" si="113"/>
        <v>0</v>
      </c>
      <c r="K229" s="36">
        <v>9991.6</v>
      </c>
      <c r="L229" s="36">
        <v>0</v>
      </c>
      <c r="M229" s="36">
        <v>0</v>
      </c>
      <c r="N229" s="36">
        <v>0</v>
      </c>
      <c r="O229" s="36">
        <v>0</v>
      </c>
      <c r="P229" s="36">
        <v>0</v>
      </c>
      <c r="Q229" s="36">
        <v>0</v>
      </c>
      <c r="R229" s="36">
        <v>0</v>
      </c>
      <c r="S229" s="37" t="s">
        <v>5</v>
      </c>
      <c r="T229" s="31"/>
    </row>
    <row r="230" spans="1:20" ht="29.25" customHeight="1">
      <c r="A230" s="79" t="s">
        <v>79</v>
      </c>
      <c r="B230" s="83" t="s">
        <v>306</v>
      </c>
      <c r="C230" s="84"/>
      <c r="D230" s="85"/>
      <c r="E230" s="20"/>
      <c r="F230" s="20"/>
      <c r="G230" s="20"/>
      <c r="H230" s="24" t="s">
        <v>26</v>
      </c>
      <c r="I230" s="25">
        <f aca="true" t="shared" si="115" ref="I230:R230">I240+I250</f>
        <v>257636.5</v>
      </c>
      <c r="J230" s="25">
        <f t="shared" si="115"/>
        <v>4946.9</v>
      </c>
      <c r="K230" s="25">
        <f t="shared" si="115"/>
        <v>257636.5</v>
      </c>
      <c r="L230" s="25">
        <f t="shared" si="115"/>
        <v>4946.9</v>
      </c>
      <c r="M230" s="25">
        <f t="shared" si="115"/>
        <v>0</v>
      </c>
      <c r="N230" s="25">
        <f t="shared" si="115"/>
        <v>0</v>
      </c>
      <c r="O230" s="25">
        <f t="shared" si="115"/>
        <v>0</v>
      </c>
      <c r="P230" s="25">
        <f t="shared" si="115"/>
        <v>0</v>
      </c>
      <c r="Q230" s="25">
        <f t="shared" si="115"/>
        <v>0</v>
      </c>
      <c r="R230" s="25">
        <f t="shared" si="115"/>
        <v>0</v>
      </c>
      <c r="S230" s="26"/>
      <c r="T230" s="31"/>
    </row>
    <row r="231" spans="1:20" ht="22.5" customHeight="1">
      <c r="A231" s="80"/>
      <c r="B231" s="86"/>
      <c r="C231" s="87"/>
      <c r="D231" s="88"/>
      <c r="E231" s="20"/>
      <c r="F231" s="20"/>
      <c r="G231" s="20"/>
      <c r="H231" s="17">
        <v>2022</v>
      </c>
      <c r="I231" s="30">
        <f aca="true" t="shared" si="116" ref="I231:R231">I241+I251</f>
        <v>44.699999999999996</v>
      </c>
      <c r="J231" s="30">
        <f t="shared" si="116"/>
        <v>44.699999999999996</v>
      </c>
      <c r="K231" s="30">
        <f t="shared" si="116"/>
        <v>44.699999999999996</v>
      </c>
      <c r="L231" s="30">
        <f t="shared" si="116"/>
        <v>44.699999999999996</v>
      </c>
      <c r="M231" s="30">
        <f t="shared" si="116"/>
        <v>0</v>
      </c>
      <c r="N231" s="30">
        <f t="shared" si="116"/>
        <v>0</v>
      </c>
      <c r="O231" s="30">
        <f t="shared" si="116"/>
        <v>0</v>
      </c>
      <c r="P231" s="30">
        <f t="shared" si="116"/>
        <v>0</v>
      </c>
      <c r="Q231" s="30">
        <f t="shared" si="116"/>
        <v>0</v>
      </c>
      <c r="R231" s="30">
        <f t="shared" si="116"/>
        <v>0</v>
      </c>
      <c r="S231" s="26"/>
      <c r="T231" s="31"/>
    </row>
    <row r="232" spans="1:20" ht="20.25" customHeight="1">
      <c r="A232" s="80"/>
      <c r="B232" s="86"/>
      <c r="C232" s="87"/>
      <c r="D232" s="88"/>
      <c r="E232" s="20"/>
      <c r="F232" s="20"/>
      <c r="G232" s="20"/>
      <c r="H232" s="17">
        <v>2023</v>
      </c>
      <c r="I232" s="30">
        <f aca="true" t="shared" si="117" ref="I232:R232">I242+I252</f>
        <v>8173.4</v>
      </c>
      <c r="J232" s="30">
        <f t="shared" si="117"/>
        <v>4902.2</v>
      </c>
      <c r="K232" s="30">
        <f t="shared" si="117"/>
        <v>8173.4</v>
      </c>
      <c r="L232" s="30">
        <f t="shared" si="117"/>
        <v>4902.2</v>
      </c>
      <c r="M232" s="30">
        <f t="shared" si="117"/>
        <v>0</v>
      </c>
      <c r="N232" s="30">
        <f t="shared" si="117"/>
        <v>0</v>
      </c>
      <c r="O232" s="30">
        <f t="shared" si="117"/>
        <v>0</v>
      </c>
      <c r="P232" s="30">
        <f t="shared" si="117"/>
        <v>0</v>
      </c>
      <c r="Q232" s="30">
        <f t="shared" si="117"/>
        <v>0</v>
      </c>
      <c r="R232" s="30">
        <f t="shared" si="117"/>
        <v>0</v>
      </c>
      <c r="S232" s="26"/>
      <c r="T232" s="31"/>
    </row>
    <row r="233" spans="1:20" ht="21.75" customHeight="1">
      <c r="A233" s="80"/>
      <c r="B233" s="86"/>
      <c r="C233" s="87"/>
      <c r="D233" s="88"/>
      <c r="E233" s="20"/>
      <c r="F233" s="20"/>
      <c r="G233" s="20"/>
      <c r="H233" s="17">
        <v>2024</v>
      </c>
      <c r="I233" s="30">
        <f aca="true" t="shared" si="118" ref="I233:R233">I243+I253</f>
        <v>17311.3</v>
      </c>
      <c r="J233" s="30">
        <f t="shared" si="118"/>
        <v>0</v>
      </c>
      <c r="K233" s="30">
        <f t="shared" si="118"/>
        <v>17311.3</v>
      </c>
      <c r="L233" s="30">
        <f t="shared" si="118"/>
        <v>0</v>
      </c>
      <c r="M233" s="30">
        <f t="shared" si="118"/>
        <v>0</v>
      </c>
      <c r="N233" s="30">
        <f t="shared" si="118"/>
        <v>0</v>
      </c>
      <c r="O233" s="30">
        <f t="shared" si="118"/>
        <v>0</v>
      </c>
      <c r="P233" s="30">
        <f t="shared" si="118"/>
        <v>0</v>
      </c>
      <c r="Q233" s="30">
        <f t="shared" si="118"/>
        <v>0</v>
      </c>
      <c r="R233" s="30">
        <f t="shared" si="118"/>
        <v>0</v>
      </c>
      <c r="S233" s="26"/>
      <c r="T233" s="31"/>
    </row>
    <row r="234" spans="1:20" ht="24" customHeight="1">
      <c r="A234" s="80"/>
      <c r="B234" s="86"/>
      <c r="C234" s="87"/>
      <c r="D234" s="88"/>
      <c r="E234" s="20"/>
      <c r="F234" s="20"/>
      <c r="G234" s="20"/>
      <c r="H234" s="17">
        <v>2025</v>
      </c>
      <c r="I234" s="30">
        <f aca="true" t="shared" si="119" ref="I234:R234">I244+I254</f>
        <v>41732.8</v>
      </c>
      <c r="J234" s="30">
        <f t="shared" si="119"/>
        <v>0</v>
      </c>
      <c r="K234" s="30">
        <f t="shared" si="119"/>
        <v>41732.8</v>
      </c>
      <c r="L234" s="30">
        <f t="shared" si="119"/>
        <v>0</v>
      </c>
      <c r="M234" s="30">
        <f t="shared" si="119"/>
        <v>0</v>
      </c>
      <c r="N234" s="30">
        <f t="shared" si="119"/>
        <v>0</v>
      </c>
      <c r="O234" s="30">
        <f t="shared" si="119"/>
        <v>0</v>
      </c>
      <c r="P234" s="30">
        <f t="shared" si="119"/>
        <v>0</v>
      </c>
      <c r="Q234" s="30">
        <f t="shared" si="119"/>
        <v>0</v>
      </c>
      <c r="R234" s="30">
        <f t="shared" si="119"/>
        <v>0</v>
      </c>
      <c r="S234" s="26"/>
      <c r="T234" s="31"/>
    </row>
    <row r="235" spans="1:20" ht="18" customHeight="1">
      <c r="A235" s="80"/>
      <c r="B235" s="86"/>
      <c r="C235" s="87"/>
      <c r="D235" s="88"/>
      <c r="E235" s="20"/>
      <c r="F235" s="20"/>
      <c r="G235" s="20"/>
      <c r="H235" s="17">
        <v>2026</v>
      </c>
      <c r="I235" s="30">
        <f aca="true" t="shared" si="120" ref="I235:R235">I245+I255</f>
        <v>0</v>
      </c>
      <c r="J235" s="30">
        <f t="shared" si="120"/>
        <v>0</v>
      </c>
      <c r="K235" s="30">
        <f t="shared" si="120"/>
        <v>0</v>
      </c>
      <c r="L235" s="30">
        <f t="shared" si="120"/>
        <v>0</v>
      </c>
      <c r="M235" s="30">
        <f t="shared" si="120"/>
        <v>0</v>
      </c>
      <c r="N235" s="30">
        <f t="shared" si="120"/>
        <v>0</v>
      </c>
      <c r="O235" s="30">
        <f t="shared" si="120"/>
        <v>0</v>
      </c>
      <c r="P235" s="30">
        <f t="shared" si="120"/>
        <v>0</v>
      </c>
      <c r="Q235" s="30">
        <f t="shared" si="120"/>
        <v>0</v>
      </c>
      <c r="R235" s="30">
        <f t="shared" si="120"/>
        <v>0</v>
      </c>
      <c r="S235" s="26"/>
      <c r="T235" s="31"/>
    </row>
    <row r="236" spans="1:20" ht="21.75" customHeight="1">
      <c r="A236" s="80"/>
      <c r="B236" s="86"/>
      <c r="C236" s="87"/>
      <c r="D236" s="88"/>
      <c r="E236" s="20"/>
      <c r="F236" s="20"/>
      <c r="G236" s="20"/>
      <c r="H236" s="17">
        <v>2027</v>
      </c>
      <c r="I236" s="30">
        <f aca="true" t="shared" si="121" ref="I236:R236">I246+I256</f>
        <v>17259.1</v>
      </c>
      <c r="J236" s="30">
        <f t="shared" si="121"/>
        <v>0</v>
      </c>
      <c r="K236" s="30">
        <f t="shared" si="121"/>
        <v>17259.1</v>
      </c>
      <c r="L236" s="30">
        <f t="shared" si="121"/>
        <v>0</v>
      </c>
      <c r="M236" s="30">
        <f t="shared" si="121"/>
        <v>0</v>
      </c>
      <c r="N236" s="30">
        <f t="shared" si="121"/>
        <v>0</v>
      </c>
      <c r="O236" s="30">
        <f t="shared" si="121"/>
        <v>0</v>
      </c>
      <c r="P236" s="30">
        <f t="shared" si="121"/>
        <v>0</v>
      </c>
      <c r="Q236" s="30">
        <f t="shared" si="121"/>
        <v>0</v>
      </c>
      <c r="R236" s="30">
        <f t="shared" si="121"/>
        <v>0</v>
      </c>
      <c r="S236" s="26"/>
      <c r="T236" s="31"/>
    </row>
    <row r="237" spans="1:243" ht="21.75" customHeight="1">
      <c r="A237" s="80"/>
      <c r="B237" s="86"/>
      <c r="C237" s="87"/>
      <c r="D237" s="88"/>
      <c r="E237" s="20"/>
      <c r="F237" s="20"/>
      <c r="G237" s="20"/>
      <c r="H237" s="17">
        <v>2028</v>
      </c>
      <c r="I237" s="30">
        <f aca="true" t="shared" si="122" ref="I237:R237">I247+I257</f>
        <v>39478.4</v>
      </c>
      <c r="J237" s="30">
        <f t="shared" si="122"/>
        <v>0</v>
      </c>
      <c r="K237" s="30">
        <f t="shared" si="122"/>
        <v>39478.4</v>
      </c>
      <c r="L237" s="30">
        <f t="shared" si="122"/>
        <v>0</v>
      </c>
      <c r="M237" s="30">
        <f t="shared" si="122"/>
        <v>0</v>
      </c>
      <c r="N237" s="30">
        <f t="shared" si="122"/>
        <v>0</v>
      </c>
      <c r="O237" s="30">
        <f t="shared" si="122"/>
        <v>0</v>
      </c>
      <c r="P237" s="30">
        <f t="shared" si="122"/>
        <v>0</v>
      </c>
      <c r="Q237" s="30">
        <f t="shared" si="122"/>
        <v>0</v>
      </c>
      <c r="R237" s="30">
        <f t="shared" si="122"/>
        <v>0</v>
      </c>
      <c r="S237" s="26"/>
      <c r="T237" s="31"/>
      <c r="AI237" s="28"/>
      <c r="AY237" s="28"/>
      <c r="BO237" s="28"/>
      <c r="CE237" s="28"/>
      <c r="CU237" s="28"/>
      <c r="DK237" s="28"/>
      <c r="EA237" s="28"/>
      <c r="EQ237" s="28"/>
      <c r="FG237" s="28"/>
      <c r="FW237" s="28"/>
      <c r="GM237" s="28"/>
      <c r="HC237" s="28"/>
      <c r="HS237" s="28"/>
      <c r="II237" s="28"/>
    </row>
    <row r="238" spans="1:243" ht="21.75" customHeight="1">
      <c r="A238" s="80"/>
      <c r="B238" s="86"/>
      <c r="C238" s="87"/>
      <c r="D238" s="88"/>
      <c r="E238" s="20"/>
      <c r="F238" s="20"/>
      <c r="G238" s="20"/>
      <c r="H238" s="17">
        <v>2029</v>
      </c>
      <c r="I238" s="30">
        <f aca="true" t="shared" si="123" ref="I238:R238">I248+I258</f>
        <v>59280.700000000004</v>
      </c>
      <c r="J238" s="30">
        <f t="shared" si="123"/>
        <v>0</v>
      </c>
      <c r="K238" s="30">
        <f t="shared" si="123"/>
        <v>59280.700000000004</v>
      </c>
      <c r="L238" s="30">
        <f t="shared" si="123"/>
        <v>0</v>
      </c>
      <c r="M238" s="30">
        <f t="shared" si="123"/>
        <v>0</v>
      </c>
      <c r="N238" s="30">
        <f t="shared" si="123"/>
        <v>0</v>
      </c>
      <c r="O238" s="30">
        <f t="shared" si="123"/>
        <v>0</v>
      </c>
      <c r="P238" s="30">
        <f t="shared" si="123"/>
        <v>0</v>
      </c>
      <c r="Q238" s="30">
        <f t="shared" si="123"/>
        <v>0</v>
      </c>
      <c r="R238" s="30">
        <f t="shared" si="123"/>
        <v>0</v>
      </c>
      <c r="S238" s="26"/>
      <c r="T238" s="31"/>
      <c r="AI238" s="28"/>
      <c r="AY238" s="28"/>
      <c r="BO238" s="28"/>
      <c r="CE238" s="28"/>
      <c r="CU238" s="28"/>
      <c r="DK238" s="28"/>
      <c r="EA238" s="28"/>
      <c r="EQ238" s="28"/>
      <c r="FG238" s="28"/>
      <c r="FW238" s="28"/>
      <c r="GM238" s="28"/>
      <c r="HC238" s="28"/>
      <c r="HS238" s="28"/>
      <c r="II238" s="28"/>
    </row>
    <row r="239" spans="1:243" ht="21.75" customHeight="1">
      <c r="A239" s="80"/>
      <c r="B239" s="86"/>
      <c r="C239" s="87"/>
      <c r="D239" s="88"/>
      <c r="E239" s="20"/>
      <c r="F239" s="20"/>
      <c r="G239" s="20"/>
      <c r="H239" s="17">
        <v>2030</v>
      </c>
      <c r="I239" s="30">
        <f aca="true" t="shared" si="124" ref="I239:R239">I249+I259</f>
        <v>74356.1</v>
      </c>
      <c r="J239" s="30">
        <f t="shared" si="124"/>
        <v>0</v>
      </c>
      <c r="K239" s="30">
        <f t="shared" si="124"/>
        <v>74356.1</v>
      </c>
      <c r="L239" s="30">
        <f t="shared" si="124"/>
        <v>0</v>
      </c>
      <c r="M239" s="30">
        <f t="shared" si="124"/>
        <v>0</v>
      </c>
      <c r="N239" s="30">
        <f t="shared" si="124"/>
        <v>0</v>
      </c>
      <c r="O239" s="30">
        <f t="shared" si="124"/>
        <v>0</v>
      </c>
      <c r="P239" s="30">
        <f t="shared" si="124"/>
        <v>0</v>
      </c>
      <c r="Q239" s="30">
        <f t="shared" si="124"/>
        <v>0</v>
      </c>
      <c r="R239" s="30">
        <f t="shared" si="124"/>
        <v>0</v>
      </c>
      <c r="S239" s="26"/>
      <c r="T239" s="31"/>
      <c r="AI239" s="28"/>
      <c r="AY239" s="28"/>
      <c r="BO239" s="28"/>
      <c r="CE239" s="28"/>
      <c r="CU239" s="28"/>
      <c r="DK239" s="28"/>
      <c r="EA239" s="28"/>
      <c r="EQ239" s="28"/>
      <c r="FG239" s="28"/>
      <c r="FW239" s="28"/>
      <c r="GM239" s="28"/>
      <c r="HC239" s="28"/>
      <c r="HS239" s="28"/>
      <c r="II239" s="28"/>
    </row>
    <row r="240" spans="1:20" ht="19.5" customHeight="1">
      <c r="A240" s="80"/>
      <c r="B240" s="83" t="s">
        <v>56</v>
      </c>
      <c r="C240" s="84"/>
      <c r="D240" s="85"/>
      <c r="E240" s="20"/>
      <c r="F240" s="20"/>
      <c r="G240" s="20"/>
      <c r="H240" s="24" t="s">
        <v>26</v>
      </c>
      <c r="I240" s="25">
        <f>K240+M240+O240+Q240</f>
        <v>249463.1</v>
      </c>
      <c r="J240" s="25">
        <f>L240+N240+P240+R240</f>
        <v>44.699999999999996</v>
      </c>
      <c r="K240" s="25">
        <f aca="true" t="shared" si="125" ref="K240:R240">SUM(K241:K249)</f>
        <v>249463.1</v>
      </c>
      <c r="L240" s="25">
        <f t="shared" si="125"/>
        <v>44.699999999999996</v>
      </c>
      <c r="M240" s="25">
        <f t="shared" si="125"/>
        <v>0</v>
      </c>
      <c r="N240" s="25">
        <f t="shared" si="125"/>
        <v>0</v>
      </c>
      <c r="O240" s="25">
        <f t="shared" si="125"/>
        <v>0</v>
      </c>
      <c r="P240" s="25">
        <f t="shared" si="125"/>
        <v>0</v>
      </c>
      <c r="Q240" s="25">
        <f t="shared" si="125"/>
        <v>0</v>
      </c>
      <c r="R240" s="25">
        <f t="shared" si="125"/>
        <v>0</v>
      </c>
      <c r="S240" s="26"/>
      <c r="T240" s="31"/>
    </row>
    <row r="241" spans="1:20" ht="20.25" customHeight="1">
      <c r="A241" s="80"/>
      <c r="B241" s="86"/>
      <c r="C241" s="87"/>
      <c r="D241" s="88"/>
      <c r="E241" s="20"/>
      <c r="F241" s="20"/>
      <c r="G241" s="20"/>
      <c r="H241" s="17">
        <v>2022</v>
      </c>
      <c r="I241" s="30">
        <f aca="true" t="shared" si="126" ref="I241:I254">K241+M241+O241+Q241</f>
        <v>44.699999999999996</v>
      </c>
      <c r="J241" s="30">
        <f aca="true" t="shared" si="127" ref="J241:J256">L241+N241+P241+R241</f>
        <v>44.699999999999996</v>
      </c>
      <c r="K241" s="30">
        <f>K260</f>
        <v>44.699999999999996</v>
      </c>
      <c r="L241" s="30">
        <f aca="true" t="shared" si="128" ref="L241:S241">L260</f>
        <v>44.699999999999996</v>
      </c>
      <c r="M241" s="30">
        <f t="shared" si="128"/>
        <v>0</v>
      </c>
      <c r="N241" s="30">
        <f t="shared" si="128"/>
        <v>0</v>
      </c>
      <c r="O241" s="30">
        <f t="shared" si="128"/>
        <v>0</v>
      </c>
      <c r="P241" s="30">
        <f t="shared" si="128"/>
        <v>0</v>
      </c>
      <c r="Q241" s="30">
        <f t="shared" si="128"/>
        <v>0</v>
      </c>
      <c r="R241" s="30">
        <f t="shared" si="128"/>
        <v>0</v>
      </c>
      <c r="S241" s="30">
        <f t="shared" si="128"/>
        <v>0</v>
      </c>
      <c r="T241" s="31"/>
    </row>
    <row r="242" spans="1:20" ht="19.5" customHeight="1">
      <c r="A242" s="80"/>
      <c r="B242" s="86"/>
      <c r="C242" s="87"/>
      <c r="D242" s="88"/>
      <c r="E242" s="20"/>
      <c r="F242" s="20"/>
      <c r="G242" s="20"/>
      <c r="H242" s="17">
        <v>2023</v>
      </c>
      <c r="I242" s="30">
        <f t="shared" si="126"/>
        <v>0</v>
      </c>
      <c r="J242" s="30">
        <f t="shared" si="127"/>
        <v>0</v>
      </c>
      <c r="K242" s="30">
        <v>0</v>
      </c>
      <c r="L242" s="30">
        <v>0</v>
      </c>
      <c r="M242" s="30">
        <v>0</v>
      </c>
      <c r="N242" s="30">
        <v>0</v>
      </c>
      <c r="O242" s="30">
        <v>0</v>
      </c>
      <c r="P242" s="30">
        <v>0</v>
      </c>
      <c r="Q242" s="30">
        <v>0</v>
      </c>
      <c r="R242" s="30">
        <v>0</v>
      </c>
      <c r="S242" s="26"/>
      <c r="T242" s="31"/>
    </row>
    <row r="243" spans="1:20" ht="21.75" customHeight="1">
      <c r="A243" s="80"/>
      <c r="B243" s="86"/>
      <c r="C243" s="87"/>
      <c r="D243" s="88"/>
      <c r="E243" s="20"/>
      <c r="F243" s="20"/>
      <c r="G243" s="20"/>
      <c r="H243" s="17">
        <v>2024</v>
      </c>
      <c r="I243" s="30">
        <f t="shared" si="126"/>
        <v>17311.3</v>
      </c>
      <c r="J243" s="30">
        <f t="shared" si="127"/>
        <v>0</v>
      </c>
      <c r="K243" s="30">
        <f>K263</f>
        <v>17311.3</v>
      </c>
      <c r="L243" s="30">
        <f aca="true" t="shared" si="129" ref="L243:R243">L263</f>
        <v>0</v>
      </c>
      <c r="M243" s="30">
        <f t="shared" si="129"/>
        <v>0</v>
      </c>
      <c r="N243" s="30">
        <f t="shared" si="129"/>
        <v>0</v>
      </c>
      <c r="O243" s="30">
        <f t="shared" si="129"/>
        <v>0</v>
      </c>
      <c r="P243" s="30">
        <f t="shared" si="129"/>
        <v>0</v>
      </c>
      <c r="Q243" s="30">
        <f t="shared" si="129"/>
        <v>0</v>
      </c>
      <c r="R243" s="30">
        <f t="shared" si="129"/>
        <v>0</v>
      </c>
      <c r="S243" s="26"/>
      <c r="T243" s="31"/>
    </row>
    <row r="244" spans="1:20" ht="21.75" customHeight="1">
      <c r="A244" s="80"/>
      <c r="B244" s="86"/>
      <c r="C244" s="87"/>
      <c r="D244" s="88"/>
      <c r="E244" s="20"/>
      <c r="F244" s="20"/>
      <c r="G244" s="20"/>
      <c r="H244" s="17">
        <v>2025</v>
      </c>
      <c r="I244" s="30">
        <f t="shared" si="126"/>
        <v>41732.8</v>
      </c>
      <c r="J244" s="30">
        <f t="shared" si="127"/>
        <v>0</v>
      </c>
      <c r="K244" s="30">
        <f>K264+K265+K266</f>
        <v>41732.8</v>
      </c>
      <c r="L244" s="30">
        <f aca="true" t="shared" si="130" ref="L244:R244">L264+L265+L266</f>
        <v>0</v>
      </c>
      <c r="M244" s="30">
        <f t="shared" si="130"/>
        <v>0</v>
      </c>
      <c r="N244" s="30">
        <f t="shared" si="130"/>
        <v>0</v>
      </c>
      <c r="O244" s="30">
        <f t="shared" si="130"/>
        <v>0</v>
      </c>
      <c r="P244" s="30">
        <f t="shared" si="130"/>
        <v>0</v>
      </c>
      <c r="Q244" s="30">
        <f t="shared" si="130"/>
        <v>0</v>
      </c>
      <c r="R244" s="30">
        <f t="shared" si="130"/>
        <v>0</v>
      </c>
      <c r="S244" s="30" t="e">
        <f>S265+S266</f>
        <v>#VALUE!</v>
      </c>
      <c r="T244" s="31"/>
    </row>
    <row r="245" spans="1:20" ht="18.75" customHeight="1">
      <c r="A245" s="80"/>
      <c r="B245" s="86"/>
      <c r="C245" s="87"/>
      <c r="D245" s="88"/>
      <c r="E245" s="20"/>
      <c r="F245" s="20"/>
      <c r="G245" s="20"/>
      <c r="H245" s="17">
        <v>2026</v>
      </c>
      <c r="I245" s="30">
        <f t="shared" si="126"/>
        <v>0</v>
      </c>
      <c r="J245" s="30">
        <f t="shared" si="127"/>
        <v>0</v>
      </c>
      <c r="K245" s="30">
        <f>0</f>
        <v>0</v>
      </c>
      <c r="L245" s="30">
        <v>0</v>
      </c>
      <c r="M245" s="30">
        <v>0</v>
      </c>
      <c r="N245" s="30">
        <v>0</v>
      </c>
      <c r="O245" s="30">
        <v>0</v>
      </c>
      <c r="P245" s="30">
        <v>0</v>
      </c>
      <c r="Q245" s="30">
        <v>0</v>
      </c>
      <c r="R245" s="30">
        <v>0</v>
      </c>
      <c r="S245" s="26"/>
      <c r="T245" s="31"/>
    </row>
    <row r="246" spans="1:20" ht="20.25" customHeight="1">
      <c r="A246" s="80"/>
      <c r="B246" s="86"/>
      <c r="C246" s="87"/>
      <c r="D246" s="88"/>
      <c r="E246" s="20"/>
      <c r="F246" s="20"/>
      <c r="G246" s="20"/>
      <c r="H246" s="17">
        <v>2027</v>
      </c>
      <c r="I246" s="30">
        <f>K246+M246+O246+Q246</f>
        <v>17259.1</v>
      </c>
      <c r="J246" s="30">
        <f t="shared" si="127"/>
        <v>0</v>
      </c>
      <c r="K246" s="30">
        <f>K267+K268</f>
        <v>17259.1</v>
      </c>
      <c r="L246" s="30">
        <f aca="true" t="shared" si="131" ref="L246:R246">L267+L268</f>
        <v>0</v>
      </c>
      <c r="M246" s="30">
        <f t="shared" si="131"/>
        <v>0</v>
      </c>
      <c r="N246" s="30">
        <f t="shared" si="131"/>
        <v>0</v>
      </c>
      <c r="O246" s="30">
        <f t="shared" si="131"/>
        <v>0</v>
      </c>
      <c r="P246" s="30">
        <f t="shared" si="131"/>
        <v>0</v>
      </c>
      <c r="Q246" s="30">
        <f t="shared" si="131"/>
        <v>0</v>
      </c>
      <c r="R246" s="30">
        <f t="shared" si="131"/>
        <v>0</v>
      </c>
      <c r="S246" s="26"/>
      <c r="T246" s="31"/>
    </row>
    <row r="247" spans="1:243" ht="21.75" customHeight="1">
      <c r="A247" s="80"/>
      <c r="B247" s="86"/>
      <c r="C247" s="87"/>
      <c r="D247" s="88"/>
      <c r="E247" s="20"/>
      <c r="F247" s="20"/>
      <c r="G247" s="20"/>
      <c r="H247" s="17">
        <v>2028</v>
      </c>
      <c r="I247" s="30">
        <f>K247+M247+O247+Q247</f>
        <v>39478.4</v>
      </c>
      <c r="J247" s="30">
        <f t="shared" si="127"/>
        <v>0</v>
      </c>
      <c r="K247" s="30">
        <f>K269+K270</f>
        <v>39478.4</v>
      </c>
      <c r="L247" s="30">
        <f aca="true" t="shared" si="132" ref="L247:R247">L269+L270</f>
        <v>0</v>
      </c>
      <c r="M247" s="30">
        <f t="shared" si="132"/>
        <v>0</v>
      </c>
      <c r="N247" s="30">
        <f t="shared" si="132"/>
        <v>0</v>
      </c>
      <c r="O247" s="30">
        <f t="shared" si="132"/>
        <v>0</v>
      </c>
      <c r="P247" s="30">
        <f t="shared" si="132"/>
        <v>0</v>
      </c>
      <c r="Q247" s="30">
        <f t="shared" si="132"/>
        <v>0</v>
      </c>
      <c r="R247" s="30">
        <f t="shared" si="132"/>
        <v>0</v>
      </c>
      <c r="S247" s="26"/>
      <c r="T247" s="31"/>
      <c r="AI247" s="28"/>
      <c r="AY247" s="28"/>
      <c r="BO247" s="28"/>
      <c r="CE247" s="28"/>
      <c r="CU247" s="28"/>
      <c r="DK247" s="28"/>
      <c r="EA247" s="28"/>
      <c r="EQ247" s="28"/>
      <c r="FG247" s="28"/>
      <c r="FW247" s="28"/>
      <c r="GM247" s="28"/>
      <c r="HC247" s="28"/>
      <c r="HS247" s="28"/>
      <c r="II247" s="28"/>
    </row>
    <row r="248" spans="1:243" ht="21.75" customHeight="1">
      <c r="A248" s="80"/>
      <c r="B248" s="86"/>
      <c r="C248" s="87"/>
      <c r="D248" s="88"/>
      <c r="E248" s="20"/>
      <c r="F248" s="20"/>
      <c r="G248" s="20"/>
      <c r="H248" s="17">
        <v>2029</v>
      </c>
      <c r="I248" s="30">
        <f>K248+M248+O248+Q248</f>
        <v>59280.700000000004</v>
      </c>
      <c r="J248" s="30">
        <f t="shared" si="127"/>
        <v>0</v>
      </c>
      <c r="K248" s="30">
        <f>K271+K272+K273+K274+K275</f>
        <v>59280.700000000004</v>
      </c>
      <c r="L248" s="30">
        <f aca="true" t="shared" si="133" ref="L248:R248">L271+L272+L273+L274+L275</f>
        <v>0</v>
      </c>
      <c r="M248" s="30">
        <f t="shared" si="133"/>
        <v>0</v>
      </c>
      <c r="N248" s="30">
        <f t="shared" si="133"/>
        <v>0</v>
      </c>
      <c r="O248" s="30">
        <f t="shared" si="133"/>
        <v>0</v>
      </c>
      <c r="P248" s="30">
        <f t="shared" si="133"/>
        <v>0</v>
      </c>
      <c r="Q248" s="30">
        <f t="shared" si="133"/>
        <v>0</v>
      </c>
      <c r="R248" s="30">
        <f t="shared" si="133"/>
        <v>0</v>
      </c>
      <c r="S248" s="26"/>
      <c r="T248" s="31"/>
      <c r="AI248" s="28"/>
      <c r="AY248" s="28"/>
      <c r="BO248" s="28"/>
      <c r="CE248" s="28"/>
      <c r="CU248" s="28"/>
      <c r="DK248" s="28"/>
      <c r="EA248" s="28"/>
      <c r="EQ248" s="28"/>
      <c r="FG248" s="28"/>
      <c r="FW248" s="28"/>
      <c r="GM248" s="28"/>
      <c r="HC248" s="28"/>
      <c r="HS248" s="28"/>
      <c r="II248" s="28"/>
    </row>
    <row r="249" spans="1:243" ht="21.75" customHeight="1">
      <c r="A249" s="80"/>
      <c r="B249" s="86"/>
      <c r="C249" s="87"/>
      <c r="D249" s="88"/>
      <c r="E249" s="20"/>
      <c r="F249" s="20"/>
      <c r="G249" s="20"/>
      <c r="H249" s="17">
        <v>2030</v>
      </c>
      <c r="I249" s="30">
        <f>K249+M249+O249+Q249</f>
        <v>74356.1</v>
      </c>
      <c r="J249" s="30">
        <f t="shared" si="127"/>
        <v>0</v>
      </c>
      <c r="K249" s="30">
        <f>K280+K279+K278+K277+K276</f>
        <v>74356.1</v>
      </c>
      <c r="L249" s="30">
        <f aca="true" t="shared" si="134" ref="L249:R249">L280+L279+L278+L277+L276</f>
        <v>0</v>
      </c>
      <c r="M249" s="30">
        <f t="shared" si="134"/>
        <v>0</v>
      </c>
      <c r="N249" s="30">
        <f t="shared" si="134"/>
        <v>0</v>
      </c>
      <c r="O249" s="30">
        <f t="shared" si="134"/>
        <v>0</v>
      </c>
      <c r="P249" s="30">
        <f t="shared" si="134"/>
        <v>0</v>
      </c>
      <c r="Q249" s="30">
        <f t="shared" si="134"/>
        <v>0</v>
      </c>
      <c r="R249" s="30">
        <f t="shared" si="134"/>
        <v>0</v>
      </c>
      <c r="S249" s="26"/>
      <c r="T249" s="31"/>
      <c r="AI249" s="28"/>
      <c r="AY249" s="28"/>
      <c r="BO249" s="28"/>
      <c r="CE249" s="28"/>
      <c r="CU249" s="28"/>
      <c r="DK249" s="28"/>
      <c r="EA249" s="28"/>
      <c r="EQ249" s="28"/>
      <c r="FG249" s="28"/>
      <c r="FW249" s="28"/>
      <c r="GM249" s="28"/>
      <c r="HC249" s="28"/>
      <c r="HS249" s="28"/>
      <c r="II249" s="28"/>
    </row>
    <row r="250" spans="1:20" ht="18" customHeight="1">
      <c r="A250" s="80"/>
      <c r="B250" s="83" t="s">
        <v>38</v>
      </c>
      <c r="C250" s="84"/>
      <c r="D250" s="85"/>
      <c r="E250" s="20"/>
      <c r="F250" s="20"/>
      <c r="G250" s="20"/>
      <c r="H250" s="24" t="s">
        <v>26</v>
      </c>
      <c r="I250" s="25">
        <f t="shared" si="126"/>
        <v>8173.4</v>
      </c>
      <c r="J250" s="25">
        <f t="shared" si="127"/>
        <v>4902.2</v>
      </c>
      <c r="K250" s="25">
        <f aca="true" t="shared" si="135" ref="K250:R250">SUM(K251:K259)</f>
        <v>8173.4</v>
      </c>
      <c r="L250" s="25">
        <f t="shared" si="135"/>
        <v>4902.2</v>
      </c>
      <c r="M250" s="25">
        <f t="shared" si="135"/>
        <v>0</v>
      </c>
      <c r="N250" s="25">
        <f t="shared" si="135"/>
        <v>0</v>
      </c>
      <c r="O250" s="25">
        <f t="shared" si="135"/>
        <v>0</v>
      </c>
      <c r="P250" s="25">
        <f t="shared" si="135"/>
        <v>0</v>
      </c>
      <c r="Q250" s="25">
        <f t="shared" si="135"/>
        <v>0</v>
      </c>
      <c r="R250" s="25">
        <f t="shared" si="135"/>
        <v>0</v>
      </c>
      <c r="S250" s="26"/>
      <c r="T250" s="31"/>
    </row>
    <row r="251" spans="1:20" ht="21.75" customHeight="1">
      <c r="A251" s="80"/>
      <c r="B251" s="86"/>
      <c r="C251" s="87"/>
      <c r="D251" s="88"/>
      <c r="E251" s="20"/>
      <c r="F251" s="20"/>
      <c r="G251" s="20"/>
      <c r="H251" s="17">
        <v>2022</v>
      </c>
      <c r="I251" s="30">
        <f t="shared" si="126"/>
        <v>0</v>
      </c>
      <c r="J251" s="30">
        <f t="shared" si="127"/>
        <v>0</v>
      </c>
      <c r="K251" s="30">
        <v>0</v>
      </c>
      <c r="L251" s="30">
        <v>0</v>
      </c>
      <c r="M251" s="30">
        <v>0</v>
      </c>
      <c r="N251" s="30">
        <v>0</v>
      </c>
      <c r="O251" s="30">
        <v>0</v>
      </c>
      <c r="P251" s="30">
        <v>0</v>
      </c>
      <c r="Q251" s="30">
        <v>0</v>
      </c>
      <c r="R251" s="30">
        <v>0</v>
      </c>
      <c r="S251" s="26"/>
      <c r="T251" s="31"/>
    </row>
    <row r="252" spans="1:20" ht="19.5" customHeight="1">
      <c r="A252" s="80"/>
      <c r="B252" s="86"/>
      <c r="C252" s="87"/>
      <c r="D252" s="88"/>
      <c r="E252" s="20"/>
      <c r="F252" s="20"/>
      <c r="G252" s="20"/>
      <c r="H252" s="17">
        <v>2023</v>
      </c>
      <c r="I252" s="30">
        <f t="shared" si="126"/>
        <v>8173.4</v>
      </c>
      <c r="J252" s="30">
        <f t="shared" si="127"/>
        <v>4902.2</v>
      </c>
      <c r="K252" s="30">
        <f>K262+K261</f>
        <v>8173.4</v>
      </c>
      <c r="L252" s="30">
        <f aca="true" t="shared" si="136" ref="L252:R252">L262+L261</f>
        <v>4902.2</v>
      </c>
      <c r="M252" s="30">
        <f t="shared" si="136"/>
        <v>0</v>
      </c>
      <c r="N252" s="30">
        <f t="shared" si="136"/>
        <v>0</v>
      </c>
      <c r="O252" s="30">
        <f t="shared" si="136"/>
        <v>0</v>
      </c>
      <c r="P252" s="30">
        <f t="shared" si="136"/>
        <v>0</v>
      </c>
      <c r="Q252" s="30">
        <f t="shared" si="136"/>
        <v>0</v>
      </c>
      <c r="R252" s="30">
        <f t="shared" si="136"/>
        <v>0</v>
      </c>
      <c r="S252" s="26"/>
      <c r="T252" s="31"/>
    </row>
    <row r="253" spans="1:20" ht="18.75" customHeight="1">
      <c r="A253" s="80"/>
      <c r="B253" s="86"/>
      <c r="C253" s="87"/>
      <c r="D253" s="88"/>
      <c r="E253" s="20"/>
      <c r="F253" s="20"/>
      <c r="G253" s="20"/>
      <c r="H253" s="17">
        <v>2024</v>
      </c>
      <c r="I253" s="30">
        <f t="shared" si="126"/>
        <v>0</v>
      </c>
      <c r="J253" s="30">
        <f t="shared" si="127"/>
        <v>0</v>
      </c>
      <c r="K253" s="30">
        <f>0</f>
        <v>0</v>
      </c>
      <c r="L253" s="30">
        <f>0</f>
        <v>0</v>
      </c>
      <c r="M253" s="30">
        <f>0</f>
        <v>0</v>
      </c>
      <c r="N253" s="30">
        <f>0</f>
        <v>0</v>
      </c>
      <c r="O253" s="30">
        <f>0</f>
        <v>0</v>
      </c>
      <c r="P253" s="30">
        <f>0</f>
        <v>0</v>
      </c>
      <c r="Q253" s="30">
        <f>0</f>
        <v>0</v>
      </c>
      <c r="R253" s="30">
        <f>0</f>
        <v>0</v>
      </c>
      <c r="S253" s="26"/>
      <c r="T253" s="31"/>
    </row>
    <row r="254" spans="1:20" ht="17.25" customHeight="1">
      <c r="A254" s="80"/>
      <c r="B254" s="86"/>
      <c r="C254" s="87"/>
      <c r="D254" s="88"/>
      <c r="E254" s="20"/>
      <c r="F254" s="20"/>
      <c r="G254" s="20"/>
      <c r="H254" s="17">
        <v>2025</v>
      </c>
      <c r="I254" s="30">
        <f t="shared" si="126"/>
        <v>0</v>
      </c>
      <c r="J254" s="30">
        <f t="shared" si="127"/>
        <v>0</v>
      </c>
      <c r="K254" s="30">
        <v>0</v>
      </c>
      <c r="L254" s="30">
        <v>0</v>
      </c>
      <c r="M254" s="30">
        <v>0</v>
      </c>
      <c r="N254" s="30">
        <v>0</v>
      </c>
      <c r="O254" s="30">
        <v>0</v>
      </c>
      <c r="P254" s="30">
        <v>0</v>
      </c>
      <c r="Q254" s="30">
        <v>0</v>
      </c>
      <c r="R254" s="30">
        <v>0</v>
      </c>
      <c r="S254" s="26"/>
      <c r="T254" s="31"/>
    </row>
    <row r="255" spans="1:20" ht="19.5" customHeight="1">
      <c r="A255" s="80"/>
      <c r="B255" s="86"/>
      <c r="C255" s="87"/>
      <c r="D255" s="88"/>
      <c r="E255" s="20"/>
      <c r="F255" s="20"/>
      <c r="G255" s="20"/>
      <c r="H255" s="17">
        <v>2026</v>
      </c>
      <c r="I255" s="30">
        <f>K255+M255+O255+Q255</f>
        <v>0</v>
      </c>
      <c r="J255" s="30">
        <f>L255+N255+P255+R255</f>
        <v>0</v>
      </c>
      <c r="K255" s="30">
        <f>0</f>
        <v>0</v>
      </c>
      <c r="L255" s="30">
        <f>0</f>
        <v>0</v>
      </c>
      <c r="M255" s="30">
        <f>0</f>
        <v>0</v>
      </c>
      <c r="N255" s="30">
        <f>0</f>
        <v>0</v>
      </c>
      <c r="O255" s="30">
        <f>0</f>
        <v>0</v>
      </c>
      <c r="P255" s="30">
        <f>0</f>
        <v>0</v>
      </c>
      <c r="Q255" s="30">
        <f>0</f>
        <v>0</v>
      </c>
      <c r="R255" s="30">
        <f>0</f>
        <v>0</v>
      </c>
      <c r="S255" s="26"/>
      <c r="T255" s="31"/>
    </row>
    <row r="256" spans="1:20" ht="18" customHeight="1">
      <c r="A256" s="80"/>
      <c r="B256" s="86"/>
      <c r="C256" s="87"/>
      <c r="D256" s="88"/>
      <c r="E256" s="20"/>
      <c r="F256" s="20"/>
      <c r="G256" s="20"/>
      <c r="H256" s="17">
        <v>2027</v>
      </c>
      <c r="I256" s="30">
        <f>K256+M256+O256+Q256</f>
        <v>0</v>
      </c>
      <c r="J256" s="30">
        <f t="shared" si="127"/>
        <v>0</v>
      </c>
      <c r="K256" s="30">
        <v>0</v>
      </c>
      <c r="L256" s="30">
        <v>0</v>
      </c>
      <c r="M256" s="30">
        <v>0</v>
      </c>
      <c r="N256" s="30">
        <v>0</v>
      </c>
      <c r="O256" s="30">
        <v>0</v>
      </c>
      <c r="P256" s="30">
        <v>0</v>
      </c>
      <c r="Q256" s="30">
        <v>0</v>
      </c>
      <c r="R256" s="30">
        <v>0</v>
      </c>
      <c r="S256" s="26"/>
      <c r="T256" s="31"/>
    </row>
    <row r="257" spans="1:243" ht="21.75" customHeight="1">
      <c r="A257" s="80"/>
      <c r="B257" s="86"/>
      <c r="C257" s="87"/>
      <c r="D257" s="88"/>
      <c r="E257" s="20"/>
      <c r="F257" s="20"/>
      <c r="G257" s="20"/>
      <c r="H257" s="17">
        <v>2028</v>
      </c>
      <c r="I257" s="30">
        <f aca="true" t="shared" si="137" ref="I257:J260">K257+M257+O257+Q257</f>
        <v>0</v>
      </c>
      <c r="J257" s="30">
        <f t="shared" si="137"/>
        <v>0</v>
      </c>
      <c r="K257" s="30">
        <v>0</v>
      </c>
      <c r="L257" s="30">
        <v>0</v>
      </c>
      <c r="M257" s="30">
        <v>0</v>
      </c>
      <c r="N257" s="30">
        <v>0</v>
      </c>
      <c r="O257" s="30">
        <v>0</v>
      </c>
      <c r="P257" s="30">
        <v>0</v>
      </c>
      <c r="Q257" s="30">
        <v>0</v>
      </c>
      <c r="R257" s="30">
        <v>0</v>
      </c>
      <c r="S257" s="26"/>
      <c r="T257" s="31"/>
      <c r="AI257" s="28"/>
      <c r="AY257" s="28"/>
      <c r="BO257" s="28"/>
      <c r="CE257" s="28"/>
      <c r="CU257" s="28"/>
      <c r="DK257" s="28"/>
      <c r="EA257" s="28"/>
      <c r="EQ257" s="28"/>
      <c r="FG257" s="28"/>
      <c r="FW257" s="28"/>
      <c r="GM257" s="28"/>
      <c r="HC257" s="28"/>
      <c r="HS257" s="28"/>
      <c r="II257" s="28"/>
    </row>
    <row r="258" spans="1:243" ht="21.75" customHeight="1">
      <c r="A258" s="80"/>
      <c r="B258" s="86"/>
      <c r="C258" s="87"/>
      <c r="D258" s="88"/>
      <c r="E258" s="20"/>
      <c r="F258" s="20"/>
      <c r="G258" s="20"/>
      <c r="H258" s="17">
        <v>2029</v>
      </c>
      <c r="I258" s="30">
        <f t="shared" si="137"/>
        <v>0</v>
      </c>
      <c r="J258" s="30">
        <f t="shared" si="137"/>
        <v>0</v>
      </c>
      <c r="K258" s="30">
        <v>0</v>
      </c>
      <c r="L258" s="30">
        <v>0</v>
      </c>
      <c r="M258" s="30">
        <v>0</v>
      </c>
      <c r="N258" s="30">
        <v>0</v>
      </c>
      <c r="O258" s="30">
        <v>0</v>
      </c>
      <c r="P258" s="30">
        <v>0</v>
      </c>
      <c r="Q258" s="30">
        <v>0</v>
      </c>
      <c r="R258" s="30">
        <v>0</v>
      </c>
      <c r="S258" s="30" t="e">
        <f>S271+S272+S273+S274+S275</f>
        <v>#VALUE!</v>
      </c>
      <c r="T258" s="31"/>
      <c r="AI258" s="28"/>
      <c r="AY258" s="28"/>
      <c r="BO258" s="28"/>
      <c r="CE258" s="28"/>
      <c r="CU258" s="28"/>
      <c r="DK258" s="28"/>
      <c r="EA258" s="28"/>
      <c r="EQ258" s="28"/>
      <c r="FG258" s="28"/>
      <c r="FW258" s="28"/>
      <c r="GM258" s="28"/>
      <c r="HC258" s="28"/>
      <c r="HS258" s="28"/>
      <c r="II258" s="28"/>
    </row>
    <row r="259" spans="1:243" ht="21.75" customHeight="1">
      <c r="A259" s="80"/>
      <c r="B259" s="86"/>
      <c r="C259" s="87"/>
      <c r="D259" s="88"/>
      <c r="E259" s="32"/>
      <c r="F259" s="20"/>
      <c r="G259" s="20"/>
      <c r="H259" s="17">
        <v>2030</v>
      </c>
      <c r="I259" s="30">
        <f t="shared" si="137"/>
        <v>0</v>
      </c>
      <c r="J259" s="30">
        <f t="shared" si="137"/>
        <v>0</v>
      </c>
      <c r="K259" s="30">
        <v>0</v>
      </c>
      <c r="L259" s="30">
        <v>0</v>
      </c>
      <c r="M259" s="30">
        <v>0</v>
      </c>
      <c r="N259" s="30">
        <v>0</v>
      </c>
      <c r="O259" s="30">
        <v>0</v>
      </c>
      <c r="P259" s="30">
        <v>0</v>
      </c>
      <c r="Q259" s="30">
        <v>0</v>
      </c>
      <c r="R259" s="30">
        <v>0</v>
      </c>
      <c r="S259" s="26"/>
      <c r="T259" s="31"/>
      <c r="AI259" s="28"/>
      <c r="AY259" s="28"/>
      <c r="BO259" s="28"/>
      <c r="CE259" s="28"/>
      <c r="CU259" s="28"/>
      <c r="DK259" s="28"/>
      <c r="EA259" s="28"/>
      <c r="EQ259" s="28"/>
      <c r="FG259" s="28"/>
      <c r="FW259" s="28"/>
      <c r="GM259" s="28"/>
      <c r="HC259" s="28"/>
      <c r="HS259" s="28"/>
      <c r="II259" s="28"/>
    </row>
    <row r="260" spans="1:20" ht="52.5" customHeight="1">
      <c r="A260" s="90" t="s">
        <v>51</v>
      </c>
      <c r="B260" s="14" t="s">
        <v>311</v>
      </c>
      <c r="C260" s="14">
        <v>0.3316</v>
      </c>
      <c r="D260" s="14" t="s">
        <v>2</v>
      </c>
      <c r="E260" s="14" t="s">
        <v>304</v>
      </c>
      <c r="F260" s="14" t="s">
        <v>220</v>
      </c>
      <c r="G260" s="14" t="s">
        <v>218</v>
      </c>
      <c r="H260" s="14">
        <v>2022</v>
      </c>
      <c r="I260" s="36">
        <f t="shared" si="137"/>
        <v>44.699999999999996</v>
      </c>
      <c r="J260" s="36">
        <f t="shared" si="137"/>
        <v>44.699999999999996</v>
      </c>
      <c r="K260" s="36">
        <f>38.4+6.3</f>
        <v>44.699999999999996</v>
      </c>
      <c r="L260" s="36">
        <f>38.4+6.3</f>
        <v>44.699999999999996</v>
      </c>
      <c r="M260" s="36">
        <v>0</v>
      </c>
      <c r="N260" s="36">
        <v>0</v>
      </c>
      <c r="O260" s="36">
        <v>0</v>
      </c>
      <c r="P260" s="36">
        <v>0</v>
      </c>
      <c r="Q260" s="36">
        <v>0</v>
      </c>
      <c r="R260" s="36">
        <v>0</v>
      </c>
      <c r="S260" s="41"/>
      <c r="T260" s="31"/>
    </row>
    <row r="261" spans="1:20" ht="52.5" customHeight="1">
      <c r="A261" s="91"/>
      <c r="B261" s="70" t="s">
        <v>313</v>
      </c>
      <c r="C261" s="70">
        <v>0.16</v>
      </c>
      <c r="D261" s="70" t="s">
        <v>3</v>
      </c>
      <c r="E261" s="70" t="s">
        <v>304</v>
      </c>
      <c r="F261" s="70" t="s">
        <v>220</v>
      </c>
      <c r="G261" s="70" t="s">
        <v>218</v>
      </c>
      <c r="H261" s="70">
        <v>2023</v>
      </c>
      <c r="I261" s="71">
        <f>K261+M261+O261+Q261</f>
        <v>4902.2</v>
      </c>
      <c r="J261" s="71">
        <f>L261+N261+P261+R261</f>
        <v>4902.2</v>
      </c>
      <c r="K261" s="71">
        <v>4902.2</v>
      </c>
      <c r="L261" s="71">
        <v>4902.2</v>
      </c>
      <c r="M261" s="71">
        <v>0</v>
      </c>
      <c r="N261" s="71">
        <v>0</v>
      </c>
      <c r="O261" s="71">
        <v>0</v>
      </c>
      <c r="P261" s="71">
        <v>0</v>
      </c>
      <c r="Q261" s="71">
        <v>0</v>
      </c>
      <c r="R261" s="71">
        <v>0</v>
      </c>
      <c r="S261" s="41"/>
      <c r="T261" s="31"/>
    </row>
    <row r="262" spans="1:20" ht="52.5" customHeight="1">
      <c r="A262" s="35" t="s">
        <v>303</v>
      </c>
      <c r="B262" s="14" t="s">
        <v>44</v>
      </c>
      <c r="C262" s="14">
        <v>0.4</v>
      </c>
      <c r="D262" s="14" t="s">
        <v>3</v>
      </c>
      <c r="E262" s="14"/>
      <c r="F262" s="14" t="s">
        <v>220</v>
      </c>
      <c r="G262" s="14" t="s">
        <v>218</v>
      </c>
      <c r="H262" s="14">
        <v>2023</v>
      </c>
      <c r="I262" s="36">
        <f aca="true" t="shared" si="138" ref="I262:J265">K262+M262+O262+Q262</f>
        <v>3271.2</v>
      </c>
      <c r="J262" s="36">
        <f t="shared" si="138"/>
        <v>0</v>
      </c>
      <c r="K262" s="36">
        <v>3271.2</v>
      </c>
      <c r="L262" s="36">
        <v>0</v>
      </c>
      <c r="M262" s="36">
        <v>0</v>
      </c>
      <c r="N262" s="36">
        <v>0</v>
      </c>
      <c r="O262" s="36">
        <v>0</v>
      </c>
      <c r="P262" s="36">
        <v>0</v>
      </c>
      <c r="Q262" s="36">
        <v>0</v>
      </c>
      <c r="R262" s="36">
        <v>0</v>
      </c>
      <c r="S262" s="41"/>
      <c r="T262" s="31"/>
    </row>
    <row r="263" spans="1:20" ht="52.5" customHeight="1">
      <c r="A263" s="75" t="s">
        <v>80</v>
      </c>
      <c r="B263" s="70" t="s">
        <v>321</v>
      </c>
      <c r="C263" s="70">
        <v>2.3</v>
      </c>
      <c r="D263" s="70" t="s">
        <v>2</v>
      </c>
      <c r="E263" s="70"/>
      <c r="F263" s="70" t="s">
        <v>220</v>
      </c>
      <c r="G263" s="70" t="s">
        <v>221</v>
      </c>
      <c r="H263" s="70">
        <v>2024</v>
      </c>
      <c r="I263" s="71">
        <f>K263+M263+O263+Q263</f>
        <v>17311.3</v>
      </c>
      <c r="J263" s="71">
        <f>L263+N263+P263+R263</f>
        <v>0</v>
      </c>
      <c r="K263" s="71">
        <v>17311.3</v>
      </c>
      <c r="L263" s="71">
        <v>0</v>
      </c>
      <c r="M263" s="71">
        <v>0</v>
      </c>
      <c r="N263" s="71">
        <v>0</v>
      </c>
      <c r="O263" s="71">
        <v>0</v>
      </c>
      <c r="P263" s="71">
        <v>0</v>
      </c>
      <c r="Q263" s="71">
        <v>0</v>
      </c>
      <c r="R263" s="71">
        <v>0</v>
      </c>
      <c r="S263" s="41"/>
      <c r="T263" s="31"/>
    </row>
    <row r="264" spans="1:20" ht="59.25" customHeight="1">
      <c r="A264" s="35" t="s">
        <v>81</v>
      </c>
      <c r="B264" s="14" t="s">
        <v>54</v>
      </c>
      <c r="C264" s="14">
        <v>0.69</v>
      </c>
      <c r="D264" s="14" t="s">
        <v>2</v>
      </c>
      <c r="E264" s="14"/>
      <c r="F264" s="14" t="s">
        <v>220</v>
      </c>
      <c r="G264" s="14" t="s">
        <v>221</v>
      </c>
      <c r="H264" s="14">
        <v>2025</v>
      </c>
      <c r="I264" s="36">
        <f t="shared" si="138"/>
        <v>11737.7</v>
      </c>
      <c r="J264" s="36">
        <f t="shared" si="138"/>
        <v>0</v>
      </c>
      <c r="K264" s="36">
        <v>11737.7</v>
      </c>
      <c r="L264" s="36">
        <v>0</v>
      </c>
      <c r="M264" s="36">
        <v>0</v>
      </c>
      <c r="N264" s="36">
        <v>0</v>
      </c>
      <c r="O264" s="36">
        <v>0</v>
      </c>
      <c r="P264" s="36">
        <v>0</v>
      </c>
      <c r="Q264" s="36">
        <v>0</v>
      </c>
      <c r="R264" s="36">
        <v>0</v>
      </c>
      <c r="S264" s="37"/>
      <c r="T264" s="31"/>
    </row>
    <row r="265" spans="1:20" ht="38.25" customHeight="1">
      <c r="A265" s="35" t="s">
        <v>82</v>
      </c>
      <c r="B265" s="14" t="s">
        <v>199</v>
      </c>
      <c r="C265" s="14">
        <v>1.8</v>
      </c>
      <c r="D265" s="14" t="s">
        <v>2</v>
      </c>
      <c r="E265" s="14"/>
      <c r="F265" s="14" t="s">
        <v>220</v>
      </c>
      <c r="G265" s="14" t="s">
        <v>221</v>
      </c>
      <c r="H265" s="14">
        <v>2025</v>
      </c>
      <c r="I265" s="36">
        <f t="shared" si="138"/>
        <v>14792.6</v>
      </c>
      <c r="J265" s="36">
        <f t="shared" si="138"/>
        <v>0</v>
      </c>
      <c r="K265" s="36">
        <v>14792.6</v>
      </c>
      <c r="L265" s="36">
        <v>0</v>
      </c>
      <c r="M265" s="36">
        <v>0</v>
      </c>
      <c r="N265" s="36">
        <v>0</v>
      </c>
      <c r="O265" s="36">
        <v>0</v>
      </c>
      <c r="P265" s="36">
        <v>0</v>
      </c>
      <c r="Q265" s="36">
        <v>0</v>
      </c>
      <c r="R265" s="36">
        <v>0</v>
      </c>
      <c r="S265" s="37" t="s">
        <v>197</v>
      </c>
      <c r="T265" s="31"/>
    </row>
    <row r="266" spans="1:20" ht="38.25" customHeight="1">
      <c r="A266" s="35" t="s">
        <v>83</v>
      </c>
      <c r="B266" s="14" t="s">
        <v>198</v>
      </c>
      <c r="C266" s="14">
        <v>1.9</v>
      </c>
      <c r="D266" s="14" t="s">
        <v>2</v>
      </c>
      <c r="E266" s="14"/>
      <c r="F266" s="14" t="s">
        <v>220</v>
      </c>
      <c r="G266" s="14" t="s">
        <v>221</v>
      </c>
      <c r="H266" s="14">
        <v>2025</v>
      </c>
      <c r="I266" s="36">
        <f aca="true" t="shared" si="139" ref="I266:I272">K266+M266+O266+Q266</f>
        <v>15202.5</v>
      </c>
      <c r="J266" s="36">
        <f aca="true" t="shared" si="140" ref="J266:J272">L266+N266+P266+R266</f>
        <v>0</v>
      </c>
      <c r="K266" s="36">
        <v>15202.5</v>
      </c>
      <c r="L266" s="36">
        <v>0</v>
      </c>
      <c r="M266" s="36">
        <v>0</v>
      </c>
      <c r="N266" s="36">
        <v>0</v>
      </c>
      <c r="O266" s="36">
        <v>0</v>
      </c>
      <c r="P266" s="36">
        <v>0</v>
      </c>
      <c r="Q266" s="36">
        <v>0</v>
      </c>
      <c r="R266" s="36">
        <v>0</v>
      </c>
      <c r="S266" s="37" t="s">
        <v>197</v>
      </c>
      <c r="T266" s="31"/>
    </row>
    <row r="267" spans="1:20" ht="36" customHeight="1">
      <c r="A267" s="35" t="s">
        <v>84</v>
      </c>
      <c r="B267" s="15" t="s">
        <v>159</v>
      </c>
      <c r="C267" s="15">
        <v>1.43</v>
      </c>
      <c r="D267" s="57" t="s">
        <v>2</v>
      </c>
      <c r="E267" s="14"/>
      <c r="F267" s="14" t="s">
        <v>220</v>
      </c>
      <c r="G267" s="14" t="s">
        <v>221</v>
      </c>
      <c r="H267" s="14">
        <v>2027</v>
      </c>
      <c r="I267" s="36">
        <f aca="true" t="shared" si="141" ref="I267:J269">K267+M267+O267+Q267</f>
        <v>8769.5</v>
      </c>
      <c r="J267" s="36">
        <f t="shared" si="141"/>
        <v>0</v>
      </c>
      <c r="K267" s="36">
        <v>8769.5</v>
      </c>
      <c r="L267" s="36">
        <v>0</v>
      </c>
      <c r="M267" s="36">
        <v>0</v>
      </c>
      <c r="N267" s="36">
        <v>0</v>
      </c>
      <c r="O267" s="36">
        <v>0</v>
      </c>
      <c r="P267" s="36">
        <v>0</v>
      </c>
      <c r="Q267" s="36">
        <v>0</v>
      </c>
      <c r="R267" s="36">
        <v>0</v>
      </c>
      <c r="S267" s="56"/>
      <c r="T267" s="55"/>
    </row>
    <row r="268" spans="1:20" ht="38.25" customHeight="1">
      <c r="A268" s="35" t="s">
        <v>85</v>
      </c>
      <c r="B268" s="14" t="s">
        <v>11</v>
      </c>
      <c r="C268" s="14">
        <v>0.8</v>
      </c>
      <c r="D268" s="14" t="s">
        <v>2</v>
      </c>
      <c r="E268" s="14"/>
      <c r="F268" s="14" t="s">
        <v>220</v>
      </c>
      <c r="G268" s="14" t="s">
        <v>221</v>
      </c>
      <c r="H268" s="14">
        <v>2027</v>
      </c>
      <c r="I268" s="36">
        <f t="shared" si="141"/>
        <v>8489.6</v>
      </c>
      <c r="J268" s="36">
        <f t="shared" si="141"/>
        <v>0</v>
      </c>
      <c r="K268" s="36">
        <v>8489.6</v>
      </c>
      <c r="L268" s="36">
        <v>0</v>
      </c>
      <c r="M268" s="36">
        <v>0</v>
      </c>
      <c r="N268" s="36">
        <v>0</v>
      </c>
      <c r="O268" s="36">
        <v>0</v>
      </c>
      <c r="P268" s="36">
        <v>0</v>
      </c>
      <c r="Q268" s="36">
        <v>0</v>
      </c>
      <c r="R268" s="36">
        <v>0</v>
      </c>
      <c r="S268" s="37" t="s">
        <v>6</v>
      </c>
      <c r="T268" s="31"/>
    </row>
    <row r="269" spans="1:20" ht="36" customHeight="1">
      <c r="A269" s="35" t="s">
        <v>86</v>
      </c>
      <c r="B269" s="15" t="s">
        <v>160</v>
      </c>
      <c r="C269" s="15">
        <v>1.17</v>
      </c>
      <c r="D269" s="57" t="s">
        <v>2</v>
      </c>
      <c r="E269" s="14"/>
      <c r="F269" s="14" t="s">
        <v>220</v>
      </c>
      <c r="G269" s="14" t="s">
        <v>221</v>
      </c>
      <c r="H269" s="14">
        <v>2028</v>
      </c>
      <c r="I269" s="36">
        <f t="shared" si="141"/>
        <v>7924.3</v>
      </c>
      <c r="J269" s="36">
        <f t="shared" si="141"/>
        <v>0</v>
      </c>
      <c r="K269" s="36">
        <v>7924.3</v>
      </c>
      <c r="L269" s="36">
        <v>0</v>
      </c>
      <c r="M269" s="36">
        <v>0</v>
      </c>
      <c r="N269" s="36">
        <v>0</v>
      </c>
      <c r="O269" s="36">
        <v>0</v>
      </c>
      <c r="P269" s="36">
        <v>0</v>
      </c>
      <c r="Q269" s="36">
        <v>0</v>
      </c>
      <c r="R269" s="36">
        <v>0</v>
      </c>
      <c r="S269" s="56"/>
      <c r="T269" s="55"/>
    </row>
    <row r="270" spans="1:20" ht="50.25" customHeight="1">
      <c r="A270" s="35" t="s">
        <v>87</v>
      </c>
      <c r="B270" s="14" t="s">
        <v>14</v>
      </c>
      <c r="C270" s="14">
        <v>5.5</v>
      </c>
      <c r="D270" s="14" t="s">
        <v>2</v>
      </c>
      <c r="E270" s="14"/>
      <c r="F270" s="14" t="s">
        <v>220</v>
      </c>
      <c r="G270" s="14" t="s">
        <v>221</v>
      </c>
      <c r="H270" s="14">
        <v>2028</v>
      </c>
      <c r="I270" s="36">
        <f t="shared" si="139"/>
        <v>31554.1</v>
      </c>
      <c r="J270" s="36">
        <f t="shared" si="140"/>
        <v>0</v>
      </c>
      <c r="K270" s="36">
        <v>31554.1</v>
      </c>
      <c r="L270" s="36">
        <v>0</v>
      </c>
      <c r="M270" s="36">
        <v>0</v>
      </c>
      <c r="N270" s="36">
        <v>0</v>
      </c>
      <c r="O270" s="36">
        <v>0</v>
      </c>
      <c r="P270" s="36">
        <v>0</v>
      </c>
      <c r="Q270" s="36">
        <v>0</v>
      </c>
      <c r="R270" s="36">
        <v>0</v>
      </c>
      <c r="S270" s="37" t="s">
        <v>6</v>
      </c>
      <c r="T270" s="31"/>
    </row>
    <row r="271" spans="1:20" ht="43.5" customHeight="1">
      <c r="A271" s="35" t="s">
        <v>89</v>
      </c>
      <c r="B271" s="14" t="s">
        <v>15</v>
      </c>
      <c r="C271" s="14">
        <v>0.8</v>
      </c>
      <c r="D271" s="14" t="s">
        <v>2</v>
      </c>
      <c r="E271" s="14"/>
      <c r="F271" s="14" t="s">
        <v>220</v>
      </c>
      <c r="G271" s="14" t="s">
        <v>221</v>
      </c>
      <c r="H271" s="14">
        <v>2029</v>
      </c>
      <c r="I271" s="36">
        <f t="shared" si="139"/>
        <v>9305.2</v>
      </c>
      <c r="J271" s="36">
        <f t="shared" si="140"/>
        <v>0</v>
      </c>
      <c r="K271" s="36">
        <v>9305.2</v>
      </c>
      <c r="L271" s="36">
        <v>0</v>
      </c>
      <c r="M271" s="36">
        <v>0</v>
      </c>
      <c r="N271" s="36">
        <v>0</v>
      </c>
      <c r="O271" s="36">
        <v>0</v>
      </c>
      <c r="P271" s="36">
        <v>0</v>
      </c>
      <c r="Q271" s="36">
        <v>0</v>
      </c>
      <c r="R271" s="36">
        <v>0</v>
      </c>
      <c r="S271" s="37" t="s">
        <v>6</v>
      </c>
      <c r="T271" s="31"/>
    </row>
    <row r="272" spans="1:20" ht="45" customHeight="1">
      <c r="A272" s="35" t="s">
        <v>88</v>
      </c>
      <c r="B272" s="14" t="s">
        <v>57</v>
      </c>
      <c r="C272" s="14">
        <v>3.5</v>
      </c>
      <c r="D272" s="14" t="s">
        <v>2</v>
      </c>
      <c r="E272" s="14"/>
      <c r="F272" s="14" t="s">
        <v>220</v>
      </c>
      <c r="G272" s="14" t="s">
        <v>221</v>
      </c>
      <c r="H272" s="14">
        <v>2029</v>
      </c>
      <c r="I272" s="30">
        <f t="shared" si="139"/>
        <v>21283.5</v>
      </c>
      <c r="J272" s="30">
        <f t="shared" si="140"/>
        <v>0</v>
      </c>
      <c r="K272" s="36">
        <v>21283.5</v>
      </c>
      <c r="L272" s="36">
        <v>0</v>
      </c>
      <c r="M272" s="36">
        <v>0</v>
      </c>
      <c r="N272" s="36">
        <v>0</v>
      </c>
      <c r="O272" s="36">
        <v>0</v>
      </c>
      <c r="P272" s="36">
        <v>0</v>
      </c>
      <c r="Q272" s="36">
        <v>0</v>
      </c>
      <c r="R272" s="36">
        <v>0</v>
      </c>
      <c r="S272" s="37" t="s">
        <v>5</v>
      </c>
      <c r="T272" s="31"/>
    </row>
    <row r="273" spans="1:20" ht="38.25" customHeight="1">
      <c r="A273" s="35" t="s">
        <v>116</v>
      </c>
      <c r="B273" s="14" t="s">
        <v>10</v>
      </c>
      <c r="C273" s="14">
        <v>1.5</v>
      </c>
      <c r="D273" s="14" t="s">
        <v>2</v>
      </c>
      <c r="E273" s="14"/>
      <c r="F273" s="14" t="s">
        <v>220</v>
      </c>
      <c r="G273" s="14" t="s">
        <v>221</v>
      </c>
      <c r="H273" s="14">
        <v>2029</v>
      </c>
      <c r="I273" s="36">
        <f aca="true" t="shared" si="142" ref="I273:J277">K273+M273+O273+Q273</f>
        <v>11302.1</v>
      </c>
      <c r="J273" s="36">
        <f t="shared" si="142"/>
        <v>0</v>
      </c>
      <c r="K273" s="36">
        <v>11302.1</v>
      </c>
      <c r="L273" s="36">
        <v>0</v>
      </c>
      <c r="M273" s="36">
        <v>0</v>
      </c>
      <c r="N273" s="36">
        <v>0</v>
      </c>
      <c r="O273" s="36">
        <v>0</v>
      </c>
      <c r="P273" s="36">
        <v>0</v>
      </c>
      <c r="Q273" s="36">
        <v>0</v>
      </c>
      <c r="R273" s="36">
        <v>0</v>
      </c>
      <c r="S273" s="37" t="s">
        <v>6</v>
      </c>
      <c r="T273" s="31"/>
    </row>
    <row r="274" spans="1:20" ht="45.75" customHeight="1">
      <c r="A274" s="35" t="s">
        <v>103</v>
      </c>
      <c r="B274" s="14" t="s">
        <v>16</v>
      </c>
      <c r="C274" s="14">
        <v>1.4</v>
      </c>
      <c r="D274" s="14" t="s">
        <v>2</v>
      </c>
      <c r="E274" s="14"/>
      <c r="F274" s="14" t="s">
        <v>220</v>
      </c>
      <c r="G274" s="14" t="s">
        <v>221</v>
      </c>
      <c r="H274" s="14">
        <v>2029</v>
      </c>
      <c r="I274" s="36">
        <f t="shared" si="142"/>
        <v>10847.8</v>
      </c>
      <c r="J274" s="36">
        <f t="shared" si="142"/>
        <v>0</v>
      </c>
      <c r="K274" s="36">
        <v>10847.8</v>
      </c>
      <c r="L274" s="36">
        <v>0</v>
      </c>
      <c r="M274" s="36">
        <v>0</v>
      </c>
      <c r="N274" s="36">
        <v>0</v>
      </c>
      <c r="O274" s="36">
        <v>0</v>
      </c>
      <c r="P274" s="36">
        <v>0</v>
      </c>
      <c r="Q274" s="36">
        <v>0</v>
      </c>
      <c r="R274" s="36">
        <v>0</v>
      </c>
      <c r="S274" s="37" t="s">
        <v>6</v>
      </c>
      <c r="T274" s="31"/>
    </row>
    <row r="275" spans="1:20" ht="38.25" customHeight="1">
      <c r="A275" s="35" t="s">
        <v>117</v>
      </c>
      <c r="B275" s="14" t="s">
        <v>12</v>
      </c>
      <c r="C275" s="14">
        <v>0.25</v>
      </c>
      <c r="D275" s="14" t="s">
        <v>2</v>
      </c>
      <c r="E275" s="14"/>
      <c r="F275" s="14" t="s">
        <v>220</v>
      </c>
      <c r="G275" s="14" t="s">
        <v>221</v>
      </c>
      <c r="H275" s="14">
        <v>2029</v>
      </c>
      <c r="I275" s="36">
        <f t="shared" si="142"/>
        <v>6542.1</v>
      </c>
      <c r="J275" s="36">
        <f t="shared" si="142"/>
        <v>0</v>
      </c>
      <c r="K275" s="36">
        <v>6542.1</v>
      </c>
      <c r="L275" s="36">
        <v>0</v>
      </c>
      <c r="M275" s="36">
        <v>0</v>
      </c>
      <c r="N275" s="36">
        <v>0</v>
      </c>
      <c r="O275" s="36">
        <v>0</v>
      </c>
      <c r="P275" s="36">
        <v>0</v>
      </c>
      <c r="Q275" s="36">
        <v>0</v>
      </c>
      <c r="R275" s="36">
        <v>0</v>
      </c>
      <c r="S275" s="37" t="s">
        <v>6</v>
      </c>
      <c r="T275" s="31"/>
    </row>
    <row r="276" spans="1:20" ht="38.25" customHeight="1">
      <c r="A276" s="35" t="s">
        <v>118</v>
      </c>
      <c r="B276" s="14" t="s">
        <v>55</v>
      </c>
      <c r="C276" s="14">
        <v>6.68</v>
      </c>
      <c r="D276" s="14" t="s">
        <v>2</v>
      </c>
      <c r="E276" s="14"/>
      <c r="F276" s="14" t="s">
        <v>220</v>
      </c>
      <c r="G276" s="14" t="s">
        <v>221</v>
      </c>
      <c r="H276" s="14">
        <v>2030</v>
      </c>
      <c r="I276" s="36">
        <f t="shared" si="142"/>
        <v>35579.8</v>
      </c>
      <c r="J276" s="36">
        <f t="shared" si="142"/>
        <v>0</v>
      </c>
      <c r="K276" s="36">
        <v>35579.8</v>
      </c>
      <c r="L276" s="36">
        <v>0</v>
      </c>
      <c r="M276" s="36">
        <v>0</v>
      </c>
      <c r="N276" s="36">
        <v>0</v>
      </c>
      <c r="O276" s="36">
        <v>0</v>
      </c>
      <c r="P276" s="36">
        <v>0</v>
      </c>
      <c r="Q276" s="36">
        <v>0</v>
      </c>
      <c r="R276" s="36">
        <v>0</v>
      </c>
      <c r="S276" s="37" t="s">
        <v>6</v>
      </c>
      <c r="T276" s="31"/>
    </row>
    <row r="277" spans="1:20" ht="38.25" customHeight="1">
      <c r="A277" s="35" t="s">
        <v>250</v>
      </c>
      <c r="B277" s="14" t="s">
        <v>13</v>
      </c>
      <c r="C277" s="14">
        <v>0.25</v>
      </c>
      <c r="D277" s="14" t="s">
        <v>2</v>
      </c>
      <c r="E277" s="14"/>
      <c r="F277" s="14" t="s">
        <v>220</v>
      </c>
      <c r="G277" s="14" t="s">
        <v>221</v>
      </c>
      <c r="H277" s="14">
        <v>2030</v>
      </c>
      <c r="I277" s="36">
        <f t="shared" si="142"/>
        <v>6542.1</v>
      </c>
      <c r="J277" s="36">
        <f t="shared" si="142"/>
        <v>0</v>
      </c>
      <c r="K277" s="36">
        <v>6542.1</v>
      </c>
      <c r="L277" s="36">
        <v>0</v>
      </c>
      <c r="M277" s="36">
        <v>0</v>
      </c>
      <c r="N277" s="36">
        <v>0</v>
      </c>
      <c r="O277" s="36">
        <v>0</v>
      </c>
      <c r="P277" s="36">
        <v>0</v>
      </c>
      <c r="Q277" s="36">
        <v>0</v>
      </c>
      <c r="R277" s="36">
        <v>0</v>
      </c>
      <c r="S277" s="37" t="s">
        <v>6</v>
      </c>
      <c r="T277" s="31"/>
    </row>
    <row r="278" spans="1:20" ht="38.25" customHeight="1">
      <c r="A278" s="35" t="s">
        <v>251</v>
      </c>
      <c r="B278" s="14" t="s">
        <v>194</v>
      </c>
      <c r="C278" s="14">
        <v>1.45</v>
      </c>
      <c r="D278" s="14" t="s">
        <v>2</v>
      </c>
      <c r="E278" s="14"/>
      <c r="F278" s="14" t="s">
        <v>220</v>
      </c>
      <c r="G278" s="14" t="s">
        <v>221</v>
      </c>
      <c r="H278" s="14">
        <v>2030</v>
      </c>
      <c r="I278" s="36">
        <f aca="true" t="shared" si="143" ref="I278:J280">K278+M278+O278+Q278</f>
        <v>9384.7</v>
      </c>
      <c r="J278" s="36">
        <f t="shared" si="143"/>
        <v>0</v>
      </c>
      <c r="K278" s="36">
        <v>9384.7</v>
      </c>
      <c r="L278" s="36">
        <v>0</v>
      </c>
      <c r="M278" s="36">
        <v>0</v>
      </c>
      <c r="N278" s="36">
        <v>0</v>
      </c>
      <c r="O278" s="36">
        <v>0</v>
      </c>
      <c r="P278" s="36">
        <v>0</v>
      </c>
      <c r="Q278" s="36">
        <v>0</v>
      </c>
      <c r="R278" s="36">
        <v>0</v>
      </c>
      <c r="S278" s="37" t="s">
        <v>197</v>
      </c>
      <c r="T278" s="31"/>
    </row>
    <row r="279" spans="1:20" ht="38.25" customHeight="1">
      <c r="A279" s="35" t="s">
        <v>252</v>
      </c>
      <c r="B279" s="14" t="s">
        <v>195</v>
      </c>
      <c r="C279" s="14">
        <v>1.7</v>
      </c>
      <c r="D279" s="14" t="s">
        <v>2</v>
      </c>
      <c r="E279" s="14"/>
      <c r="F279" s="14" t="s">
        <v>220</v>
      </c>
      <c r="G279" s="14" t="s">
        <v>221</v>
      </c>
      <c r="H279" s="14">
        <v>2030</v>
      </c>
      <c r="I279" s="36">
        <f t="shared" si="143"/>
        <v>9716.1</v>
      </c>
      <c r="J279" s="36">
        <f t="shared" si="143"/>
        <v>0</v>
      </c>
      <c r="K279" s="36">
        <v>9716.1</v>
      </c>
      <c r="L279" s="36">
        <v>0</v>
      </c>
      <c r="M279" s="36">
        <v>0</v>
      </c>
      <c r="N279" s="36">
        <v>0</v>
      </c>
      <c r="O279" s="36">
        <v>0</v>
      </c>
      <c r="P279" s="36">
        <v>0</v>
      </c>
      <c r="Q279" s="36">
        <v>0</v>
      </c>
      <c r="R279" s="36">
        <v>0</v>
      </c>
      <c r="S279" s="37" t="s">
        <v>197</v>
      </c>
      <c r="T279" s="31"/>
    </row>
    <row r="280" spans="1:20" ht="38.25" customHeight="1">
      <c r="A280" s="35" t="s">
        <v>312</v>
      </c>
      <c r="B280" s="14" t="s">
        <v>196</v>
      </c>
      <c r="C280" s="14">
        <v>4</v>
      </c>
      <c r="D280" s="14" t="s">
        <v>2</v>
      </c>
      <c r="E280" s="14"/>
      <c r="F280" s="14" t="s">
        <v>220</v>
      </c>
      <c r="G280" s="14" t="s">
        <v>221</v>
      </c>
      <c r="H280" s="14">
        <v>2030</v>
      </c>
      <c r="I280" s="36">
        <f t="shared" si="143"/>
        <v>13133.4</v>
      </c>
      <c r="J280" s="36">
        <f t="shared" si="143"/>
        <v>0</v>
      </c>
      <c r="K280" s="36">
        <v>13133.4</v>
      </c>
      <c r="L280" s="36">
        <v>0</v>
      </c>
      <c r="M280" s="36">
        <v>0</v>
      </c>
      <c r="N280" s="36">
        <v>0</v>
      </c>
      <c r="O280" s="36">
        <v>0</v>
      </c>
      <c r="P280" s="36">
        <v>0</v>
      </c>
      <c r="Q280" s="36">
        <v>0</v>
      </c>
      <c r="R280" s="36">
        <v>0</v>
      </c>
      <c r="S280" s="37" t="s">
        <v>197</v>
      </c>
      <c r="T280" s="31"/>
    </row>
    <row r="281" spans="1:20" ht="29.25" customHeight="1">
      <c r="A281" s="79" t="s">
        <v>90</v>
      </c>
      <c r="B281" s="83" t="s">
        <v>182</v>
      </c>
      <c r="C281" s="84"/>
      <c r="D281" s="85"/>
      <c r="E281" s="97"/>
      <c r="F281" s="32"/>
      <c r="G281" s="32"/>
      <c r="H281" s="24" t="s">
        <v>26</v>
      </c>
      <c r="I281" s="25">
        <f>K281+M281+O281+Q281</f>
        <v>25599.199999999997</v>
      </c>
      <c r="J281" s="25">
        <f>L281+N281+P281+R281</f>
        <v>6589.4</v>
      </c>
      <c r="K281" s="25">
        <f>K282+K283+K284+K285+K286+K287+K288+K289+K290</f>
        <v>25599.199999999997</v>
      </c>
      <c r="L281" s="25">
        <f aca="true" t="shared" si="144" ref="L281:R281">L282+L283+L284+L285+L286+L287+L288+L289+L290</f>
        <v>6589.4</v>
      </c>
      <c r="M281" s="25">
        <f t="shared" si="144"/>
        <v>0</v>
      </c>
      <c r="N281" s="25">
        <f t="shared" si="144"/>
        <v>0</v>
      </c>
      <c r="O281" s="25">
        <f t="shared" si="144"/>
        <v>0</v>
      </c>
      <c r="P281" s="25">
        <f t="shared" si="144"/>
        <v>0</v>
      </c>
      <c r="Q281" s="25">
        <f t="shared" si="144"/>
        <v>0</v>
      </c>
      <c r="R281" s="25">
        <f t="shared" si="144"/>
        <v>0</v>
      </c>
      <c r="S281" s="26"/>
      <c r="T281" s="31"/>
    </row>
    <row r="282" spans="1:20" ht="22.5" customHeight="1">
      <c r="A282" s="80"/>
      <c r="B282" s="86"/>
      <c r="C282" s="87"/>
      <c r="D282" s="88"/>
      <c r="E282" s="98"/>
      <c r="F282" s="33"/>
      <c r="G282" s="33"/>
      <c r="H282" s="17">
        <v>2022</v>
      </c>
      <c r="I282" s="30">
        <f>K282+M282+O282+Q282</f>
        <v>6589.4</v>
      </c>
      <c r="J282" s="30">
        <f>L282+N282+P282+R282</f>
        <v>6589.4</v>
      </c>
      <c r="K282" s="30">
        <f>K291</f>
        <v>6589.4</v>
      </c>
      <c r="L282" s="30">
        <f aca="true" t="shared" si="145" ref="L282:R282">L291</f>
        <v>6589.4</v>
      </c>
      <c r="M282" s="30">
        <f t="shared" si="145"/>
        <v>0</v>
      </c>
      <c r="N282" s="30">
        <f t="shared" si="145"/>
        <v>0</v>
      </c>
      <c r="O282" s="30">
        <f t="shared" si="145"/>
        <v>0</v>
      </c>
      <c r="P282" s="30">
        <f t="shared" si="145"/>
        <v>0</v>
      </c>
      <c r="Q282" s="30">
        <f t="shared" si="145"/>
        <v>0</v>
      </c>
      <c r="R282" s="30">
        <f t="shared" si="145"/>
        <v>0</v>
      </c>
      <c r="S282" s="26"/>
      <c r="T282" s="31"/>
    </row>
    <row r="283" spans="1:20" ht="20.25" customHeight="1">
      <c r="A283" s="80"/>
      <c r="B283" s="86"/>
      <c r="C283" s="87"/>
      <c r="D283" s="88"/>
      <c r="E283" s="98"/>
      <c r="F283" s="33"/>
      <c r="G283" s="33"/>
      <c r="H283" s="17">
        <v>2023</v>
      </c>
      <c r="I283" s="30">
        <f aca="true" t="shared" si="146" ref="I283:I290">K283+M283+O283+Q283</f>
        <v>0</v>
      </c>
      <c r="J283" s="30">
        <f aca="true" t="shared" si="147" ref="J283:J290">L283+N283+P283+R283</f>
        <v>0</v>
      </c>
      <c r="K283" s="30">
        <v>0</v>
      </c>
      <c r="L283" s="30">
        <v>0</v>
      </c>
      <c r="M283" s="30">
        <v>0</v>
      </c>
      <c r="N283" s="30">
        <v>0</v>
      </c>
      <c r="O283" s="30">
        <v>0</v>
      </c>
      <c r="P283" s="30">
        <v>0</v>
      </c>
      <c r="Q283" s="30">
        <v>0</v>
      </c>
      <c r="R283" s="30">
        <v>0</v>
      </c>
      <c r="S283" s="26"/>
      <c r="T283" s="31"/>
    </row>
    <row r="284" spans="1:20" ht="21.75" customHeight="1">
      <c r="A284" s="80"/>
      <c r="B284" s="86"/>
      <c r="C284" s="87"/>
      <c r="D284" s="88"/>
      <c r="E284" s="98"/>
      <c r="F284" s="33"/>
      <c r="G284" s="33"/>
      <c r="H284" s="17">
        <v>2024</v>
      </c>
      <c r="I284" s="30">
        <f t="shared" si="146"/>
        <v>0</v>
      </c>
      <c r="J284" s="30">
        <f>L284+N284+P284+R284</f>
        <v>0</v>
      </c>
      <c r="K284" s="30">
        <v>0</v>
      </c>
      <c r="L284" s="30">
        <v>0</v>
      </c>
      <c r="M284" s="30">
        <v>0</v>
      </c>
      <c r="N284" s="30">
        <v>0</v>
      </c>
      <c r="O284" s="30">
        <v>0</v>
      </c>
      <c r="P284" s="30">
        <v>0</v>
      </c>
      <c r="Q284" s="30">
        <v>0</v>
      </c>
      <c r="R284" s="30">
        <v>0</v>
      </c>
      <c r="S284" s="26"/>
      <c r="T284" s="31"/>
    </row>
    <row r="285" spans="1:20" ht="24" customHeight="1">
      <c r="A285" s="80"/>
      <c r="B285" s="86"/>
      <c r="C285" s="87"/>
      <c r="D285" s="88"/>
      <c r="E285" s="98"/>
      <c r="F285" s="33"/>
      <c r="G285" s="33"/>
      <c r="H285" s="17">
        <v>2025</v>
      </c>
      <c r="I285" s="30">
        <f t="shared" si="146"/>
        <v>0</v>
      </c>
      <c r="J285" s="30">
        <f t="shared" si="147"/>
        <v>0</v>
      </c>
      <c r="K285" s="30">
        <v>0</v>
      </c>
      <c r="L285" s="30">
        <v>0</v>
      </c>
      <c r="M285" s="30">
        <v>0</v>
      </c>
      <c r="N285" s="30">
        <v>0</v>
      </c>
      <c r="O285" s="30">
        <v>0</v>
      </c>
      <c r="P285" s="30">
        <v>0</v>
      </c>
      <c r="Q285" s="30">
        <v>0</v>
      </c>
      <c r="R285" s="30">
        <v>0</v>
      </c>
      <c r="S285" s="26"/>
      <c r="T285" s="31"/>
    </row>
    <row r="286" spans="1:20" ht="18" customHeight="1">
      <c r="A286" s="80"/>
      <c r="B286" s="86"/>
      <c r="C286" s="87"/>
      <c r="D286" s="88"/>
      <c r="E286" s="98"/>
      <c r="F286" s="33"/>
      <c r="G286" s="33"/>
      <c r="H286" s="17">
        <v>2026</v>
      </c>
      <c r="I286" s="30">
        <f t="shared" si="146"/>
        <v>19009.8</v>
      </c>
      <c r="J286" s="30">
        <f t="shared" si="147"/>
        <v>0</v>
      </c>
      <c r="K286" s="30">
        <f>K293+K294+K295+K296+K297+K298+K292</f>
        <v>19009.8</v>
      </c>
      <c r="L286" s="30">
        <f aca="true" t="shared" si="148" ref="L286:R286">L293+L294+L295+L296+L297+L298</f>
        <v>0</v>
      </c>
      <c r="M286" s="30">
        <f t="shared" si="148"/>
        <v>0</v>
      </c>
      <c r="N286" s="30">
        <f t="shared" si="148"/>
        <v>0</v>
      </c>
      <c r="O286" s="30">
        <f t="shared" si="148"/>
        <v>0</v>
      </c>
      <c r="P286" s="30">
        <f t="shared" si="148"/>
        <v>0</v>
      </c>
      <c r="Q286" s="30">
        <f t="shared" si="148"/>
        <v>0</v>
      </c>
      <c r="R286" s="30">
        <f t="shared" si="148"/>
        <v>0</v>
      </c>
      <c r="S286" s="26"/>
      <c r="T286" s="31"/>
    </row>
    <row r="287" spans="1:20" ht="21.75" customHeight="1">
      <c r="A287" s="80"/>
      <c r="B287" s="86"/>
      <c r="C287" s="87"/>
      <c r="D287" s="88"/>
      <c r="E287" s="98"/>
      <c r="F287" s="33"/>
      <c r="G287" s="33"/>
      <c r="H287" s="17">
        <v>2027</v>
      </c>
      <c r="I287" s="30">
        <f t="shared" si="146"/>
        <v>0</v>
      </c>
      <c r="J287" s="30">
        <f t="shared" si="147"/>
        <v>0</v>
      </c>
      <c r="K287" s="30">
        <v>0</v>
      </c>
      <c r="L287" s="30">
        <v>0</v>
      </c>
      <c r="M287" s="30">
        <v>0</v>
      </c>
      <c r="N287" s="30">
        <v>0</v>
      </c>
      <c r="O287" s="30">
        <v>0</v>
      </c>
      <c r="P287" s="30">
        <v>0</v>
      </c>
      <c r="Q287" s="30">
        <v>0</v>
      </c>
      <c r="R287" s="30">
        <v>0</v>
      </c>
      <c r="S287" s="26"/>
      <c r="T287" s="31"/>
    </row>
    <row r="288" spans="1:20" ht="21.75" customHeight="1">
      <c r="A288" s="80"/>
      <c r="B288" s="86"/>
      <c r="C288" s="87"/>
      <c r="D288" s="88"/>
      <c r="E288" s="98"/>
      <c r="F288" s="33"/>
      <c r="G288" s="33"/>
      <c r="H288" s="17">
        <v>2028</v>
      </c>
      <c r="I288" s="30">
        <f t="shared" si="146"/>
        <v>0</v>
      </c>
      <c r="J288" s="30">
        <f t="shared" si="147"/>
        <v>0</v>
      </c>
      <c r="K288" s="30">
        <v>0</v>
      </c>
      <c r="L288" s="30">
        <v>0</v>
      </c>
      <c r="M288" s="30">
        <v>0</v>
      </c>
      <c r="N288" s="30">
        <v>0</v>
      </c>
      <c r="O288" s="30">
        <v>0</v>
      </c>
      <c r="P288" s="30">
        <v>0</v>
      </c>
      <c r="Q288" s="30">
        <v>0</v>
      </c>
      <c r="R288" s="30">
        <v>0</v>
      </c>
      <c r="S288" s="26"/>
      <c r="T288" s="31"/>
    </row>
    <row r="289" spans="1:20" ht="21.75" customHeight="1">
      <c r="A289" s="80"/>
      <c r="B289" s="86"/>
      <c r="C289" s="87"/>
      <c r="D289" s="88"/>
      <c r="E289" s="98"/>
      <c r="F289" s="33"/>
      <c r="G289" s="33"/>
      <c r="H289" s="17">
        <v>2029</v>
      </c>
      <c r="I289" s="30">
        <f t="shared" si="146"/>
        <v>0</v>
      </c>
      <c r="J289" s="30">
        <f t="shared" si="147"/>
        <v>0</v>
      </c>
      <c r="K289" s="30">
        <v>0</v>
      </c>
      <c r="L289" s="30">
        <v>0</v>
      </c>
      <c r="M289" s="30">
        <v>0</v>
      </c>
      <c r="N289" s="30">
        <v>0</v>
      </c>
      <c r="O289" s="30">
        <v>0</v>
      </c>
      <c r="P289" s="30">
        <v>0</v>
      </c>
      <c r="Q289" s="30">
        <v>0</v>
      </c>
      <c r="R289" s="30">
        <v>0</v>
      </c>
      <c r="S289" s="26"/>
      <c r="T289" s="31"/>
    </row>
    <row r="290" spans="1:20" ht="21.75" customHeight="1">
      <c r="A290" s="80"/>
      <c r="B290" s="86"/>
      <c r="C290" s="87"/>
      <c r="D290" s="88"/>
      <c r="E290" s="98"/>
      <c r="F290" s="33"/>
      <c r="G290" s="33"/>
      <c r="H290" s="17">
        <v>2030</v>
      </c>
      <c r="I290" s="30">
        <f t="shared" si="146"/>
        <v>0</v>
      </c>
      <c r="J290" s="30">
        <f t="shared" si="147"/>
        <v>0</v>
      </c>
      <c r="K290" s="30">
        <v>0</v>
      </c>
      <c r="L290" s="30">
        <v>0</v>
      </c>
      <c r="M290" s="30">
        <v>0</v>
      </c>
      <c r="N290" s="30">
        <v>0</v>
      </c>
      <c r="O290" s="30">
        <v>0</v>
      </c>
      <c r="P290" s="30">
        <v>0</v>
      </c>
      <c r="Q290" s="30">
        <v>0</v>
      </c>
      <c r="R290" s="30">
        <v>0</v>
      </c>
      <c r="S290" s="26"/>
      <c r="T290" s="31"/>
    </row>
    <row r="291" spans="1:20" ht="93.75" customHeight="1">
      <c r="A291" s="35" t="s">
        <v>91</v>
      </c>
      <c r="B291" s="58" t="s">
        <v>207</v>
      </c>
      <c r="C291" s="14">
        <v>2.015</v>
      </c>
      <c r="D291" s="14" t="s">
        <v>2</v>
      </c>
      <c r="E291" s="14" t="s">
        <v>297</v>
      </c>
      <c r="F291" s="14" t="s">
        <v>220</v>
      </c>
      <c r="G291" s="14" t="s">
        <v>223</v>
      </c>
      <c r="H291" s="14">
        <v>2022</v>
      </c>
      <c r="I291" s="36">
        <f aca="true" t="shared" si="149" ref="I291:J297">K291+M291+O291+Q291</f>
        <v>6589.4</v>
      </c>
      <c r="J291" s="36">
        <f t="shared" si="149"/>
        <v>6589.4</v>
      </c>
      <c r="K291" s="36">
        <f>6600.2-10.8</f>
        <v>6589.4</v>
      </c>
      <c r="L291" s="36">
        <f>6600.2-10.8</f>
        <v>6589.4</v>
      </c>
      <c r="M291" s="36">
        <v>0</v>
      </c>
      <c r="N291" s="36">
        <v>0</v>
      </c>
      <c r="O291" s="36">
        <v>0</v>
      </c>
      <c r="P291" s="36">
        <v>0</v>
      </c>
      <c r="Q291" s="36">
        <v>0</v>
      </c>
      <c r="R291" s="36">
        <v>0</v>
      </c>
      <c r="S291" s="37"/>
      <c r="T291" s="31"/>
    </row>
    <row r="292" spans="1:20" ht="84" customHeight="1">
      <c r="A292" s="35" t="s">
        <v>253</v>
      </c>
      <c r="B292" s="14" t="s">
        <v>206</v>
      </c>
      <c r="C292" s="14"/>
      <c r="D292" s="14" t="s">
        <v>181</v>
      </c>
      <c r="E292" s="14"/>
      <c r="F292" s="14" t="s">
        <v>220</v>
      </c>
      <c r="G292" s="14" t="s">
        <v>223</v>
      </c>
      <c r="H292" s="14">
        <v>2026</v>
      </c>
      <c r="I292" s="36">
        <f t="shared" si="149"/>
        <v>4609.8</v>
      </c>
      <c r="J292" s="36">
        <f t="shared" si="149"/>
        <v>0</v>
      </c>
      <c r="K292" s="36">
        <v>4609.8</v>
      </c>
      <c r="L292" s="36">
        <v>0</v>
      </c>
      <c r="M292" s="36">
        <v>0</v>
      </c>
      <c r="N292" s="36">
        <v>0</v>
      </c>
      <c r="O292" s="36">
        <v>0</v>
      </c>
      <c r="P292" s="36">
        <v>0</v>
      </c>
      <c r="Q292" s="36">
        <v>0</v>
      </c>
      <c r="R292" s="36">
        <v>0</v>
      </c>
      <c r="S292" s="37"/>
      <c r="T292" s="31"/>
    </row>
    <row r="293" spans="1:20" ht="97.5" customHeight="1">
      <c r="A293" s="35" t="s">
        <v>254</v>
      </c>
      <c r="B293" s="14" t="s">
        <v>241</v>
      </c>
      <c r="C293" s="14">
        <v>0.036</v>
      </c>
      <c r="D293" s="14" t="s">
        <v>181</v>
      </c>
      <c r="E293" s="14"/>
      <c r="F293" s="14" t="s">
        <v>220</v>
      </c>
      <c r="G293" s="14" t="s">
        <v>221</v>
      </c>
      <c r="H293" s="14">
        <v>2026</v>
      </c>
      <c r="I293" s="36">
        <f t="shared" si="149"/>
        <v>2400</v>
      </c>
      <c r="J293" s="36">
        <f t="shared" si="149"/>
        <v>0</v>
      </c>
      <c r="K293" s="36">
        <v>2400</v>
      </c>
      <c r="L293" s="36">
        <v>0</v>
      </c>
      <c r="M293" s="36">
        <v>0</v>
      </c>
      <c r="N293" s="36">
        <v>0</v>
      </c>
      <c r="O293" s="36">
        <v>0</v>
      </c>
      <c r="P293" s="36">
        <v>0</v>
      </c>
      <c r="Q293" s="36">
        <v>0</v>
      </c>
      <c r="R293" s="36">
        <v>0</v>
      </c>
      <c r="S293" s="37" t="s">
        <v>5</v>
      </c>
      <c r="T293" s="40" t="s">
        <v>228</v>
      </c>
    </row>
    <row r="294" spans="1:20" ht="94.5">
      <c r="A294" s="35" t="s">
        <v>255</v>
      </c>
      <c r="B294" s="14" t="s">
        <v>242</v>
      </c>
      <c r="C294" s="14">
        <v>0.037</v>
      </c>
      <c r="D294" s="14" t="s">
        <v>181</v>
      </c>
      <c r="E294" s="14"/>
      <c r="F294" s="14" t="s">
        <v>220</v>
      </c>
      <c r="G294" s="14" t="s">
        <v>221</v>
      </c>
      <c r="H294" s="14">
        <v>2026</v>
      </c>
      <c r="I294" s="36">
        <f t="shared" si="149"/>
        <v>2400</v>
      </c>
      <c r="J294" s="36">
        <f t="shared" si="149"/>
        <v>0</v>
      </c>
      <c r="K294" s="36">
        <v>2400</v>
      </c>
      <c r="L294" s="36">
        <v>0</v>
      </c>
      <c r="M294" s="36">
        <v>0</v>
      </c>
      <c r="N294" s="36">
        <v>0</v>
      </c>
      <c r="O294" s="36">
        <v>0</v>
      </c>
      <c r="P294" s="36">
        <v>0</v>
      </c>
      <c r="Q294" s="36">
        <v>0</v>
      </c>
      <c r="R294" s="36">
        <v>0</v>
      </c>
      <c r="S294" s="37" t="s">
        <v>53</v>
      </c>
      <c r="T294" s="40" t="s">
        <v>228</v>
      </c>
    </row>
    <row r="295" spans="1:20" ht="94.5">
      <c r="A295" s="35" t="s">
        <v>256</v>
      </c>
      <c r="B295" s="14" t="s">
        <v>243</v>
      </c>
      <c r="C295" s="14">
        <v>0.026</v>
      </c>
      <c r="D295" s="14" t="s">
        <v>181</v>
      </c>
      <c r="E295" s="14"/>
      <c r="F295" s="14" t="s">
        <v>220</v>
      </c>
      <c r="G295" s="14" t="s">
        <v>221</v>
      </c>
      <c r="H295" s="14">
        <v>2026</v>
      </c>
      <c r="I295" s="36">
        <f t="shared" si="149"/>
        <v>2400</v>
      </c>
      <c r="J295" s="36">
        <f t="shared" si="149"/>
        <v>0</v>
      </c>
      <c r="K295" s="36">
        <v>2400</v>
      </c>
      <c r="L295" s="36">
        <v>0</v>
      </c>
      <c r="M295" s="36">
        <v>0</v>
      </c>
      <c r="N295" s="36">
        <v>0</v>
      </c>
      <c r="O295" s="36">
        <v>0</v>
      </c>
      <c r="P295" s="36">
        <v>0</v>
      </c>
      <c r="Q295" s="36">
        <v>0</v>
      </c>
      <c r="R295" s="36">
        <v>0</v>
      </c>
      <c r="S295" s="37" t="s">
        <v>53</v>
      </c>
      <c r="T295" s="40" t="s">
        <v>228</v>
      </c>
    </row>
    <row r="296" spans="1:20" ht="94.5">
      <c r="A296" s="35" t="s">
        <v>257</v>
      </c>
      <c r="B296" s="14" t="s">
        <v>244</v>
      </c>
      <c r="C296" s="14">
        <v>0.023</v>
      </c>
      <c r="D296" s="14" t="s">
        <v>181</v>
      </c>
      <c r="E296" s="14"/>
      <c r="F296" s="14" t="s">
        <v>220</v>
      </c>
      <c r="G296" s="14" t="s">
        <v>221</v>
      </c>
      <c r="H296" s="14">
        <v>2026</v>
      </c>
      <c r="I296" s="36">
        <f t="shared" si="149"/>
        <v>2400</v>
      </c>
      <c r="J296" s="36">
        <f t="shared" si="149"/>
        <v>0</v>
      </c>
      <c r="K296" s="36">
        <v>2400</v>
      </c>
      <c r="L296" s="36">
        <v>0</v>
      </c>
      <c r="M296" s="36">
        <v>0</v>
      </c>
      <c r="N296" s="36">
        <v>0</v>
      </c>
      <c r="O296" s="36">
        <v>0</v>
      </c>
      <c r="P296" s="36">
        <v>0</v>
      </c>
      <c r="Q296" s="36">
        <v>0</v>
      </c>
      <c r="R296" s="36">
        <v>0</v>
      </c>
      <c r="S296" s="37" t="s">
        <v>53</v>
      </c>
      <c r="T296" s="40" t="s">
        <v>228</v>
      </c>
    </row>
    <row r="297" spans="1:20" ht="94.5">
      <c r="A297" s="35" t="s">
        <v>258</v>
      </c>
      <c r="B297" s="14" t="s">
        <v>245</v>
      </c>
      <c r="C297" s="14">
        <v>0.134</v>
      </c>
      <c r="D297" s="14" t="s">
        <v>181</v>
      </c>
      <c r="E297" s="14"/>
      <c r="F297" s="14" t="s">
        <v>220</v>
      </c>
      <c r="G297" s="14" t="s">
        <v>221</v>
      </c>
      <c r="H297" s="14">
        <v>2026</v>
      </c>
      <c r="I297" s="36">
        <f t="shared" si="149"/>
        <v>2400</v>
      </c>
      <c r="J297" s="36">
        <f t="shared" si="149"/>
        <v>0</v>
      </c>
      <c r="K297" s="36">
        <v>2400</v>
      </c>
      <c r="L297" s="36">
        <v>0</v>
      </c>
      <c r="M297" s="36">
        <v>0</v>
      </c>
      <c r="N297" s="36">
        <v>0</v>
      </c>
      <c r="O297" s="36">
        <v>0</v>
      </c>
      <c r="P297" s="36">
        <v>0</v>
      </c>
      <c r="Q297" s="36">
        <v>0</v>
      </c>
      <c r="R297" s="36">
        <v>0</v>
      </c>
      <c r="S297" s="37" t="s">
        <v>53</v>
      </c>
      <c r="T297" s="40" t="s">
        <v>228</v>
      </c>
    </row>
    <row r="298" spans="1:20" ht="90.75" customHeight="1">
      <c r="A298" s="35" t="s">
        <v>259</v>
      </c>
      <c r="B298" s="14" t="s">
        <v>246</v>
      </c>
      <c r="C298" s="14">
        <v>0.136</v>
      </c>
      <c r="D298" s="14" t="s">
        <v>181</v>
      </c>
      <c r="E298" s="14"/>
      <c r="F298" s="14" t="s">
        <v>220</v>
      </c>
      <c r="G298" s="14" t="s">
        <v>221</v>
      </c>
      <c r="H298" s="14">
        <v>2026</v>
      </c>
      <c r="I298" s="36">
        <f aca="true" t="shared" si="150" ref="I298:J300">K298+M298+O298+Q298</f>
        <v>2400</v>
      </c>
      <c r="J298" s="36">
        <f t="shared" si="150"/>
        <v>0</v>
      </c>
      <c r="K298" s="36">
        <v>2400</v>
      </c>
      <c r="L298" s="36">
        <v>0</v>
      </c>
      <c r="M298" s="36">
        <v>0</v>
      </c>
      <c r="N298" s="36">
        <v>0</v>
      </c>
      <c r="O298" s="36">
        <v>0</v>
      </c>
      <c r="P298" s="36">
        <v>0</v>
      </c>
      <c r="Q298" s="36">
        <v>0</v>
      </c>
      <c r="R298" s="36">
        <v>0</v>
      </c>
      <c r="S298" s="37" t="s">
        <v>53</v>
      </c>
      <c r="T298" s="40" t="s">
        <v>228</v>
      </c>
    </row>
    <row r="299" spans="1:20" ht="29.25" customHeight="1">
      <c r="A299" s="79" t="s">
        <v>262</v>
      </c>
      <c r="B299" s="83" t="s">
        <v>307</v>
      </c>
      <c r="C299" s="84"/>
      <c r="D299" s="85"/>
      <c r="E299" s="97"/>
      <c r="F299" s="32"/>
      <c r="G299" s="32"/>
      <c r="H299" s="24" t="s">
        <v>26</v>
      </c>
      <c r="I299" s="25">
        <f t="shared" si="150"/>
        <v>2000</v>
      </c>
      <c r="J299" s="25">
        <f t="shared" si="150"/>
        <v>2000</v>
      </c>
      <c r="K299" s="25">
        <f>K300+K301+K302+K303+K304+K305+K306+K307+K308</f>
        <v>2000</v>
      </c>
      <c r="L299" s="25">
        <f aca="true" t="shared" si="151" ref="L299:R299">L300+L301+L302+L303+L304+L305+L306+L307+L308</f>
        <v>2000</v>
      </c>
      <c r="M299" s="25">
        <f t="shared" si="151"/>
        <v>0</v>
      </c>
      <c r="N299" s="25">
        <f t="shared" si="151"/>
        <v>0</v>
      </c>
      <c r="O299" s="25">
        <f t="shared" si="151"/>
        <v>0</v>
      </c>
      <c r="P299" s="25">
        <f t="shared" si="151"/>
        <v>0</v>
      </c>
      <c r="Q299" s="25">
        <f t="shared" si="151"/>
        <v>0</v>
      </c>
      <c r="R299" s="25">
        <f t="shared" si="151"/>
        <v>0</v>
      </c>
      <c r="S299" s="26"/>
      <c r="T299" s="31"/>
    </row>
    <row r="300" spans="1:20" ht="22.5" customHeight="1">
      <c r="A300" s="80"/>
      <c r="B300" s="86"/>
      <c r="C300" s="87"/>
      <c r="D300" s="88"/>
      <c r="E300" s="98"/>
      <c r="F300" s="33"/>
      <c r="G300" s="33"/>
      <c r="H300" s="17">
        <v>2022</v>
      </c>
      <c r="I300" s="30">
        <f t="shared" si="150"/>
        <v>0</v>
      </c>
      <c r="J300" s="30">
        <f t="shared" si="150"/>
        <v>0</v>
      </c>
      <c r="K300" s="30">
        <f>K310</f>
        <v>0</v>
      </c>
      <c r="L300" s="30">
        <f aca="true" t="shared" si="152" ref="L300:R300">L310</f>
        <v>0</v>
      </c>
      <c r="M300" s="30">
        <f t="shared" si="152"/>
        <v>0</v>
      </c>
      <c r="N300" s="30">
        <f t="shared" si="152"/>
        <v>0</v>
      </c>
      <c r="O300" s="30">
        <f t="shared" si="152"/>
        <v>0</v>
      </c>
      <c r="P300" s="30">
        <f t="shared" si="152"/>
        <v>0</v>
      </c>
      <c r="Q300" s="30">
        <f t="shared" si="152"/>
        <v>0</v>
      </c>
      <c r="R300" s="30">
        <f t="shared" si="152"/>
        <v>0</v>
      </c>
      <c r="S300" s="26"/>
      <c r="T300" s="31"/>
    </row>
    <row r="301" spans="1:20" ht="20.25" customHeight="1">
      <c r="A301" s="80"/>
      <c r="B301" s="86"/>
      <c r="C301" s="87"/>
      <c r="D301" s="88"/>
      <c r="E301" s="98"/>
      <c r="F301" s="33"/>
      <c r="G301" s="33"/>
      <c r="H301" s="17">
        <v>2023</v>
      </c>
      <c r="I301" s="30">
        <f aca="true" t="shared" si="153" ref="I301:I319">K301+M301+O301+Q301</f>
        <v>2000</v>
      </c>
      <c r="J301" s="30">
        <f>L301+N301+P301+R301</f>
        <v>2000</v>
      </c>
      <c r="K301" s="30">
        <f aca="true" t="shared" si="154" ref="K301:R308">K311</f>
        <v>2000</v>
      </c>
      <c r="L301" s="30">
        <f t="shared" si="154"/>
        <v>2000</v>
      </c>
      <c r="M301" s="30">
        <f t="shared" si="154"/>
        <v>0</v>
      </c>
      <c r="N301" s="30">
        <f t="shared" si="154"/>
        <v>0</v>
      </c>
      <c r="O301" s="30">
        <f t="shared" si="154"/>
        <v>0</v>
      </c>
      <c r="P301" s="30">
        <f t="shared" si="154"/>
        <v>0</v>
      </c>
      <c r="Q301" s="30">
        <f t="shared" si="154"/>
        <v>0</v>
      </c>
      <c r="R301" s="30">
        <f t="shared" si="154"/>
        <v>0</v>
      </c>
      <c r="S301" s="26"/>
      <c r="T301" s="31"/>
    </row>
    <row r="302" spans="1:20" ht="21.75" customHeight="1">
      <c r="A302" s="80"/>
      <c r="B302" s="86"/>
      <c r="C302" s="87"/>
      <c r="D302" s="88"/>
      <c r="E302" s="98"/>
      <c r="F302" s="33"/>
      <c r="G302" s="33"/>
      <c r="H302" s="17">
        <v>2024</v>
      </c>
      <c r="I302" s="30">
        <f t="shared" si="153"/>
        <v>0</v>
      </c>
      <c r="J302" s="30">
        <f>L302+N302+P302+R302</f>
        <v>0</v>
      </c>
      <c r="K302" s="30">
        <f t="shared" si="154"/>
        <v>0</v>
      </c>
      <c r="L302" s="30">
        <f t="shared" si="154"/>
        <v>0</v>
      </c>
      <c r="M302" s="30">
        <f t="shared" si="154"/>
        <v>0</v>
      </c>
      <c r="N302" s="30">
        <f t="shared" si="154"/>
        <v>0</v>
      </c>
      <c r="O302" s="30">
        <f t="shared" si="154"/>
        <v>0</v>
      </c>
      <c r="P302" s="30">
        <f t="shared" si="154"/>
        <v>0</v>
      </c>
      <c r="Q302" s="30">
        <f t="shared" si="154"/>
        <v>0</v>
      </c>
      <c r="R302" s="30">
        <f t="shared" si="154"/>
        <v>0</v>
      </c>
      <c r="S302" s="26"/>
      <c r="T302" s="31"/>
    </row>
    <row r="303" spans="1:20" ht="24" customHeight="1">
      <c r="A303" s="80"/>
      <c r="B303" s="86"/>
      <c r="C303" s="87"/>
      <c r="D303" s="88"/>
      <c r="E303" s="98"/>
      <c r="F303" s="33"/>
      <c r="G303" s="33"/>
      <c r="H303" s="17">
        <v>2025</v>
      </c>
      <c r="I303" s="30">
        <f t="shared" si="153"/>
        <v>0</v>
      </c>
      <c r="J303" s="30">
        <f aca="true" t="shared" si="155" ref="J303:J319">L303+N303+P303+R303</f>
        <v>0</v>
      </c>
      <c r="K303" s="30">
        <f t="shared" si="154"/>
        <v>0</v>
      </c>
      <c r="L303" s="30">
        <f t="shared" si="154"/>
        <v>0</v>
      </c>
      <c r="M303" s="30">
        <f t="shared" si="154"/>
        <v>0</v>
      </c>
      <c r="N303" s="30">
        <f t="shared" si="154"/>
        <v>0</v>
      </c>
      <c r="O303" s="30">
        <f t="shared" si="154"/>
        <v>0</v>
      </c>
      <c r="P303" s="30">
        <f t="shared" si="154"/>
        <v>0</v>
      </c>
      <c r="Q303" s="30">
        <f t="shared" si="154"/>
        <v>0</v>
      </c>
      <c r="R303" s="30">
        <f t="shared" si="154"/>
        <v>0</v>
      </c>
      <c r="S303" s="26"/>
      <c r="T303" s="31"/>
    </row>
    <row r="304" spans="1:20" ht="18" customHeight="1">
      <c r="A304" s="80"/>
      <c r="B304" s="86"/>
      <c r="C304" s="87"/>
      <c r="D304" s="88"/>
      <c r="E304" s="98"/>
      <c r="F304" s="33"/>
      <c r="G304" s="33"/>
      <c r="H304" s="17">
        <v>2026</v>
      </c>
      <c r="I304" s="30">
        <f t="shared" si="153"/>
        <v>0</v>
      </c>
      <c r="J304" s="30">
        <f t="shared" si="155"/>
        <v>0</v>
      </c>
      <c r="K304" s="30">
        <f t="shared" si="154"/>
        <v>0</v>
      </c>
      <c r="L304" s="30">
        <f t="shared" si="154"/>
        <v>0</v>
      </c>
      <c r="M304" s="30">
        <f t="shared" si="154"/>
        <v>0</v>
      </c>
      <c r="N304" s="30">
        <f t="shared" si="154"/>
        <v>0</v>
      </c>
      <c r="O304" s="30">
        <f t="shared" si="154"/>
        <v>0</v>
      </c>
      <c r="P304" s="30">
        <f t="shared" si="154"/>
        <v>0</v>
      </c>
      <c r="Q304" s="30">
        <f t="shared" si="154"/>
        <v>0</v>
      </c>
      <c r="R304" s="30">
        <f t="shared" si="154"/>
        <v>0</v>
      </c>
      <c r="S304" s="26"/>
      <c r="T304" s="31"/>
    </row>
    <row r="305" spans="1:20" ht="21.75" customHeight="1">
      <c r="A305" s="80"/>
      <c r="B305" s="86"/>
      <c r="C305" s="87"/>
      <c r="D305" s="88"/>
      <c r="E305" s="98"/>
      <c r="F305" s="33"/>
      <c r="G305" s="33"/>
      <c r="H305" s="17">
        <v>2027</v>
      </c>
      <c r="I305" s="30">
        <f t="shared" si="153"/>
        <v>0</v>
      </c>
      <c r="J305" s="30">
        <f t="shared" si="155"/>
        <v>0</v>
      </c>
      <c r="K305" s="30">
        <f t="shared" si="154"/>
        <v>0</v>
      </c>
      <c r="L305" s="30">
        <f t="shared" si="154"/>
        <v>0</v>
      </c>
      <c r="M305" s="30">
        <f t="shared" si="154"/>
        <v>0</v>
      </c>
      <c r="N305" s="30">
        <f t="shared" si="154"/>
        <v>0</v>
      </c>
      <c r="O305" s="30">
        <f t="shared" si="154"/>
        <v>0</v>
      </c>
      <c r="P305" s="30">
        <f t="shared" si="154"/>
        <v>0</v>
      </c>
      <c r="Q305" s="30">
        <f t="shared" si="154"/>
        <v>0</v>
      </c>
      <c r="R305" s="30">
        <f t="shared" si="154"/>
        <v>0</v>
      </c>
      <c r="S305" s="26"/>
      <c r="T305" s="31"/>
    </row>
    <row r="306" spans="1:20" ht="21.75" customHeight="1">
      <c r="A306" s="80"/>
      <c r="B306" s="86"/>
      <c r="C306" s="87"/>
      <c r="D306" s="88"/>
      <c r="E306" s="98"/>
      <c r="F306" s="33"/>
      <c r="G306" s="33"/>
      <c r="H306" s="17">
        <v>2028</v>
      </c>
      <c r="I306" s="30">
        <f t="shared" si="153"/>
        <v>0</v>
      </c>
      <c r="J306" s="30">
        <f t="shared" si="155"/>
        <v>0</v>
      </c>
      <c r="K306" s="30">
        <f t="shared" si="154"/>
        <v>0</v>
      </c>
      <c r="L306" s="30">
        <f t="shared" si="154"/>
        <v>0</v>
      </c>
      <c r="M306" s="30">
        <f t="shared" si="154"/>
        <v>0</v>
      </c>
      <c r="N306" s="30">
        <f t="shared" si="154"/>
        <v>0</v>
      </c>
      <c r="O306" s="30">
        <f t="shared" si="154"/>
        <v>0</v>
      </c>
      <c r="P306" s="30">
        <f t="shared" si="154"/>
        <v>0</v>
      </c>
      <c r="Q306" s="30">
        <f t="shared" si="154"/>
        <v>0</v>
      </c>
      <c r="R306" s="30">
        <f t="shared" si="154"/>
        <v>0</v>
      </c>
      <c r="S306" s="26"/>
      <c r="T306" s="31"/>
    </row>
    <row r="307" spans="1:20" ht="21.75" customHeight="1">
      <c r="A307" s="80"/>
      <c r="B307" s="86"/>
      <c r="C307" s="87"/>
      <c r="D307" s="88"/>
      <c r="E307" s="98"/>
      <c r="F307" s="33"/>
      <c r="G307" s="33"/>
      <c r="H307" s="17">
        <v>2029</v>
      </c>
      <c r="I307" s="30">
        <f t="shared" si="153"/>
        <v>0</v>
      </c>
      <c r="J307" s="30">
        <f t="shared" si="155"/>
        <v>0</v>
      </c>
      <c r="K307" s="30">
        <f t="shared" si="154"/>
        <v>0</v>
      </c>
      <c r="L307" s="30">
        <f t="shared" si="154"/>
        <v>0</v>
      </c>
      <c r="M307" s="30">
        <f t="shared" si="154"/>
        <v>0</v>
      </c>
      <c r="N307" s="30">
        <f t="shared" si="154"/>
        <v>0</v>
      </c>
      <c r="O307" s="30">
        <f t="shared" si="154"/>
        <v>0</v>
      </c>
      <c r="P307" s="30">
        <f t="shared" si="154"/>
        <v>0</v>
      </c>
      <c r="Q307" s="30">
        <f t="shared" si="154"/>
        <v>0</v>
      </c>
      <c r="R307" s="30">
        <f t="shared" si="154"/>
        <v>0</v>
      </c>
      <c r="S307" s="26"/>
      <c r="T307" s="31"/>
    </row>
    <row r="308" spans="1:20" ht="21.75" customHeight="1">
      <c r="A308" s="80"/>
      <c r="B308" s="86"/>
      <c r="C308" s="87"/>
      <c r="D308" s="88"/>
      <c r="E308" s="98"/>
      <c r="F308" s="33"/>
      <c r="G308" s="33"/>
      <c r="H308" s="17">
        <v>2030</v>
      </c>
      <c r="I308" s="30">
        <f t="shared" si="153"/>
        <v>0</v>
      </c>
      <c r="J308" s="30">
        <f t="shared" si="155"/>
        <v>0</v>
      </c>
      <c r="K308" s="30">
        <f t="shared" si="154"/>
        <v>0</v>
      </c>
      <c r="L308" s="30">
        <f t="shared" si="154"/>
        <v>0</v>
      </c>
      <c r="M308" s="30">
        <f t="shared" si="154"/>
        <v>0</v>
      </c>
      <c r="N308" s="30">
        <f t="shared" si="154"/>
        <v>0</v>
      </c>
      <c r="O308" s="30">
        <f t="shared" si="154"/>
        <v>0</v>
      </c>
      <c r="P308" s="30">
        <f t="shared" si="154"/>
        <v>0</v>
      </c>
      <c r="Q308" s="30">
        <f t="shared" si="154"/>
        <v>0</v>
      </c>
      <c r="R308" s="30">
        <f t="shared" si="154"/>
        <v>0</v>
      </c>
      <c r="S308" s="26"/>
      <c r="T308" s="31"/>
    </row>
    <row r="309" spans="1:256" ht="19.5" customHeight="1">
      <c r="A309" s="80"/>
      <c r="B309" s="83" t="s">
        <v>56</v>
      </c>
      <c r="C309" s="84"/>
      <c r="D309" s="85"/>
      <c r="E309" s="20"/>
      <c r="F309" s="20"/>
      <c r="G309" s="20"/>
      <c r="H309" s="24" t="s">
        <v>26</v>
      </c>
      <c r="I309" s="25">
        <f>K309+M309+O309+Q309</f>
        <v>2000</v>
      </c>
      <c r="J309" s="25">
        <f t="shared" si="155"/>
        <v>2000</v>
      </c>
      <c r="K309" s="25">
        <f aca="true" t="shared" si="156" ref="K309:R309">SUM(K310:K318)</f>
        <v>2000</v>
      </c>
      <c r="L309" s="25">
        <f t="shared" si="156"/>
        <v>2000</v>
      </c>
      <c r="M309" s="25">
        <f t="shared" si="156"/>
        <v>0</v>
      </c>
      <c r="N309" s="25">
        <f t="shared" si="156"/>
        <v>0</v>
      </c>
      <c r="O309" s="25">
        <f t="shared" si="156"/>
        <v>0</v>
      </c>
      <c r="P309" s="25">
        <f t="shared" si="156"/>
        <v>0</v>
      </c>
      <c r="Q309" s="25">
        <f t="shared" si="156"/>
        <v>0</v>
      </c>
      <c r="R309" s="25">
        <f t="shared" si="156"/>
        <v>0</v>
      </c>
      <c r="S309" s="26"/>
      <c r="T309" s="82"/>
      <c r="U309" s="87"/>
      <c r="V309" s="87"/>
      <c r="W309" s="28"/>
      <c r="X309" s="46"/>
      <c r="Y309" s="53"/>
      <c r="Z309" s="53"/>
      <c r="AA309" s="53"/>
      <c r="AB309" s="53"/>
      <c r="AC309" s="53"/>
      <c r="AD309" s="53"/>
      <c r="AE309" s="53"/>
      <c r="AF309" s="53"/>
      <c r="AG309" s="53"/>
      <c r="AH309" s="53"/>
      <c r="AI309" s="60"/>
      <c r="AJ309" s="89"/>
      <c r="AK309" s="87"/>
      <c r="AL309" s="87"/>
      <c r="AM309" s="87"/>
      <c r="AN309" s="28"/>
      <c r="AO309" s="46"/>
      <c r="AP309" s="53"/>
      <c r="AQ309" s="53"/>
      <c r="AR309" s="53"/>
      <c r="AS309" s="53"/>
      <c r="AT309" s="53"/>
      <c r="AU309" s="53"/>
      <c r="AV309" s="53"/>
      <c r="AW309" s="53"/>
      <c r="AX309" s="53"/>
      <c r="AY309" s="53"/>
      <c r="AZ309" s="60"/>
      <c r="BA309" s="89"/>
      <c r="BB309" s="87"/>
      <c r="BC309" s="87"/>
      <c r="BD309" s="87"/>
      <c r="BE309" s="28"/>
      <c r="BF309" s="46"/>
      <c r="BG309" s="53"/>
      <c r="BH309" s="53"/>
      <c r="BI309" s="53"/>
      <c r="BJ309" s="53"/>
      <c r="BK309" s="53"/>
      <c r="BL309" s="53"/>
      <c r="BM309" s="53"/>
      <c r="BN309" s="53"/>
      <c r="BO309" s="53"/>
      <c r="BP309" s="53"/>
      <c r="BQ309" s="60"/>
      <c r="BR309" s="89"/>
      <c r="BS309" s="87"/>
      <c r="BT309" s="87"/>
      <c r="BU309" s="87"/>
      <c r="BV309" s="28"/>
      <c r="BW309" s="46"/>
      <c r="BX309" s="53"/>
      <c r="BY309" s="53"/>
      <c r="BZ309" s="53"/>
      <c r="CA309" s="53"/>
      <c r="CB309" s="53"/>
      <c r="CC309" s="53"/>
      <c r="CD309" s="53"/>
      <c r="CE309" s="53"/>
      <c r="CF309" s="53"/>
      <c r="CG309" s="53"/>
      <c r="CH309" s="60"/>
      <c r="CI309" s="89"/>
      <c r="CJ309" s="87"/>
      <c r="CK309" s="87"/>
      <c r="CL309" s="87"/>
      <c r="CM309" s="28"/>
      <c r="CN309" s="46"/>
      <c r="CO309" s="53"/>
      <c r="CP309" s="53"/>
      <c r="CQ309" s="53"/>
      <c r="CR309" s="53"/>
      <c r="CS309" s="53"/>
      <c r="CT309" s="53"/>
      <c r="CU309" s="53"/>
      <c r="CV309" s="53"/>
      <c r="CW309" s="53"/>
      <c r="CX309" s="53"/>
      <c r="CY309" s="60"/>
      <c r="CZ309" s="89"/>
      <c r="DA309" s="87"/>
      <c r="DB309" s="87"/>
      <c r="DC309" s="87"/>
      <c r="DD309" s="28"/>
      <c r="DE309" s="46"/>
      <c r="DF309" s="53"/>
      <c r="DG309" s="61"/>
      <c r="DH309" s="25"/>
      <c r="DI309" s="25"/>
      <c r="DJ309" s="25"/>
      <c r="DK309" s="25"/>
      <c r="DL309" s="25"/>
      <c r="DM309" s="25"/>
      <c r="DN309" s="25"/>
      <c r="DO309" s="25"/>
      <c r="DP309" s="26"/>
      <c r="DQ309" s="82"/>
      <c r="DR309" s="83"/>
      <c r="DS309" s="84"/>
      <c r="DT309" s="85"/>
      <c r="DU309" s="20"/>
      <c r="DV309" s="24"/>
      <c r="DW309" s="25"/>
      <c r="DX309" s="25"/>
      <c r="DY309" s="25"/>
      <c r="DZ309" s="25"/>
      <c r="EA309" s="25"/>
      <c r="EB309" s="25"/>
      <c r="EC309" s="25"/>
      <c r="ED309" s="25"/>
      <c r="EE309" s="25"/>
      <c r="EF309" s="25"/>
      <c r="EG309" s="26"/>
      <c r="EH309" s="82"/>
      <c r="EI309" s="83"/>
      <c r="EJ309" s="84"/>
      <c r="EK309" s="85"/>
      <c r="EL309" s="20"/>
      <c r="EM309" s="24"/>
      <c r="EN309" s="25"/>
      <c r="EO309" s="25"/>
      <c r="EP309" s="25"/>
      <c r="EQ309" s="25"/>
      <c r="ER309" s="25"/>
      <c r="ES309" s="25"/>
      <c r="ET309" s="25"/>
      <c r="EU309" s="25"/>
      <c r="EV309" s="25"/>
      <c r="EW309" s="25"/>
      <c r="EX309" s="26"/>
      <c r="EY309" s="82"/>
      <c r="EZ309" s="83"/>
      <c r="FA309" s="84"/>
      <c r="FB309" s="85"/>
      <c r="FC309" s="20"/>
      <c r="FD309" s="24"/>
      <c r="FE309" s="25"/>
      <c r="FF309" s="25"/>
      <c r="FG309" s="25"/>
      <c r="FH309" s="25"/>
      <c r="FI309" s="25"/>
      <c r="FJ309" s="25"/>
      <c r="FK309" s="25"/>
      <c r="FL309" s="25"/>
      <c r="FM309" s="25"/>
      <c r="FN309" s="25"/>
      <c r="FO309" s="26"/>
      <c r="FP309" s="82"/>
      <c r="FQ309" s="83"/>
      <c r="FR309" s="84"/>
      <c r="FS309" s="85"/>
      <c r="FT309" s="20"/>
      <c r="FU309" s="24"/>
      <c r="FV309" s="25"/>
      <c r="FW309" s="25"/>
      <c r="FX309" s="25"/>
      <c r="FY309" s="25"/>
      <c r="FZ309" s="25"/>
      <c r="GA309" s="25"/>
      <c r="GB309" s="25"/>
      <c r="GC309" s="25"/>
      <c r="GD309" s="25"/>
      <c r="GE309" s="25"/>
      <c r="GF309" s="26"/>
      <c r="GG309" s="82"/>
      <c r="GH309" s="83"/>
      <c r="GI309" s="84"/>
      <c r="GJ309" s="85"/>
      <c r="GK309" s="20"/>
      <c r="GL309" s="24"/>
      <c r="GM309" s="25"/>
      <c r="GN309" s="25"/>
      <c r="GO309" s="25"/>
      <c r="GP309" s="25"/>
      <c r="GQ309" s="25"/>
      <c r="GR309" s="25"/>
      <c r="GS309" s="25"/>
      <c r="GT309" s="25"/>
      <c r="GU309" s="25"/>
      <c r="GV309" s="25"/>
      <c r="GW309" s="26"/>
      <c r="GX309" s="82"/>
      <c r="GY309" s="83"/>
      <c r="GZ309" s="84"/>
      <c r="HA309" s="85"/>
      <c r="HB309" s="20"/>
      <c r="HC309" s="24"/>
      <c r="HD309" s="25"/>
      <c r="HE309" s="25"/>
      <c r="HF309" s="25"/>
      <c r="HG309" s="25"/>
      <c r="HH309" s="25"/>
      <c r="HI309" s="25"/>
      <c r="HJ309" s="25"/>
      <c r="HK309" s="25"/>
      <c r="HL309" s="25"/>
      <c r="HM309" s="25"/>
      <c r="HN309" s="26"/>
      <c r="HO309" s="82"/>
      <c r="HP309" s="83"/>
      <c r="HQ309" s="84"/>
      <c r="HR309" s="85"/>
      <c r="HS309" s="20"/>
      <c r="HT309" s="24"/>
      <c r="HU309" s="25"/>
      <c r="HV309" s="25"/>
      <c r="HW309" s="25"/>
      <c r="HX309" s="25"/>
      <c r="HY309" s="25"/>
      <c r="HZ309" s="25"/>
      <c r="IA309" s="25"/>
      <c r="IB309" s="25"/>
      <c r="IC309" s="25"/>
      <c r="ID309" s="25"/>
      <c r="IE309" s="26"/>
      <c r="IF309" s="82"/>
      <c r="IG309" s="83"/>
      <c r="IH309" s="84"/>
      <c r="II309" s="85"/>
      <c r="IJ309" s="20"/>
      <c r="IK309" s="24"/>
      <c r="IL309" s="25"/>
      <c r="IM309" s="25"/>
      <c r="IN309" s="25"/>
      <c r="IO309" s="25"/>
      <c r="IP309" s="25"/>
      <c r="IQ309" s="25"/>
      <c r="IR309" s="25"/>
      <c r="IS309" s="25"/>
      <c r="IT309" s="25"/>
      <c r="IU309" s="25"/>
      <c r="IV309" s="26"/>
    </row>
    <row r="310" spans="1:256" ht="20.25" customHeight="1">
      <c r="A310" s="80"/>
      <c r="B310" s="86"/>
      <c r="C310" s="87"/>
      <c r="D310" s="88"/>
      <c r="E310" s="20"/>
      <c r="F310" s="20"/>
      <c r="G310" s="20"/>
      <c r="H310" s="17">
        <v>2022</v>
      </c>
      <c r="I310" s="30">
        <f aca="true" t="shared" si="157" ref="I310:I315">K310+M310+O310+Q310</f>
        <v>0</v>
      </c>
      <c r="J310" s="30">
        <f t="shared" si="155"/>
        <v>0</v>
      </c>
      <c r="K310" s="30">
        <v>0</v>
      </c>
      <c r="L310" s="30">
        <v>0</v>
      </c>
      <c r="M310" s="30">
        <v>0</v>
      </c>
      <c r="N310" s="30">
        <v>0</v>
      </c>
      <c r="O310" s="30">
        <v>0</v>
      </c>
      <c r="P310" s="30">
        <v>0</v>
      </c>
      <c r="Q310" s="30">
        <v>0</v>
      </c>
      <c r="R310" s="30">
        <v>0</v>
      </c>
      <c r="S310" s="26"/>
      <c r="T310" s="82"/>
      <c r="U310" s="87"/>
      <c r="V310" s="87"/>
      <c r="W310" s="28"/>
      <c r="X310" s="49"/>
      <c r="Y310" s="52"/>
      <c r="Z310" s="52"/>
      <c r="AA310" s="52"/>
      <c r="AB310" s="52"/>
      <c r="AC310" s="52"/>
      <c r="AD310" s="52"/>
      <c r="AE310" s="52"/>
      <c r="AF310" s="52"/>
      <c r="AG310" s="52"/>
      <c r="AH310" s="52"/>
      <c r="AI310" s="60"/>
      <c r="AJ310" s="89"/>
      <c r="AK310" s="87"/>
      <c r="AL310" s="87"/>
      <c r="AM310" s="87"/>
      <c r="AN310" s="28"/>
      <c r="AO310" s="49"/>
      <c r="AP310" s="52"/>
      <c r="AQ310" s="52"/>
      <c r="AR310" s="52"/>
      <c r="AS310" s="52"/>
      <c r="AT310" s="52"/>
      <c r="AU310" s="52"/>
      <c r="AV310" s="52"/>
      <c r="AW310" s="52"/>
      <c r="AX310" s="52"/>
      <c r="AY310" s="52"/>
      <c r="AZ310" s="60"/>
      <c r="BA310" s="89"/>
      <c r="BB310" s="87"/>
      <c r="BC310" s="87"/>
      <c r="BD310" s="87"/>
      <c r="BE310" s="28"/>
      <c r="BF310" s="49"/>
      <c r="BG310" s="52"/>
      <c r="BH310" s="52"/>
      <c r="BI310" s="52"/>
      <c r="BJ310" s="52"/>
      <c r="BK310" s="52"/>
      <c r="BL310" s="52"/>
      <c r="BM310" s="52"/>
      <c r="BN310" s="52"/>
      <c r="BO310" s="52"/>
      <c r="BP310" s="52"/>
      <c r="BQ310" s="60"/>
      <c r="BR310" s="89"/>
      <c r="BS310" s="87"/>
      <c r="BT310" s="87"/>
      <c r="BU310" s="87"/>
      <c r="BV310" s="28"/>
      <c r="BW310" s="49"/>
      <c r="BX310" s="52"/>
      <c r="BY310" s="52"/>
      <c r="BZ310" s="52"/>
      <c r="CA310" s="52"/>
      <c r="CB310" s="52"/>
      <c r="CC310" s="52"/>
      <c r="CD310" s="52"/>
      <c r="CE310" s="52"/>
      <c r="CF310" s="52"/>
      <c r="CG310" s="52"/>
      <c r="CH310" s="60"/>
      <c r="CI310" s="89"/>
      <c r="CJ310" s="87"/>
      <c r="CK310" s="87"/>
      <c r="CL310" s="87"/>
      <c r="CM310" s="28"/>
      <c r="CN310" s="49"/>
      <c r="CO310" s="52"/>
      <c r="CP310" s="52"/>
      <c r="CQ310" s="52"/>
      <c r="CR310" s="52"/>
      <c r="CS310" s="52"/>
      <c r="CT310" s="52"/>
      <c r="CU310" s="52"/>
      <c r="CV310" s="52"/>
      <c r="CW310" s="52"/>
      <c r="CX310" s="52"/>
      <c r="CY310" s="60"/>
      <c r="CZ310" s="89"/>
      <c r="DA310" s="87"/>
      <c r="DB310" s="87"/>
      <c r="DC310" s="87"/>
      <c r="DD310" s="28"/>
      <c r="DE310" s="49"/>
      <c r="DF310" s="52"/>
      <c r="DG310" s="62"/>
      <c r="DH310" s="30"/>
      <c r="DI310" s="30"/>
      <c r="DJ310" s="30"/>
      <c r="DK310" s="30"/>
      <c r="DL310" s="30"/>
      <c r="DM310" s="30"/>
      <c r="DN310" s="30"/>
      <c r="DO310" s="30"/>
      <c r="DP310" s="26"/>
      <c r="DQ310" s="82"/>
      <c r="DR310" s="86"/>
      <c r="DS310" s="87"/>
      <c r="DT310" s="88"/>
      <c r="DU310" s="20"/>
      <c r="DV310" s="17"/>
      <c r="DW310" s="30"/>
      <c r="DX310" s="30"/>
      <c r="DY310" s="30"/>
      <c r="DZ310" s="30"/>
      <c r="EA310" s="30"/>
      <c r="EB310" s="30"/>
      <c r="EC310" s="30"/>
      <c r="ED310" s="30"/>
      <c r="EE310" s="30"/>
      <c r="EF310" s="30"/>
      <c r="EG310" s="26"/>
      <c r="EH310" s="82"/>
      <c r="EI310" s="86"/>
      <c r="EJ310" s="87"/>
      <c r="EK310" s="88"/>
      <c r="EL310" s="20"/>
      <c r="EM310" s="17"/>
      <c r="EN310" s="30"/>
      <c r="EO310" s="30"/>
      <c r="EP310" s="30"/>
      <c r="EQ310" s="30"/>
      <c r="ER310" s="30"/>
      <c r="ES310" s="30"/>
      <c r="ET310" s="30"/>
      <c r="EU310" s="30"/>
      <c r="EV310" s="30"/>
      <c r="EW310" s="30"/>
      <c r="EX310" s="26"/>
      <c r="EY310" s="82"/>
      <c r="EZ310" s="86"/>
      <c r="FA310" s="87"/>
      <c r="FB310" s="88"/>
      <c r="FC310" s="20"/>
      <c r="FD310" s="17"/>
      <c r="FE310" s="30"/>
      <c r="FF310" s="30"/>
      <c r="FG310" s="30"/>
      <c r="FH310" s="30"/>
      <c r="FI310" s="30"/>
      <c r="FJ310" s="30"/>
      <c r="FK310" s="30"/>
      <c r="FL310" s="30"/>
      <c r="FM310" s="30"/>
      <c r="FN310" s="30"/>
      <c r="FO310" s="26"/>
      <c r="FP310" s="82"/>
      <c r="FQ310" s="86"/>
      <c r="FR310" s="87"/>
      <c r="FS310" s="88"/>
      <c r="FT310" s="20"/>
      <c r="FU310" s="17"/>
      <c r="FV310" s="30"/>
      <c r="FW310" s="30"/>
      <c r="FX310" s="30"/>
      <c r="FY310" s="30"/>
      <c r="FZ310" s="30"/>
      <c r="GA310" s="30"/>
      <c r="GB310" s="30"/>
      <c r="GC310" s="30"/>
      <c r="GD310" s="30"/>
      <c r="GE310" s="30"/>
      <c r="GF310" s="26"/>
      <c r="GG310" s="82"/>
      <c r="GH310" s="86"/>
      <c r="GI310" s="87"/>
      <c r="GJ310" s="88"/>
      <c r="GK310" s="20"/>
      <c r="GL310" s="17"/>
      <c r="GM310" s="30"/>
      <c r="GN310" s="30"/>
      <c r="GO310" s="30"/>
      <c r="GP310" s="30"/>
      <c r="GQ310" s="30"/>
      <c r="GR310" s="30"/>
      <c r="GS310" s="30"/>
      <c r="GT310" s="30"/>
      <c r="GU310" s="30"/>
      <c r="GV310" s="30"/>
      <c r="GW310" s="26"/>
      <c r="GX310" s="82"/>
      <c r="GY310" s="86"/>
      <c r="GZ310" s="87"/>
      <c r="HA310" s="88"/>
      <c r="HB310" s="20"/>
      <c r="HC310" s="17"/>
      <c r="HD310" s="30"/>
      <c r="HE310" s="30"/>
      <c r="HF310" s="30"/>
      <c r="HG310" s="30"/>
      <c r="HH310" s="30"/>
      <c r="HI310" s="30"/>
      <c r="HJ310" s="30"/>
      <c r="HK310" s="30"/>
      <c r="HL310" s="30"/>
      <c r="HM310" s="30"/>
      <c r="HN310" s="26"/>
      <c r="HO310" s="82"/>
      <c r="HP310" s="86"/>
      <c r="HQ310" s="87"/>
      <c r="HR310" s="88"/>
      <c r="HS310" s="20"/>
      <c r="HT310" s="17"/>
      <c r="HU310" s="30"/>
      <c r="HV310" s="30"/>
      <c r="HW310" s="30"/>
      <c r="HX310" s="30"/>
      <c r="HY310" s="30"/>
      <c r="HZ310" s="30"/>
      <c r="IA310" s="30"/>
      <c r="IB310" s="30"/>
      <c r="IC310" s="30"/>
      <c r="ID310" s="30"/>
      <c r="IE310" s="26"/>
      <c r="IF310" s="82"/>
      <c r="IG310" s="86"/>
      <c r="IH310" s="87"/>
      <c r="II310" s="88"/>
      <c r="IJ310" s="20"/>
      <c r="IK310" s="17"/>
      <c r="IL310" s="30"/>
      <c r="IM310" s="30"/>
      <c r="IN310" s="30"/>
      <c r="IO310" s="30"/>
      <c r="IP310" s="30"/>
      <c r="IQ310" s="30"/>
      <c r="IR310" s="30"/>
      <c r="IS310" s="30"/>
      <c r="IT310" s="30"/>
      <c r="IU310" s="30"/>
      <c r="IV310" s="26"/>
    </row>
    <row r="311" spans="1:256" ht="19.5" customHeight="1">
      <c r="A311" s="80"/>
      <c r="B311" s="86"/>
      <c r="C311" s="87"/>
      <c r="D311" s="88"/>
      <c r="E311" s="17"/>
      <c r="F311" s="17"/>
      <c r="G311" s="17"/>
      <c r="H311" s="17">
        <v>2023</v>
      </c>
      <c r="I311" s="30">
        <f t="shared" si="157"/>
        <v>2000</v>
      </c>
      <c r="J311" s="30">
        <f t="shared" si="155"/>
        <v>2000</v>
      </c>
      <c r="K311" s="30">
        <f>K320+K321+K322</f>
        <v>2000</v>
      </c>
      <c r="L311" s="30">
        <f aca="true" t="shared" si="158" ref="L311:R311">L320+L321+L322</f>
        <v>2000</v>
      </c>
      <c r="M311" s="30">
        <f t="shared" si="158"/>
        <v>0</v>
      </c>
      <c r="N311" s="30">
        <f t="shared" si="158"/>
        <v>0</v>
      </c>
      <c r="O311" s="30">
        <f t="shared" si="158"/>
        <v>0</v>
      </c>
      <c r="P311" s="30">
        <f t="shared" si="158"/>
        <v>0</v>
      </c>
      <c r="Q311" s="30">
        <f t="shared" si="158"/>
        <v>0</v>
      </c>
      <c r="R311" s="30">
        <f t="shared" si="158"/>
        <v>0</v>
      </c>
      <c r="S311" s="26"/>
      <c r="T311" s="82"/>
      <c r="U311" s="87"/>
      <c r="V311" s="87"/>
      <c r="W311" s="49"/>
      <c r="X311" s="49"/>
      <c r="Y311" s="52"/>
      <c r="Z311" s="52"/>
      <c r="AA311" s="52"/>
      <c r="AB311" s="52"/>
      <c r="AC311" s="52"/>
      <c r="AD311" s="52"/>
      <c r="AE311" s="52"/>
      <c r="AF311" s="52"/>
      <c r="AG311" s="52"/>
      <c r="AH311" s="52"/>
      <c r="AI311" s="60"/>
      <c r="AJ311" s="89"/>
      <c r="AK311" s="87"/>
      <c r="AL311" s="87"/>
      <c r="AM311" s="87"/>
      <c r="AN311" s="49"/>
      <c r="AO311" s="49"/>
      <c r="AP311" s="52"/>
      <c r="AQ311" s="52"/>
      <c r="AR311" s="52"/>
      <c r="AS311" s="52"/>
      <c r="AT311" s="52"/>
      <c r="AU311" s="52"/>
      <c r="AV311" s="52"/>
      <c r="AW311" s="52"/>
      <c r="AX311" s="52"/>
      <c r="AY311" s="52"/>
      <c r="AZ311" s="60"/>
      <c r="BA311" s="89"/>
      <c r="BB311" s="87"/>
      <c r="BC311" s="87"/>
      <c r="BD311" s="87"/>
      <c r="BE311" s="49"/>
      <c r="BF311" s="49"/>
      <c r="BG311" s="52"/>
      <c r="BH311" s="52"/>
      <c r="BI311" s="52"/>
      <c r="BJ311" s="52"/>
      <c r="BK311" s="52"/>
      <c r="BL311" s="52"/>
      <c r="BM311" s="52"/>
      <c r="BN311" s="52"/>
      <c r="BO311" s="52"/>
      <c r="BP311" s="52"/>
      <c r="BQ311" s="60"/>
      <c r="BR311" s="89"/>
      <c r="BS311" s="87"/>
      <c r="BT311" s="87"/>
      <c r="BU311" s="87"/>
      <c r="BV311" s="49"/>
      <c r="BW311" s="49"/>
      <c r="BX311" s="52"/>
      <c r="BY311" s="52"/>
      <c r="BZ311" s="52"/>
      <c r="CA311" s="52"/>
      <c r="CB311" s="52"/>
      <c r="CC311" s="52"/>
      <c r="CD311" s="52"/>
      <c r="CE311" s="52"/>
      <c r="CF311" s="52"/>
      <c r="CG311" s="52"/>
      <c r="CH311" s="60"/>
      <c r="CI311" s="89"/>
      <c r="CJ311" s="87"/>
      <c r="CK311" s="87"/>
      <c r="CL311" s="87"/>
      <c r="CM311" s="49"/>
      <c r="CN311" s="49"/>
      <c r="CO311" s="52"/>
      <c r="CP311" s="52"/>
      <c r="CQ311" s="52"/>
      <c r="CR311" s="52"/>
      <c r="CS311" s="52"/>
      <c r="CT311" s="52"/>
      <c r="CU311" s="52"/>
      <c r="CV311" s="52"/>
      <c r="CW311" s="52"/>
      <c r="CX311" s="52"/>
      <c r="CY311" s="60"/>
      <c r="CZ311" s="89"/>
      <c r="DA311" s="87"/>
      <c r="DB311" s="87"/>
      <c r="DC311" s="87"/>
      <c r="DD311" s="49"/>
      <c r="DE311" s="49"/>
      <c r="DF311" s="52"/>
      <c r="DG311" s="62"/>
      <c r="DH311" s="30"/>
      <c r="DI311" s="30"/>
      <c r="DJ311" s="30"/>
      <c r="DK311" s="30"/>
      <c r="DL311" s="30"/>
      <c r="DM311" s="30"/>
      <c r="DN311" s="30"/>
      <c r="DO311" s="30"/>
      <c r="DP311" s="26"/>
      <c r="DQ311" s="82"/>
      <c r="DR311" s="86"/>
      <c r="DS311" s="87"/>
      <c r="DT311" s="88"/>
      <c r="DU311" s="17"/>
      <c r="DV311" s="17"/>
      <c r="DW311" s="30"/>
      <c r="DX311" s="30"/>
      <c r="DY311" s="30"/>
      <c r="DZ311" s="30"/>
      <c r="EA311" s="30"/>
      <c r="EB311" s="30"/>
      <c r="EC311" s="30"/>
      <c r="ED311" s="30"/>
      <c r="EE311" s="30"/>
      <c r="EF311" s="30"/>
      <c r="EG311" s="26"/>
      <c r="EH311" s="82"/>
      <c r="EI311" s="86"/>
      <c r="EJ311" s="87"/>
      <c r="EK311" s="88"/>
      <c r="EL311" s="17"/>
      <c r="EM311" s="17"/>
      <c r="EN311" s="30"/>
      <c r="EO311" s="30"/>
      <c r="EP311" s="30"/>
      <c r="EQ311" s="30"/>
      <c r="ER311" s="30"/>
      <c r="ES311" s="30"/>
      <c r="ET311" s="30"/>
      <c r="EU311" s="30"/>
      <c r="EV311" s="30"/>
      <c r="EW311" s="30"/>
      <c r="EX311" s="26"/>
      <c r="EY311" s="82"/>
      <c r="EZ311" s="86"/>
      <c r="FA311" s="87"/>
      <c r="FB311" s="88"/>
      <c r="FC311" s="17"/>
      <c r="FD311" s="17"/>
      <c r="FE311" s="30"/>
      <c r="FF311" s="30"/>
      <c r="FG311" s="30"/>
      <c r="FH311" s="30"/>
      <c r="FI311" s="30"/>
      <c r="FJ311" s="30"/>
      <c r="FK311" s="30"/>
      <c r="FL311" s="30"/>
      <c r="FM311" s="30"/>
      <c r="FN311" s="30"/>
      <c r="FO311" s="26"/>
      <c r="FP311" s="82"/>
      <c r="FQ311" s="86"/>
      <c r="FR311" s="87"/>
      <c r="FS311" s="88"/>
      <c r="FT311" s="17"/>
      <c r="FU311" s="17"/>
      <c r="FV311" s="30"/>
      <c r="FW311" s="30"/>
      <c r="FX311" s="30"/>
      <c r="FY311" s="30"/>
      <c r="FZ311" s="30"/>
      <c r="GA311" s="30"/>
      <c r="GB311" s="30"/>
      <c r="GC311" s="30"/>
      <c r="GD311" s="30"/>
      <c r="GE311" s="30"/>
      <c r="GF311" s="26"/>
      <c r="GG311" s="82"/>
      <c r="GH311" s="86"/>
      <c r="GI311" s="87"/>
      <c r="GJ311" s="88"/>
      <c r="GK311" s="17"/>
      <c r="GL311" s="17"/>
      <c r="GM311" s="30"/>
      <c r="GN311" s="30"/>
      <c r="GO311" s="30"/>
      <c r="GP311" s="30"/>
      <c r="GQ311" s="30"/>
      <c r="GR311" s="30"/>
      <c r="GS311" s="30"/>
      <c r="GT311" s="30"/>
      <c r="GU311" s="30"/>
      <c r="GV311" s="30"/>
      <c r="GW311" s="26"/>
      <c r="GX311" s="82"/>
      <c r="GY311" s="86"/>
      <c r="GZ311" s="87"/>
      <c r="HA311" s="88"/>
      <c r="HB311" s="17"/>
      <c r="HC311" s="17"/>
      <c r="HD311" s="30"/>
      <c r="HE311" s="30"/>
      <c r="HF311" s="30"/>
      <c r="HG311" s="30"/>
      <c r="HH311" s="30"/>
      <c r="HI311" s="30"/>
      <c r="HJ311" s="30"/>
      <c r="HK311" s="30"/>
      <c r="HL311" s="30"/>
      <c r="HM311" s="30"/>
      <c r="HN311" s="26"/>
      <c r="HO311" s="82"/>
      <c r="HP311" s="86"/>
      <c r="HQ311" s="87"/>
      <c r="HR311" s="88"/>
      <c r="HS311" s="17"/>
      <c r="HT311" s="17"/>
      <c r="HU311" s="30"/>
      <c r="HV311" s="30"/>
      <c r="HW311" s="30"/>
      <c r="HX311" s="30"/>
      <c r="HY311" s="30"/>
      <c r="HZ311" s="30"/>
      <c r="IA311" s="30"/>
      <c r="IB311" s="30"/>
      <c r="IC311" s="30"/>
      <c r="ID311" s="30"/>
      <c r="IE311" s="26"/>
      <c r="IF311" s="82"/>
      <c r="IG311" s="86"/>
      <c r="IH311" s="87"/>
      <c r="II311" s="88"/>
      <c r="IJ311" s="17"/>
      <c r="IK311" s="17"/>
      <c r="IL311" s="30"/>
      <c r="IM311" s="30"/>
      <c r="IN311" s="30"/>
      <c r="IO311" s="30"/>
      <c r="IP311" s="30"/>
      <c r="IQ311" s="30"/>
      <c r="IR311" s="30"/>
      <c r="IS311" s="30"/>
      <c r="IT311" s="30"/>
      <c r="IU311" s="30"/>
      <c r="IV311" s="26"/>
    </row>
    <row r="312" spans="1:256" ht="21.75" customHeight="1">
      <c r="A312" s="80"/>
      <c r="B312" s="86"/>
      <c r="C312" s="87"/>
      <c r="D312" s="88"/>
      <c r="E312" s="17"/>
      <c r="F312" s="17"/>
      <c r="G312" s="17"/>
      <c r="H312" s="17">
        <v>2024</v>
      </c>
      <c r="I312" s="30">
        <f t="shared" si="157"/>
        <v>0</v>
      </c>
      <c r="J312" s="30">
        <f t="shared" si="155"/>
        <v>0</v>
      </c>
      <c r="K312" s="30">
        <v>0</v>
      </c>
      <c r="L312" s="30">
        <v>0</v>
      </c>
      <c r="M312" s="30">
        <v>0</v>
      </c>
      <c r="N312" s="30">
        <v>0</v>
      </c>
      <c r="O312" s="30">
        <v>0</v>
      </c>
      <c r="P312" s="30">
        <v>0</v>
      </c>
      <c r="Q312" s="30">
        <v>0</v>
      </c>
      <c r="R312" s="30">
        <v>0</v>
      </c>
      <c r="S312" s="26"/>
      <c r="T312" s="82"/>
      <c r="U312" s="87"/>
      <c r="V312" s="87"/>
      <c r="W312" s="49"/>
      <c r="X312" s="49"/>
      <c r="Y312" s="52"/>
      <c r="Z312" s="52"/>
      <c r="AA312" s="52"/>
      <c r="AB312" s="52"/>
      <c r="AC312" s="52"/>
      <c r="AD312" s="52"/>
      <c r="AE312" s="52"/>
      <c r="AF312" s="52"/>
      <c r="AG312" s="52"/>
      <c r="AH312" s="52"/>
      <c r="AI312" s="60"/>
      <c r="AJ312" s="89"/>
      <c r="AK312" s="87"/>
      <c r="AL312" s="87"/>
      <c r="AM312" s="87"/>
      <c r="AN312" s="49"/>
      <c r="AO312" s="49"/>
      <c r="AP312" s="52"/>
      <c r="AQ312" s="52"/>
      <c r="AR312" s="52"/>
      <c r="AS312" s="52"/>
      <c r="AT312" s="52"/>
      <c r="AU312" s="52"/>
      <c r="AV312" s="52"/>
      <c r="AW312" s="52"/>
      <c r="AX312" s="52"/>
      <c r="AY312" s="52"/>
      <c r="AZ312" s="60"/>
      <c r="BA312" s="89"/>
      <c r="BB312" s="87"/>
      <c r="BC312" s="87"/>
      <c r="BD312" s="87"/>
      <c r="BE312" s="49"/>
      <c r="BF312" s="49"/>
      <c r="BG312" s="52"/>
      <c r="BH312" s="52"/>
      <c r="BI312" s="52"/>
      <c r="BJ312" s="52"/>
      <c r="BK312" s="52"/>
      <c r="BL312" s="52"/>
      <c r="BM312" s="52"/>
      <c r="BN312" s="52"/>
      <c r="BO312" s="52"/>
      <c r="BP312" s="52"/>
      <c r="BQ312" s="60"/>
      <c r="BR312" s="89"/>
      <c r="BS312" s="87"/>
      <c r="BT312" s="87"/>
      <c r="BU312" s="87"/>
      <c r="BV312" s="49"/>
      <c r="BW312" s="49"/>
      <c r="BX312" s="52"/>
      <c r="BY312" s="52"/>
      <c r="BZ312" s="52"/>
      <c r="CA312" s="52"/>
      <c r="CB312" s="52"/>
      <c r="CC312" s="52"/>
      <c r="CD312" s="52"/>
      <c r="CE312" s="52"/>
      <c r="CF312" s="52"/>
      <c r="CG312" s="52"/>
      <c r="CH312" s="60"/>
      <c r="CI312" s="89"/>
      <c r="CJ312" s="87"/>
      <c r="CK312" s="87"/>
      <c r="CL312" s="87"/>
      <c r="CM312" s="49"/>
      <c r="CN312" s="49"/>
      <c r="CO312" s="52"/>
      <c r="CP312" s="52"/>
      <c r="CQ312" s="52"/>
      <c r="CR312" s="52"/>
      <c r="CS312" s="52"/>
      <c r="CT312" s="52"/>
      <c r="CU312" s="52"/>
      <c r="CV312" s="52"/>
      <c r="CW312" s="52"/>
      <c r="CX312" s="52"/>
      <c r="CY312" s="60"/>
      <c r="CZ312" s="89"/>
      <c r="DA312" s="87"/>
      <c r="DB312" s="87"/>
      <c r="DC312" s="87"/>
      <c r="DD312" s="49"/>
      <c r="DE312" s="49"/>
      <c r="DF312" s="52"/>
      <c r="DG312" s="62"/>
      <c r="DH312" s="30"/>
      <c r="DI312" s="30"/>
      <c r="DJ312" s="30"/>
      <c r="DK312" s="30"/>
      <c r="DL312" s="30"/>
      <c r="DM312" s="30"/>
      <c r="DN312" s="30"/>
      <c r="DO312" s="30"/>
      <c r="DP312" s="26"/>
      <c r="DQ312" s="82"/>
      <c r="DR312" s="86"/>
      <c r="DS312" s="87"/>
      <c r="DT312" s="88"/>
      <c r="DU312" s="17"/>
      <c r="DV312" s="17"/>
      <c r="DW312" s="30"/>
      <c r="DX312" s="30"/>
      <c r="DY312" s="30"/>
      <c r="DZ312" s="30"/>
      <c r="EA312" s="30"/>
      <c r="EB312" s="30"/>
      <c r="EC312" s="30"/>
      <c r="ED312" s="30"/>
      <c r="EE312" s="30"/>
      <c r="EF312" s="30"/>
      <c r="EG312" s="26"/>
      <c r="EH312" s="82"/>
      <c r="EI312" s="86"/>
      <c r="EJ312" s="87"/>
      <c r="EK312" s="88"/>
      <c r="EL312" s="17"/>
      <c r="EM312" s="17"/>
      <c r="EN312" s="30"/>
      <c r="EO312" s="30"/>
      <c r="EP312" s="30"/>
      <c r="EQ312" s="30"/>
      <c r="ER312" s="30"/>
      <c r="ES312" s="30"/>
      <c r="ET312" s="30"/>
      <c r="EU312" s="30"/>
      <c r="EV312" s="30"/>
      <c r="EW312" s="30"/>
      <c r="EX312" s="26"/>
      <c r="EY312" s="82"/>
      <c r="EZ312" s="86"/>
      <c r="FA312" s="87"/>
      <c r="FB312" s="88"/>
      <c r="FC312" s="17"/>
      <c r="FD312" s="17"/>
      <c r="FE312" s="30"/>
      <c r="FF312" s="30"/>
      <c r="FG312" s="30"/>
      <c r="FH312" s="30"/>
      <c r="FI312" s="30"/>
      <c r="FJ312" s="30"/>
      <c r="FK312" s="30"/>
      <c r="FL312" s="30"/>
      <c r="FM312" s="30"/>
      <c r="FN312" s="30"/>
      <c r="FO312" s="26"/>
      <c r="FP312" s="82"/>
      <c r="FQ312" s="86"/>
      <c r="FR312" s="87"/>
      <c r="FS312" s="88"/>
      <c r="FT312" s="17"/>
      <c r="FU312" s="17"/>
      <c r="FV312" s="30"/>
      <c r="FW312" s="30"/>
      <c r="FX312" s="30"/>
      <c r="FY312" s="30"/>
      <c r="FZ312" s="30"/>
      <c r="GA312" s="30"/>
      <c r="GB312" s="30"/>
      <c r="GC312" s="30"/>
      <c r="GD312" s="30"/>
      <c r="GE312" s="30"/>
      <c r="GF312" s="26"/>
      <c r="GG312" s="82"/>
      <c r="GH312" s="86"/>
      <c r="GI312" s="87"/>
      <c r="GJ312" s="88"/>
      <c r="GK312" s="17"/>
      <c r="GL312" s="17"/>
      <c r="GM312" s="30"/>
      <c r="GN312" s="30"/>
      <c r="GO312" s="30"/>
      <c r="GP312" s="30"/>
      <c r="GQ312" s="30"/>
      <c r="GR312" s="30"/>
      <c r="GS312" s="30"/>
      <c r="GT312" s="30"/>
      <c r="GU312" s="30"/>
      <c r="GV312" s="30"/>
      <c r="GW312" s="26"/>
      <c r="GX312" s="82"/>
      <c r="GY312" s="86"/>
      <c r="GZ312" s="87"/>
      <c r="HA312" s="88"/>
      <c r="HB312" s="17"/>
      <c r="HC312" s="17"/>
      <c r="HD312" s="30"/>
      <c r="HE312" s="30"/>
      <c r="HF312" s="30"/>
      <c r="HG312" s="30"/>
      <c r="HH312" s="30"/>
      <c r="HI312" s="30"/>
      <c r="HJ312" s="30"/>
      <c r="HK312" s="30"/>
      <c r="HL312" s="30"/>
      <c r="HM312" s="30"/>
      <c r="HN312" s="26"/>
      <c r="HO312" s="82"/>
      <c r="HP312" s="86"/>
      <c r="HQ312" s="87"/>
      <c r="HR312" s="88"/>
      <c r="HS312" s="17"/>
      <c r="HT312" s="17"/>
      <c r="HU312" s="30"/>
      <c r="HV312" s="30"/>
      <c r="HW312" s="30"/>
      <c r="HX312" s="30"/>
      <c r="HY312" s="30"/>
      <c r="HZ312" s="30"/>
      <c r="IA312" s="30"/>
      <c r="IB312" s="30"/>
      <c r="IC312" s="30"/>
      <c r="ID312" s="30"/>
      <c r="IE312" s="26"/>
      <c r="IF312" s="82"/>
      <c r="IG312" s="86"/>
      <c r="IH312" s="87"/>
      <c r="II312" s="88"/>
      <c r="IJ312" s="17"/>
      <c r="IK312" s="17"/>
      <c r="IL312" s="30"/>
      <c r="IM312" s="30"/>
      <c r="IN312" s="30"/>
      <c r="IO312" s="30"/>
      <c r="IP312" s="30"/>
      <c r="IQ312" s="30"/>
      <c r="IR312" s="30"/>
      <c r="IS312" s="30"/>
      <c r="IT312" s="30"/>
      <c r="IU312" s="30"/>
      <c r="IV312" s="26"/>
    </row>
    <row r="313" spans="1:256" ht="21.75" customHeight="1">
      <c r="A313" s="80"/>
      <c r="B313" s="86"/>
      <c r="C313" s="87"/>
      <c r="D313" s="88"/>
      <c r="E313" s="17"/>
      <c r="F313" s="17"/>
      <c r="G313" s="17"/>
      <c r="H313" s="17">
        <v>2025</v>
      </c>
      <c r="I313" s="30">
        <f t="shared" si="157"/>
        <v>0</v>
      </c>
      <c r="J313" s="30">
        <f t="shared" si="155"/>
        <v>0</v>
      </c>
      <c r="K313" s="30">
        <v>0</v>
      </c>
      <c r="L313" s="30">
        <v>0</v>
      </c>
      <c r="M313" s="30">
        <v>0</v>
      </c>
      <c r="N313" s="30">
        <v>0</v>
      </c>
      <c r="O313" s="30">
        <v>0</v>
      </c>
      <c r="P313" s="30">
        <v>0</v>
      </c>
      <c r="Q313" s="30">
        <v>0</v>
      </c>
      <c r="R313" s="30">
        <v>0</v>
      </c>
      <c r="S313" s="26"/>
      <c r="T313" s="82"/>
      <c r="U313" s="87"/>
      <c r="V313" s="87"/>
      <c r="W313" s="49"/>
      <c r="X313" s="49"/>
      <c r="Y313" s="52"/>
      <c r="Z313" s="52"/>
      <c r="AA313" s="52"/>
      <c r="AB313" s="52"/>
      <c r="AC313" s="52"/>
      <c r="AD313" s="52"/>
      <c r="AE313" s="52"/>
      <c r="AF313" s="52"/>
      <c r="AG313" s="52"/>
      <c r="AH313" s="52"/>
      <c r="AI313" s="60"/>
      <c r="AJ313" s="89"/>
      <c r="AK313" s="87"/>
      <c r="AL313" s="87"/>
      <c r="AM313" s="87"/>
      <c r="AN313" s="49"/>
      <c r="AO313" s="49"/>
      <c r="AP313" s="52"/>
      <c r="AQ313" s="52"/>
      <c r="AR313" s="52"/>
      <c r="AS313" s="52"/>
      <c r="AT313" s="52"/>
      <c r="AU313" s="52"/>
      <c r="AV313" s="52"/>
      <c r="AW313" s="52"/>
      <c r="AX313" s="52"/>
      <c r="AY313" s="52"/>
      <c r="AZ313" s="60"/>
      <c r="BA313" s="89"/>
      <c r="BB313" s="87"/>
      <c r="BC313" s="87"/>
      <c r="BD313" s="87"/>
      <c r="BE313" s="49"/>
      <c r="BF313" s="49"/>
      <c r="BG313" s="52"/>
      <c r="BH313" s="52"/>
      <c r="BI313" s="52"/>
      <c r="BJ313" s="52"/>
      <c r="BK313" s="52"/>
      <c r="BL313" s="52"/>
      <c r="BM313" s="52"/>
      <c r="BN313" s="52"/>
      <c r="BO313" s="52"/>
      <c r="BP313" s="52"/>
      <c r="BQ313" s="60"/>
      <c r="BR313" s="89"/>
      <c r="BS313" s="87"/>
      <c r="BT313" s="87"/>
      <c r="BU313" s="87"/>
      <c r="BV313" s="49"/>
      <c r="BW313" s="49"/>
      <c r="BX313" s="52"/>
      <c r="BY313" s="52"/>
      <c r="BZ313" s="52"/>
      <c r="CA313" s="52"/>
      <c r="CB313" s="52"/>
      <c r="CC313" s="52"/>
      <c r="CD313" s="52"/>
      <c r="CE313" s="52"/>
      <c r="CF313" s="52"/>
      <c r="CG313" s="52"/>
      <c r="CH313" s="60"/>
      <c r="CI313" s="89"/>
      <c r="CJ313" s="87"/>
      <c r="CK313" s="87"/>
      <c r="CL313" s="87"/>
      <c r="CM313" s="49"/>
      <c r="CN313" s="49"/>
      <c r="CO313" s="52"/>
      <c r="CP313" s="52"/>
      <c r="CQ313" s="52"/>
      <c r="CR313" s="52"/>
      <c r="CS313" s="52"/>
      <c r="CT313" s="52"/>
      <c r="CU313" s="52"/>
      <c r="CV313" s="52"/>
      <c r="CW313" s="52"/>
      <c r="CX313" s="52"/>
      <c r="CY313" s="60"/>
      <c r="CZ313" s="89"/>
      <c r="DA313" s="87"/>
      <c r="DB313" s="87"/>
      <c r="DC313" s="87"/>
      <c r="DD313" s="49"/>
      <c r="DE313" s="49"/>
      <c r="DF313" s="52"/>
      <c r="DG313" s="62"/>
      <c r="DH313" s="30"/>
      <c r="DI313" s="30"/>
      <c r="DJ313" s="30"/>
      <c r="DK313" s="30"/>
      <c r="DL313" s="30"/>
      <c r="DM313" s="30"/>
      <c r="DN313" s="30"/>
      <c r="DO313" s="30"/>
      <c r="DP313" s="26"/>
      <c r="DQ313" s="82"/>
      <c r="DR313" s="86"/>
      <c r="DS313" s="87"/>
      <c r="DT313" s="88"/>
      <c r="DU313" s="17"/>
      <c r="DV313" s="17"/>
      <c r="DW313" s="30"/>
      <c r="DX313" s="30"/>
      <c r="DY313" s="30"/>
      <c r="DZ313" s="30"/>
      <c r="EA313" s="30"/>
      <c r="EB313" s="30"/>
      <c r="EC313" s="30"/>
      <c r="ED313" s="30"/>
      <c r="EE313" s="30"/>
      <c r="EF313" s="30"/>
      <c r="EG313" s="26"/>
      <c r="EH313" s="82"/>
      <c r="EI313" s="86"/>
      <c r="EJ313" s="87"/>
      <c r="EK313" s="88"/>
      <c r="EL313" s="17"/>
      <c r="EM313" s="17"/>
      <c r="EN313" s="30"/>
      <c r="EO313" s="30"/>
      <c r="EP313" s="30"/>
      <c r="EQ313" s="30"/>
      <c r="ER313" s="30"/>
      <c r="ES313" s="30"/>
      <c r="ET313" s="30"/>
      <c r="EU313" s="30"/>
      <c r="EV313" s="30"/>
      <c r="EW313" s="30"/>
      <c r="EX313" s="26"/>
      <c r="EY313" s="82"/>
      <c r="EZ313" s="86"/>
      <c r="FA313" s="87"/>
      <c r="FB313" s="88"/>
      <c r="FC313" s="17"/>
      <c r="FD313" s="17"/>
      <c r="FE313" s="30"/>
      <c r="FF313" s="30"/>
      <c r="FG313" s="30"/>
      <c r="FH313" s="30"/>
      <c r="FI313" s="30"/>
      <c r="FJ313" s="30"/>
      <c r="FK313" s="30"/>
      <c r="FL313" s="30"/>
      <c r="FM313" s="30"/>
      <c r="FN313" s="30"/>
      <c r="FO313" s="26"/>
      <c r="FP313" s="82"/>
      <c r="FQ313" s="86"/>
      <c r="FR313" s="87"/>
      <c r="FS313" s="88"/>
      <c r="FT313" s="17"/>
      <c r="FU313" s="17"/>
      <c r="FV313" s="30"/>
      <c r="FW313" s="30"/>
      <c r="FX313" s="30"/>
      <c r="FY313" s="30"/>
      <c r="FZ313" s="30"/>
      <c r="GA313" s="30"/>
      <c r="GB313" s="30"/>
      <c r="GC313" s="30"/>
      <c r="GD313" s="30"/>
      <c r="GE313" s="30"/>
      <c r="GF313" s="26"/>
      <c r="GG313" s="82"/>
      <c r="GH313" s="86"/>
      <c r="GI313" s="87"/>
      <c r="GJ313" s="88"/>
      <c r="GK313" s="17"/>
      <c r="GL313" s="17"/>
      <c r="GM313" s="30"/>
      <c r="GN313" s="30"/>
      <c r="GO313" s="30"/>
      <c r="GP313" s="30"/>
      <c r="GQ313" s="30"/>
      <c r="GR313" s="30"/>
      <c r="GS313" s="30"/>
      <c r="GT313" s="30"/>
      <c r="GU313" s="30"/>
      <c r="GV313" s="30"/>
      <c r="GW313" s="26"/>
      <c r="GX313" s="82"/>
      <c r="GY313" s="86"/>
      <c r="GZ313" s="87"/>
      <c r="HA313" s="88"/>
      <c r="HB313" s="17"/>
      <c r="HC313" s="17"/>
      <c r="HD313" s="30"/>
      <c r="HE313" s="30"/>
      <c r="HF313" s="30"/>
      <c r="HG313" s="30"/>
      <c r="HH313" s="30"/>
      <c r="HI313" s="30"/>
      <c r="HJ313" s="30"/>
      <c r="HK313" s="30"/>
      <c r="HL313" s="30"/>
      <c r="HM313" s="30"/>
      <c r="HN313" s="26"/>
      <c r="HO313" s="82"/>
      <c r="HP313" s="86"/>
      <c r="HQ313" s="87"/>
      <c r="HR313" s="88"/>
      <c r="HS313" s="17"/>
      <c r="HT313" s="17"/>
      <c r="HU313" s="30"/>
      <c r="HV313" s="30"/>
      <c r="HW313" s="30"/>
      <c r="HX313" s="30"/>
      <c r="HY313" s="30"/>
      <c r="HZ313" s="30"/>
      <c r="IA313" s="30"/>
      <c r="IB313" s="30"/>
      <c r="IC313" s="30"/>
      <c r="ID313" s="30"/>
      <c r="IE313" s="26"/>
      <c r="IF313" s="82"/>
      <c r="IG313" s="86"/>
      <c r="IH313" s="87"/>
      <c r="II313" s="88"/>
      <c r="IJ313" s="17"/>
      <c r="IK313" s="17"/>
      <c r="IL313" s="30"/>
      <c r="IM313" s="30"/>
      <c r="IN313" s="30"/>
      <c r="IO313" s="30"/>
      <c r="IP313" s="30"/>
      <c r="IQ313" s="30"/>
      <c r="IR313" s="30"/>
      <c r="IS313" s="30"/>
      <c r="IT313" s="30"/>
      <c r="IU313" s="30"/>
      <c r="IV313" s="26"/>
    </row>
    <row r="314" spans="1:256" ht="18.75" customHeight="1">
      <c r="A314" s="80"/>
      <c r="B314" s="86"/>
      <c r="C314" s="87"/>
      <c r="D314" s="88"/>
      <c r="E314" s="17"/>
      <c r="F314" s="17"/>
      <c r="G314" s="17"/>
      <c r="H314" s="17">
        <v>2026</v>
      </c>
      <c r="I314" s="30">
        <f t="shared" si="157"/>
        <v>0</v>
      </c>
      <c r="J314" s="30">
        <f t="shared" si="155"/>
        <v>0</v>
      </c>
      <c r="K314" s="30">
        <v>0</v>
      </c>
      <c r="L314" s="30">
        <v>0</v>
      </c>
      <c r="M314" s="30">
        <v>0</v>
      </c>
      <c r="N314" s="30">
        <v>0</v>
      </c>
      <c r="O314" s="30">
        <v>0</v>
      </c>
      <c r="P314" s="30">
        <v>0</v>
      </c>
      <c r="Q314" s="30">
        <v>0</v>
      </c>
      <c r="R314" s="30">
        <v>0</v>
      </c>
      <c r="S314" s="26"/>
      <c r="T314" s="82"/>
      <c r="U314" s="87"/>
      <c r="V314" s="87"/>
      <c r="W314" s="49"/>
      <c r="X314" s="49"/>
      <c r="Y314" s="52"/>
      <c r="Z314" s="52"/>
      <c r="AA314" s="52"/>
      <c r="AB314" s="52"/>
      <c r="AC314" s="52"/>
      <c r="AD314" s="52"/>
      <c r="AE314" s="52"/>
      <c r="AF314" s="52"/>
      <c r="AG314" s="52"/>
      <c r="AH314" s="52"/>
      <c r="AI314" s="60"/>
      <c r="AJ314" s="89"/>
      <c r="AK314" s="87"/>
      <c r="AL314" s="87"/>
      <c r="AM314" s="87"/>
      <c r="AN314" s="49"/>
      <c r="AO314" s="49"/>
      <c r="AP314" s="52"/>
      <c r="AQ314" s="52"/>
      <c r="AR314" s="52"/>
      <c r="AS314" s="52"/>
      <c r="AT314" s="52"/>
      <c r="AU314" s="52"/>
      <c r="AV314" s="52"/>
      <c r="AW314" s="52"/>
      <c r="AX314" s="52"/>
      <c r="AY314" s="52"/>
      <c r="AZ314" s="60"/>
      <c r="BA314" s="89"/>
      <c r="BB314" s="87"/>
      <c r="BC314" s="87"/>
      <c r="BD314" s="87"/>
      <c r="BE314" s="49"/>
      <c r="BF314" s="49"/>
      <c r="BG314" s="52"/>
      <c r="BH314" s="52"/>
      <c r="BI314" s="52"/>
      <c r="BJ314" s="52"/>
      <c r="BK314" s="52"/>
      <c r="BL314" s="52"/>
      <c r="BM314" s="52"/>
      <c r="BN314" s="52"/>
      <c r="BO314" s="52"/>
      <c r="BP314" s="52"/>
      <c r="BQ314" s="60"/>
      <c r="BR314" s="89"/>
      <c r="BS314" s="87"/>
      <c r="BT314" s="87"/>
      <c r="BU314" s="87"/>
      <c r="BV314" s="49"/>
      <c r="BW314" s="49"/>
      <c r="BX314" s="52"/>
      <c r="BY314" s="52"/>
      <c r="BZ314" s="52"/>
      <c r="CA314" s="52"/>
      <c r="CB314" s="52"/>
      <c r="CC314" s="52"/>
      <c r="CD314" s="52"/>
      <c r="CE314" s="52"/>
      <c r="CF314" s="52"/>
      <c r="CG314" s="52"/>
      <c r="CH314" s="60"/>
      <c r="CI314" s="89"/>
      <c r="CJ314" s="87"/>
      <c r="CK314" s="87"/>
      <c r="CL314" s="87"/>
      <c r="CM314" s="49"/>
      <c r="CN314" s="49"/>
      <c r="CO314" s="52"/>
      <c r="CP314" s="52"/>
      <c r="CQ314" s="52"/>
      <c r="CR314" s="52"/>
      <c r="CS314" s="52"/>
      <c r="CT314" s="52"/>
      <c r="CU314" s="52"/>
      <c r="CV314" s="52"/>
      <c r="CW314" s="52"/>
      <c r="CX314" s="52"/>
      <c r="CY314" s="60"/>
      <c r="CZ314" s="89"/>
      <c r="DA314" s="87"/>
      <c r="DB314" s="87"/>
      <c r="DC314" s="87"/>
      <c r="DD314" s="49"/>
      <c r="DE314" s="49"/>
      <c r="DF314" s="52"/>
      <c r="DG314" s="62"/>
      <c r="DH314" s="30"/>
      <c r="DI314" s="30"/>
      <c r="DJ314" s="30"/>
      <c r="DK314" s="30"/>
      <c r="DL314" s="30"/>
      <c r="DM314" s="30"/>
      <c r="DN314" s="30"/>
      <c r="DO314" s="30"/>
      <c r="DP314" s="26"/>
      <c r="DQ314" s="82"/>
      <c r="DR314" s="86"/>
      <c r="DS314" s="87"/>
      <c r="DT314" s="88"/>
      <c r="DU314" s="17"/>
      <c r="DV314" s="17"/>
      <c r="DW314" s="30"/>
      <c r="DX314" s="30"/>
      <c r="DY314" s="30"/>
      <c r="DZ314" s="30"/>
      <c r="EA314" s="30"/>
      <c r="EB314" s="30"/>
      <c r="EC314" s="30"/>
      <c r="ED314" s="30"/>
      <c r="EE314" s="30"/>
      <c r="EF314" s="30"/>
      <c r="EG314" s="26"/>
      <c r="EH314" s="82"/>
      <c r="EI314" s="86"/>
      <c r="EJ314" s="87"/>
      <c r="EK314" s="88"/>
      <c r="EL314" s="17"/>
      <c r="EM314" s="17"/>
      <c r="EN314" s="30"/>
      <c r="EO314" s="30"/>
      <c r="EP314" s="30"/>
      <c r="EQ314" s="30"/>
      <c r="ER314" s="30"/>
      <c r="ES314" s="30"/>
      <c r="ET314" s="30"/>
      <c r="EU314" s="30"/>
      <c r="EV314" s="30"/>
      <c r="EW314" s="30"/>
      <c r="EX314" s="26"/>
      <c r="EY314" s="82"/>
      <c r="EZ314" s="86"/>
      <c r="FA314" s="87"/>
      <c r="FB314" s="88"/>
      <c r="FC314" s="17"/>
      <c r="FD314" s="17"/>
      <c r="FE314" s="30"/>
      <c r="FF314" s="30"/>
      <c r="FG314" s="30"/>
      <c r="FH314" s="30"/>
      <c r="FI314" s="30"/>
      <c r="FJ314" s="30"/>
      <c r="FK314" s="30"/>
      <c r="FL314" s="30"/>
      <c r="FM314" s="30"/>
      <c r="FN314" s="30"/>
      <c r="FO314" s="26"/>
      <c r="FP314" s="82"/>
      <c r="FQ314" s="86"/>
      <c r="FR314" s="87"/>
      <c r="FS314" s="88"/>
      <c r="FT314" s="17"/>
      <c r="FU314" s="17"/>
      <c r="FV314" s="30"/>
      <c r="FW314" s="30"/>
      <c r="FX314" s="30"/>
      <c r="FY314" s="30"/>
      <c r="FZ314" s="30"/>
      <c r="GA314" s="30"/>
      <c r="GB314" s="30"/>
      <c r="GC314" s="30"/>
      <c r="GD314" s="30"/>
      <c r="GE314" s="30"/>
      <c r="GF314" s="26"/>
      <c r="GG314" s="82"/>
      <c r="GH314" s="86"/>
      <c r="GI314" s="87"/>
      <c r="GJ314" s="88"/>
      <c r="GK314" s="17"/>
      <c r="GL314" s="17"/>
      <c r="GM314" s="30"/>
      <c r="GN314" s="30"/>
      <c r="GO314" s="30"/>
      <c r="GP314" s="30"/>
      <c r="GQ314" s="30"/>
      <c r="GR314" s="30"/>
      <c r="GS314" s="30"/>
      <c r="GT314" s="30"/>
      <c r="GU314" s="30"/>
      <c r="GV314" s="30"/>
      <c r="GW314" s="26"/>
      <c r="GX314" s="82"/>
      <c r="GY314" s="86"/>
      <c r="GZ314" s="87"/>
      <c r="HA314" s="88"/>
      <c r="HB314" s="17"/>
      <c r="HC314" s="17"/>
      <c r="HD314" s="30"/>
      <c r="HE314" s="30"/>
      <c r="HF314" s="30"/>
      <c r="HG314" s="30"/>
      <c r="HH314" s="30"/>
      <c r="HI314" s="30"/>
      <c r="HJ314" s="30"/>
      <c r="HK314" s="30"/>
      <c r="HL314" s="30"/>
      <c r="HM314" s="30"/>
      <c r="HN314" s="26"/>
      <c r="HO314" s="82"/>
      <c r="HP314" s="86"/>
      <c r="HQ314" s="87"/>
      <c r="HR314" s="88"/>
      <c r="HS314" s="17"/>
      <c r="HT314" s="17"/>
      <c r="HU314" s="30"/>
      <c r="HV314" s="30"/>
      <c r="HW314" s="30"/>
      <c r="HX314" s="30"/>
      <c r="HY314" s="30"/>
      <c r="HZ314" s="30"/>
      <c r="IA314" s="30"/>
      <c r="IB314" s="30"/>
      <c r="IC314" s="30"/>
      <c r="ID314" s="30"/>
      <c r="IE314" s="26"/>
      <c r="IF314" s="82"/>
      <c r="IG314" s="86"/>
      <c r="IH314" s="87"/>
      <c r="II314" s="88"/>
      <c r="IJ314" s="17"/>
      <c r="IK314" s="17"/>
      <c r="IL314" s="30"/>
      <c r="IM314" s="30"/>
      <c r="IN314" s="30"/>
      <c r="IO314" s="30"/>
      <c r="IP314" s="30"/>
      <c r="IQ314" s="30"/>
      <c r="IR314" s="30"/>
      <c r="IS314" s="30"/>
      <c r="IT314" s="30"/>
      <c r="IU314" s="30"/>
      <c r="IV314" s="26"/>
    </row>
    <row r="315" spans="1:256" ht="20.25" customHeight="1">
      <c r="A315" s="80"/>
      <c r="B315" s="86"/>
      <c r="C315" s="87"/>
      <c r="D315" s="88"/>
      <c r="E315" s="20"/>
      <c r="F315" s="20"/>
      <c r="G315" s="20"/>
      <c r="H315" s="17">
        <v>2027</v>
      </c>
      <c r="I315" s="30">
        <f t="shared" si="157"/>
        <v>0</v>
      </c>
      <c r="J315" s="30">
        <f t="shared" si="155"/>
        <v>0</v>
      </c>
      <c r="K315" s="30">
        <v>0</v>
      </c>
      <c r="L315" s="30">
        <v>0</v>
      </c>
      <c r="M315" s="30">
        <v>0</v>
      </c>
      <c r="N315" s="30">
        <v>0</v>
      </c>
      <c r="O315" s="30">
        <v>0</v>
      </c>
      <c r="P315" s="30">
        <v>0</v>
      </c>
      <c r="Q315" s="30">
        <v>0</v>
      </c>
      <c r="R315" s="30">
        <v>0</v>
      </c>
      <c r="S315" s="26"/>
      <c r="T315" s="82"/>
      <c r="U315" s="87"/>
      <c r="V315" s="87"/>
      <c r="W315" s="28"/>
      <c r="X315" s="49"/>
      <c r="Y315" s="52"/>
      <c r="Z315" s="52"/>
      <c r="AA315" s="52"/>
      <c r="AB315" s="52"/>
      <c r="AC315" s="52"/>
      <c r="AD315" s="52"/>
      <c r="AE315" s="52"/>
      <c r="AF315" s="52"/>
      <c r="AG315" s="52"/>
      <c r="AH315" s="52"/>
      <c r="AI315" s="60"/>
      <c r="AJ315" s="89"/>
      <c r="AK315" s="87"/>
      <c r="AL315" s="87"/>
      <c r="AM315" s="87"/>
      <c r="AN315" s="28"/>
      <c r="AO315" s="49"/>
      <c r="AP315" s="52"/>
      <c r="AQ315" s="52"/>
      <c r="AR315" s="52"/>
      <c r="AS315" s="52"/>
      <c r="AT315" s="52"/>
      <c r="AU315" s="52"/>
      <c r="AV315" s="52"/>
      <c r="AW315" s="52"/>
      <c r="AX315" s="52"/>
      <c r="AY315" s="52"/>
      <c r="AZ315" s="60"/>
      <c r="BA315" s="89"/>
      <c r="BB315" s="87"/>
      <c r="BC315" s="87"/>
      <c r="BD315" s="87"/>
      <c r="BE315" s="28"/>
      <c r="BF315" s="49"/>
      <c r="BG315" s="52"/>
      <c r="BH315" s="52"/>
      <c r="BI315" s="52"/>
      <c r="BJ315" s="52"/>
      <c r="BK315" s="52"/>
      <c r="BL315" s="52"/>
      <c r="BM315" s="52"/>
      <c r="BN315" s="52"/>
      <c r="BO315" s="52"/>
      <c r="BP315" s="52"/>
      <c r="BQ315" s="60"/>
      <c r="BR315" s="89"/>
      <c r="BS315" s="87"/>
      <c r="BT315" s="87"/>
      <c r="BU315" s="87"/>
      <c r="BV315" s="28"/>
      <c r="BW315" s="49"/>
      <c r="BX315" s="52"/>
      <c r="BY315" s="52"/>
      <c r="BZ315" s="52"/>
      <c r="CA315" s="52"/>
      <c r="CB315" s="52"/>
      <c r="CC315" s="52"/>
      <c r="CD315" s="52"/>
      <c r="CE315" s="52"/>
      <c r="CF315" s="52"/>
      <c r="CG315" s="52"/>
      <c r="CH315" s="60"/>
      <c r="CI315" s="89"/>
      <c r="CJ315" s="87"/>
      <c r="CK315" s="87"/>
      <c r="CL315" s="87"/>
      <c r="CM315" s="28"/>
      <c r="CN315" s="49"/>
      <c r="CO315" s="52"/>
      <c r="CP315" s="52"/>
      <c r="CQ315" s="52"/>
      <c r="CR315" s="52"/>
      <c r="CS315" s="52"/>
      <c r="CT315" s="52"/>
      <c r="CU315" s="52"/>
      <c r="CV315" s="52"/>
      <c r="CW315" s="52"/>
      <c r="CX315" s="52"/>
      <c r="CY315" s="60"/>
      <c r="CZ315" s="89"/>
      <c r="DA315" s="87"/>
      <c r="DB315" s="87"/>
      <c r="DC315" s="87"/>
      <c r="DD315" s="28"/>
      <c r="DE315" s="49"/>
      <c r="DF315" s="52"/>
      <c r="DG315" s="62"/>
      <c r="DH315" s="30"/>
      <c r="DI315" s="30"/>
      <c r="DJ315" s="30"/>
      <c r="DK315" s="30"/>
      <c r="DL315" s="30"/>
      <c r="DM315" s="30"/>
      <c r="DN315" s="30"/>
      <c r="DO315" s="30"/>
      <c r="DP315" s="26"/>
      <c r="DQ315" s="82"/>
      <c r="DR315" s="86"/>
      <c r="DS315" s="87"/>
      <c r="DT315" s="88"/>
      <c r="DU315" s="20"/>
      <c r="DV315" s="17"/>
      <c r="DW315" s="30"/>
      <c r="DX315" s="30"/>
      <c r="DY315" s="30"/>
      <c r="DZ315" s="30"/>
      <c r="EA315" s="30"/>
      <c r="EB315" s="30"/>
      <c r="EC315" s="30"/>
      <c r="ED315" s="30"/>
      <c r="EE315" s="30"/>
      <c r="EF315" s="30"/>
      <c r="EG315" s="26"/>
      <c r="EH315" s="82"/>
      <c r="EI315" s="86"/>
      <c r="EJ315" s="87"/>
      <c r="EK315" s="88"/>
      <c r="EL315" s="20"/>
      <c r="EM315" s="17"/>
      <c r="EN315" s="30"/>
      <c r="EO315" s="30"/>
      <c r="EP315" s="30"/>
      <c r="EQ315" s="30"/>
      <c r="ER315" s="30"/>
      <c r="ES315" s="30"/>
      <c r="ET315" s="30"/>
      <c r="EU315" s="30"/>
      <c r="EV315" s="30"/>
      <c r="EW315" s="30"/>
      <c r="EX315" s="26"/>
      <c r="EY315" s="82"/>
      <c r="EZ315" s="86"/>
      <c r="FA315" s="87"/>
      <c r="FB315" s="88"/>
      <c r="FC315" s="20"/>
      <c r="FD315" s="17"/>
      <c r="FE315" s="30"/>
      <c r="FF315" s="30"/>
      <c r="FG315" s="30"/>
      <c r="FH315" s="30"/>
      <c r="FI315" s="30"/>
      <c r="FJ315" s="30"/>
      <c r="FK315" s="30"/>
      <c r="FL315" s="30"/>
      <c r="FM315" s="30"/>
      <c r="FN315" s="30"/>
      <c r="FO315" s="26"/>
      <c r="FP315" s="82"/>
      <c r="FQ315" s="86"/>
      <c r="FR315" s="87"/>
      <c r="FS315" s="88"/>
      <c r="FT315" s="20"/>
      <c r="FU315" s="17"/>
      <c r="FV315" s="30"/>
      <c r="FW315" s="30"/>
      <c r="FX315" s="30"/>
      <c r="FY315" s="30"/>
      <c r="FZ315" s="30"/>
      <c r="GA315" s="30"/>
      <c r="GB315" s="30"/>
      <c r="GC315" s="30"/>
      <c r="GD315" s="30"/>
      <c r="GE315" s="30"/>
      <c r="GF315" s="26"/>
      <c r="GG315" s="82"/>
      <c r="GH315" s="86"/>
      <c r="GI315" s="87"/>
      <c r="GJ315" s="88"/>
      <c r="GK315" s="20"/>
      <c r="GL315" s="17"/>
      <c r="GM315" s="30"/>
      <c r="GN315" s="30"/>
      <c r="GO315" s="30"/>
      <c r="GP315" s="30"/>
      <c r="GQ315" s="30"/>
      <c r="GR315" s="30"/>
      <c r="GS315" s="30"/>
      <c r="GT315" s="30"/>
      <c r="GU315" s="30"/>
      <c r="GV315" s="30"/>
      <c r="GW315" s="26"/>
      <c r="GX315" s="82"/>
      <c r="GY315" s="86"/>
      <c r="GZ315" s="87"/>
      <c r="HA315" s="88"/>
      <c r="HB315" s="20"/>
      <c r="HC315" s="17"/>
      <c r="HD315" s="30"/>
      <c r="HE315" s="30"/>
      <c r="HF315" s="30"/>
      <c r="HG315" s="30"/>
      <c r="HH315" s="30"/>
      <c r="HI315" s="30"/>
      <c r="HJ315" s="30"/>
      <c r="HK315" s="30"/>
      <c r="HL315" s="30"/>
      <c r="HM315" s="30"/>
      <c r="HN315" s="26"/>
      <c r="HO315" s="82"/>
      <c r="HP315" s="86"/>
      <c r="HQ315" s="87"/>
      <c r="HR315" s="88"/>
      <c r="HS315" s="20"/>
      <c r="HT315" s="17"/>
      <c r="HU315" s="30"/>
      <c r="HV315" s="30"/>
      <c r="HW315" s="30"/>
      <c r="HX315" s="30"/>
      <c r="HY315" s="30"/>
      <c r="HZ315" s="30"/>
      <c r="IA315" s="30"/>
      <c r="IB315" s="30"/>
      <c r="IC315" s="30"/>
      <c r="ID315" s="30"/>
      <c r="IE315" s="26"/>
      <c r="IF315" s="82"/>
      <c r="IG315" s="86"/>
      <c r="IH315" s="87"/>
      <c r="II315" s="88"/>
      <c r="IJ315" s="20"/>
      <c r="IK315" s="17"/>
      <c r="IL315" s="30"/>
      <c r="IM315" s="30"/>
      <c r="IN315" s="30"/>
      <c r="IO315" s="30"/>
      <c r="IP315" s="30"/>
      <c r="IQ315" s="30"/>
      <c r="IR315" s="30"/>
      <c r="IS315" s="30"/>
      <c r="IT315" s="30"/>
      <c r="IU315" s="30"/>
      <c r="IV315" s="26"/>
    </row>
    <row r="316" spans="1:243" ht="21.75" customHeight="1">
      <c r="A316" s="80"/>
      <c r="B316" s="86"/>
      <c r="C316" s="87"/>
      <c r="D316" s="88"/>
      <c r="E316" s="20"/>
      <c r="F316" s="20"/>
      <c r="G316" s="20"/>
      <c r="H316" s="17">
        <v>2028</v>
      </c>
      <c r="I316" s="30">
        <f>K316+M316+O316+Q316</f>
        <v>0</v>
      </c>
      <c r="J316" s="30">
        <f t="shared" si="155"/>
        <v>0</v>
      </c>
      <c r="K316" s="30">
        <v>0</v>
      </c>
      <c r="L316" s="30">
        <v>0</v>
      </c>
      <c r="M316" s="30">
        <v>0</v>
      </c>
      <c r="N316" s="30">
        <v>0</v>
      </c>
      <c r="O316" s="30">
        <v>0</v>
      </c>
      <c r="P316" s="30">
        <v>0</v>
      </c>
      <c r="Q316" s="30">
        <v>0</v>
      </c>
      <c r="R316" s="30">
        <v>0</v>
      </c>
      <c r="S316" s="26"/>
      <c r="T316" s="31"/>
      <c r="AI316" s="28"/>
      <c r="AY316" s="28"/>
      <c r="BO316" s="28"/>
      <c r="CE316" s="28"/>
      <c r="CU316" s="28"/>
      <c r="DK316" s="28"/>
      <c r="EA316" s="28"/>
      <c r="EQ316" s="28"/>
      <c r="FG316" s="28"/>
      <c r="FW316" s="28"/>
      <c r="GM316" s="28"/>
      <c r="HC316" s="28"/>
      <c r="HS316" s="28"/>
      <c r="II316" s="28"/>
    </row>
    <row r="317" spans="1:243" ht="21.75" customHeight="1">
      <c r="A317" s="80"/>
      <c r="B317" s="86"/>
      <c r="C317" s="87"/>
      <c r="D317" s="88"/>
      <c r="E317" s="20"/>
      <c r="F317" s="20"/>
      <c r="G317" s="20"/>
      <c r="H317" s="17">
        <v>2029</v>
      </c>
      <c r="I317" s="30">
        <f>K317+M317+O317+Q317</f>
        <v>0</v>
      </c>
      <c r="J317" s="30">
        <f t="shared" si="155"/>
        <v>0</v>
      </c>
      <c r="K317" s="30">
        <v>0</v>
      </c>
      <c r="L317" s="30">
        <v>0</v>
      </c>
      <c r="M317" s="30">
        <v>0</v>
      </c>
      <c r="N317" s="30">
        <v>0</v>
      </c>
      <c r="O317" s="30">
        <v>0</v>
      </c>
      <c r="P317" s="30">
        <v>0</v>
      </c>
      <c r="Q317" s="30">
        <v>0</v>
      </c>
      <c r="R317" s="30">
        <v>0</v>
      </c>
      <c r="S317" s="26"/>
      <c r="T317" s="31"/>
      <c r="AI317" s="28"/>
      <c r="AY317" s="28"/>
      <c r="BO317" s="28"/>
      <c r="CE317" s="28"/>
      <c r="CU317" s="28"/>
      <c r="DK317" s="28"/>
      <c r="EA317" s="28"/>
      <c r="EQ317" s="28"/>
      <c r="FG317" s="28"/>
      <c r="FW317" s="28"/>
      <c r="GM317" s="28"/>
      <c r="HC317" s="28"/>
      <c r="HS317" s="28"/>
      <c r="II317" s="28"/>
    </row>
    <row r="318" spans="1:243" ht="21.75" customHeight="1">
      <c r="A318" s="81"/>
      <c r="B318" s="86"/>
      <c r="C318" s="87"/>
      <c r="D318" s="88"/>
      <c r="E318" s="20"/>
      <c r="F318" s="20"/>
      <c r="G318" s="20"/>
      <c r="H318" s="17">
        <v>2030</v>
      </c>
      <c r="I318" s="30">
        <f>K318+M318+O318+Q318</f>
        <v>0</v>
      </c>
      <c r="J318" s="30">
        <f t="shared" si="155"/>
        <v>0</v>
      </c>
      <c r="K318" s="30">
        <v>0</v>
      </c>
      <c r="L318" s="30">
        <v>0</v>
      </c>
      <c r="M318" s="30">
        <v>0</v>
      </c>
      <c r="N318" s="30">
        <v>0</v>
      </c>
      <c r="O318" s="30">
        <v>0</v>
      </c>
      <c r="P318" s="30">
        <v>0</v>
      </c>
      <c r="Q318" s="30">
        <v>0</v>
      </c>
      <c r="R318" s="30">
        <v>0</v>
      </c>
      <c r="S318" s="26"/>
      <c r="T318" s="31"/>
      <c r="AI318" s="28"/>
      <c r="AY318" s="28"/>
      <c r="BO318" s="28"/>
      <c r="CE318" s="28"/>
      <c r="CU318" s="28"/>
      <c r="DK318" s="28"/>
      <c r="EA318" s="28"/>
      <c r="EQ318" s="28"/>
      <c r="FG318" s="28"/>
      <c r="FW318" s="28"/>
      <c r="GM318" s="28"/>
      <c r="HC318" s="28"/>
      <c r="HS318" s="28"/>
      <c r="II318" s="28"/>
    </row>
    <row r="319" spans="1:20" ht="93.75" customHeight="1">
      <c r="A319" s="38" t="s">
        <v>263</v>
      </c>
      <c r="B319" s="59" t="s">
        <v>264</v>
      </c>
      <c r="C319" s="15">
        <v>0.08955</v>
      </c>
      <c r="D319" s="15" t="s">
        <v>3</v>
      </c>
      <c r="E319" s="14" t="s">
        <v>299</v>
      </c>
      <c r="F319" s="14" t="s">
        <v>220</v>
      </c>
      <c r="G319" s="14" t="s">
        <v>223</v>
      </c>
      <c r="H319" s="14">
        <v>2022</v>
      </c>
      <c r="I319" s="36">
        <f t="shared" si="153"/>
        <v>0</v>
      </c>
      <c r="J319" s="36">
        <f t="shared" si="155"/>
        <v>0</v>
      </c>
      <c r="K319" s="36">
        <f>5944-9.2-5934.8</f>
        <v>0</v>
      </c>
      <c r="L319" s="36">
        <f>5944-9.2-5934.8</f>
        <v>0</v>
      </c>
      <c r="M319" s="36">
        <v>0</v>
      </c>
      <c r="N319" s="36">
        <v>0</v>
      </c>
      <c r="O319" s="36">
        <v>0</v>
      </c>
      <c r="P319" s="36">
        <v>0</v>
      </c>
      <c r="Q319" s="36">
        <v>0</v>
      </c>
      <c r="R319" s="36">
        <v>0</v>
      </c>
      <c r="S319" s="37"/>
      <c r="T319" s="31"/>
    </row>
    <row r="320" spans="1:20" ht="93.75" customHeight="1">
      <c r="A320" s="72" t="s">
        <v>314</v>
      </c>
      <c r="B320" s="73" t="s">
        <v>317</v>
      </c>
      <c r="C320" s="74">
        <v>0.0636</v>
      </c>
      <c r="D320" s="74" t="s">
        <v>2</v>
      </c>
      <c r="E320" s="70" t="s">
        <v>299</v>
      </c>
      <c r="F320" s="70" t="s">
        <v>220</v>
      </c>
      <c r="G320" s="70" t="s">
        <v>221</v>
      </c>
      <c r="H320" s="70">
        <v>2023</v>
      </c>
      <c r="I320" s="71">
        <f aca="true" t="shared" si="159" ref="I320:J322">K320+M320+O320+Q320</f>
        <v>700</v>
      </c>
      <c r="J320" s="71">
        <f t="shared" si="159"/>
        <v>700</v>
      </c>
      <c r="K320" s="71">
        <v>700</v>
      </c>
      <c r="L320" s="71">
        <v>700</v>
      </c>
      <c r="M320" s="71">
        <v>0</v>
      </c>
      <c r="N320" s="71">
        <v>0</v>
      </c>
      <c r="O320" s="71">
        <v>0</v>
      </c>
      <c r="P320" s="71">
        <v>0</v>
      </c>
      <c r="Q320" s="71">
        <v>0</v>
      </c>
      <c r="R320" s="71">
        <v>0</v>
      </c>
      <c r="S320" s="37"/>
      <c r="T320" s="31"/>
    </row>
    <row r="321" spans="1:20" ht="93.75" customHeight="1">
      <c r="A321" s="72" t="s">
        <v>315</v>
      </c>
      <c r="B321" s="73" t="s">
        <v>318</v>
      </c>
      <c r="C321" s="74">
        <v>0.0452</v>
      </c>
      <c r="D321" s="74" t="s">
        <v>2</v>
      </c>
      <c r="E321" s="70" t="s">
        <v>299</v>
      </c>
      <c r="F321" s="70" t="s">
        <v>220</v>
      </c>
      <c r="G321" s="70" t="s">
        <v>221</v>
      </c>
      <c r="H321" s="70">
        <v>2023</v>
      </c>
      <c r="I321" s="71">
        <f t="shared" si="159"/>
        <v>700</v>
      </c>
      <c r="J321" s="71">
        <f t="shared" si="159"/>
        <v>700</v>
      </c>
      <c r="K321" s="71">
        <v>700</v>
      </c>
      <c r="L321" s="71">
        <v>700</v>
      </c>
      <c r="M321" s="71">
        <v>0</v>
      </c>
      <c r="N321" s="71">
        <v>0</v>
      </c>
      <c r="O321" s="71">
        <v>0</v>
      </c>
      <c r="P321" s="71">
        <v>0</v>
      </c>
      <c r="Q321" s="71">
        <v>0</v>
      </c>
      <c r="R321" s="71">
        <v>0</v>
      </c>
      <c r="S321" s="37"/>
      <c r="T321" s="31"/>
    </row>
    <row r="322" spans="1:20" ht="93.75" customHeight="1">
      <c r="A322" s="72" t="s">
        <v>316</v>
      </c>
      <c r="B322" s="73" t="s">
        <v>319</v>
      </c>
      <c r="C322" s="74">
        <v>0.0371</v>
      </c>
      <c r="D322" s="74" t="s">
        <v>2</v>
      </c>
      <c r="E322" s="70" t="s">
        <v>299</v>
      </c>
      <c r="F322" s="70" t="s">
        <v>220</v>
      </c>
      <c r="G322" s="70" t="s">
        <v>221</v>
      </c>
      <c r="H322" s="70">
        <v>2023</v>
      </c>
      <c r="I322" s="71">
        <f t="shared" si="159"/>
        <v>600</v>
      </c>
      <c r="J322" s="71">
        <f t="shared" si="159"/>
        <v>600</v>
      </c>
      <c r="K322" s="71">
        <v>600</v>
      </c>
      <c r="L322" s="71">
        <v>600</v>
      </c>
      <c r="M322" s="71">
        <v>0</v>
      </c>
      <c r="N322" s="71">
        <v>0</v>
      </c>
      <c r="O322" s="71">
        <v>0</v>
      </c>
      <c r="P322" s="71">
        <v>0</v>
      </c>
      <c r="Q322" s="71">
        <v>0</v>
      </c>
      <c r="R322" s="71">
        <v>0</v>
      </c>
      <c r="S322" s="37"/>
      <c r="T322" s="31"/>
    </row>
    <row r="323" spans="1:256" ht="29.25" customHeight="1">
      <c r="A323" s="79" t="s">
        <v>52</v>
      </c>
      <c r="B323" s="83" t="s">
        <v>50</v>
      </c>
      <c r="C323" s="84"/>
      <c r="D323" s="85"/>
      <c r="E323" s="20"/>
      <c r="F323" s="20"/>
      <c r="G323" s="20"/>
      <c r="H323" s="24" t="s">
        <v>26</v>
      </c>
      <c r="I323" s="25">
        <f aca="true" t="shared" si="160" ref="I323:R323">I333+I343+I353</f>
        <v>1679700.5999999999</v>
      </c>
      <c r="J323" s="25">
        <f t="shared" si="160"/>
        <v>63857.1</v>
      </c>
      <c r="K323" s="25">
        <f t="shared" si="160"/>
        <v>1154984.1</v>
      </c>
      <c r="L323" s="25">
        <f t="shared" si="160"/>
        <v>63857.1</v>
      </c>
      <c r="M323" s="25">
        <f t="shared" si="160"/>
        <v>0</v>
      </c>
      <c r="N323" s="25">
        <f t="shared" si="160"/>
        <v>0</v>
      </c>
      <c r="O323" s="25">
        <f t="shared" si="160"/>
        <v>524716.5</v>
      </c>
      <c r="P323" s="25">
        <f t="shared" si="160"/>
        <v>0</v>
      </c>
      <c r="Q323" s="25">
        <f t="shared" si="160"/>
        <v>0</v>
      </c>
      <c r="R323" s="25">
        <f t="shared" si="160"/>
        <v>0</v>
      </c>
      <c r="S323" s="26"/>
      <c r="T323" s="82"/>
      <c r="U323" s="87"/>
      <c r="V323" s="87"/>
      <c r="W323" s="28"/>
      <c r="X323" s="46"/>
      <c r="Y323" s="53"/>
      <c r="Z323" s="53"/>
      <c r="AA323" s="53"/>
      <c r="AB323" s="53"/>
      <c r="AC323" s="53"/>
      <c r="AD323" s="53"/>
      <c r="AE323" s="53"/>
      <c r="AF323" s="53"/>
      <c r="AG323" s="53"/>
      <c r="AH323" s="53"/>
      <c r="AI323" s="60"/>
      <c r="AJ323" s="89"/>
      <c r="AK323" s="87"/>
      <c r="AL323" s="87"/>
      <c r="AM323" s="87"/>
      <c r="AN323" s="28"/>
      <c r="AO323" s="46"/>
      <c r="AP323" s="53"/>
      <c r="AQ323" s="53"/>
      <c r="AR323" s="53"/>
      <c r="AS323" s="53"/>
      <c r="AT323" s="53"/>
      <c r="AU323" s="53"/>
      <c r="AV323" s="53"/>
      <c r="AW323" s="53"/>
      <c r="AX323" s="53"/>
      <c r="AY323" s="53"/>
      <c r="AZ323" s="60"/>
      <c r="BA323" s="89"/>
      <c r="BB323" s="87"/>
      <c r="BC323" s="87"/>
      <c r="BD323" s="87"/>
      <c r="BE323" s="28"/>
      <c r="BF323" s="46"/>
      <c r="BG323" s="53"/>
      <c r="BH323" s="53"/>
      <c r="BI323" s="53"/>
      <c r="BJ323" s="53"/>
      <c r="BK323" s="53"/>
      <c r="BL323" s="53"/>
      <c r="BM323" s="53"/>
      <c r="BN323" s="53"/>
      <c r="BO323" s="53"/>
      <c r="BP323" s="53"/>
      <c r="BQ323" s="60"/>
      <c r="BR323" s="89"/>
      <c r="BS323" s="87"/>
      <c r="BT323" s="87"/>
      <c r="BU323" s="87"/>
      <c r="BV323" s="28"/>
      <c r="BW323" s="46"/>
      <c r="BX323" s="53"/>
      <c r="BY323" s="53"/>
      <c r="BZ323" s="53"/>
      <c r="CA323" s="53"/>
      <c r="CB323" s="53"/>
      <c r="CC323" s="53"/>
      <c r="CD323" s="53"/>
      <c r="CE323" s="53"/>
      <c r="CF323" s="53"/>
      <c r="CG323" s="53"/>
      <c r="CH323" s="60"/>
      <c r="CI323" s="89"/>
      <c r="CJ323" s="87"/>
      <c r="CK323" s="87"/>
      <c r="CL323" s="87"/>
      <c r="CM323" s="28"/>
      <c r="CN323" s="46"/>
      <c r="CO323" s="53"/>
      <c r="CP323" s="53"/>
      <c r="CQ323" s="53"/>
      <c r="CR323" s="53"/>
      <c r="CS323" s="53"/>
      <c r="CT323" s="53"/>
      <c r="CU323" s="53"/>
      <c r="CV323" s="53"/>
      <c r="CW323" s="53"/>
      <c r="CX323" s="53"/>
      <c r="CY323" s="60"/>
      <c r="CZ323" s="89"/>
      <c r="DA323" s="87"/>
      <c r="DB323" s="87"/>
      <c r="DC323" s="87"/>
      <c r="DD323" s="28"/>
      <c r="DE323" s="46"/>
      <c r="DF323" s="53"/>
      <c r="DG323" s="61"/>
      <c r="DH323" s="25"/>
      <c r="DI323" s="25"/>
      <c r="DJ323" s="25"/>
      <c r="DK323" s="25"/>
      <c r="DL323" s="25"/>
      <c r="DM323" s="25"/>
      <c r="DN323" s="25"/>
      <c r="DO323" s="25"/>
      <c r="DP323" s="26"/>
      <c r="DQ323" s="82"/>
      <c r="DR323" s="83"/>
      <c r="DS323" s="84"/>
      <c r="DT323" s="85"/>
      <c r="DU323" s="20"/>
      <c r="DV323" s="24"/>
      <c r="DW323" s="25"/>
      <c r="DX323" s="25"/>
      <c r="DY323" s="25"/>
      <c r="DZ323" s="25"/>
      <c r="EA323" s="25"/>
      <c r="EB323" s="25"/>
      <c r="EC323" s="25"/>
      <c r="ED323" s="25"/>
      <c r="EE323" s="25"/>
      <c r="EF323" s="25"/>
      <c r="EG323" s="26"/>
      <c r="EH323" s="82"/>
      <c r="EI323" s="83"/>
      <c r="EJ323" s="84"/>
      <c r="EK323" s="85"/>
      <c r="EL323" s="20"/>
      <c r="EM323" s="24"/>
      <c r="EN323" s="25"/>
      <c r="EO323" s="25"/>
      <c r="EP323" s="25"/>
      <c r="EQ323" s="25"/>
      <c r="ER323" s="25"/>
      <c r="ES323" s="25"/>
      <c r="ET323" s="25"/>
      <c r="EU323" s="25"/>
      <c r="EV323" s="25"/>
      <c r="EW323" s="25"/>
      <c r="EX323" s="26"/>
      <c r="EY323" s="82"/>
      <c r="EZ323" s="83"/>
      <c r="FA323" s="84"/>
      <c r="FB323" s="85"/>
      <c r="FC323" s="20"/>
      <c r="FD323" s="24"/>
      <c r="FE323" s="25"/>
      <c r="FF323" s="25"/>
      <c r="FG323" s="25"/>
      <c r="FH323" s="25"/>
      <c r="FI323" s="25"/>
      <c r="FJ323" s="25"/>
      <c r="FK323" s="25"/>
      <c r="FL323" s="25"/>
      <c r="FM323" s="25"/>
      <c r="FN323" s="25"/>
      <c r="FO323" s="26"/>
      <c r="FP323" s="82"/>
      <c r="FQ323" s="83"/>
      <c r="FR323" s="84"/>
      <c r="FS323" s="85"/>
      <c r="FT323" s="20"/>
      <c r="FU323" s="24"/>
      <c r="FV323" s="25"/>
      <c r="FW323" s="25"/>
      <c r="FX323" s="25"/>
      <c r="FY323" s="25"/>
      <c r="FZ323" s="25"/>
      <c r="GA323" s="25"/>
      <c r="GB323" s="25"/>
      <c r="GC323" s="25"/>
      <c r="GD323" s="25"/>
      <c r="GE323" s="25"/>
      <c r="GF323" s="26"/>
      <c r="GG323" s="82"/>
      <c r="GH323" s="83"/>
      <c r="GI323" s="84"/>
      <c r="GJ323" s="85"/>
      <c r="GK323" s="20"/>
      <c r="GL323" s="24"/>
      <c r="GM323" s="25"/>
      <c r="GN323" s="25"/>
      <c r="GO323" s="25"/>
      <c r="GP323" s="25"/>
      <c r="GQ323" s="25"/>
      <c r="GR323" s="25"/>
      <c r="GS323" s="25"/>
      <c r="GT323" s="25"/>
      <c r="GU323" s="25"/>
      <c r="GV323" s="25"/>
      <c r="GW323" s="26"/>
      <c r="GX323" s="82"/>
      <c r="GY323" s="83"/>
      <c r="GZ323" s="84"/>
      <c r="HA323" s="85"/>
      <c r="HB323" s="20"/>
      <c r="HC323" s="24"/>
      <c r="HD323" s="25"/>
      <c r="HE323" s="25"/>
      <c r="HF323" s="25"/>
      <c r="HG323" s="25"/>
      <c r="HH323" s="25"/>
      <c r="HI323" s="25"/>
      <c r="HJ323" s="25"/>
      <c r="HK323" s="25"/>
      <c r="HL323" s="25"/>
      <c r="HM323" s="25"/>
      <c r="HN323" s="26"/>
      <c r="HO323" s="82"/>
      <c r="HP323" s="83"/>
      <c r="HQ323" s="84"/>
      <c r="HR323" s="85"/>
      <c r="HS323" s="20"/>
      <c r="HT323" s="24"/>
      <c r="HU323" s="25"/>
      <c r="HV323" s="25"/>
      <c r="HW323" s="25"/>
      <c r="HX323" s="25"/>
      <c r="HY323" s="25"/>
      <c r="HZ323" s="25"/>
      <c r="IA323" s="25"/>
      <c r="IB323" s="25"/>
      <c r="IC323" s="25"/>
      <c r="ID323" s="25"/>
      <c r="IE323" s="26"/>
      <c r="IF323" s="82"/>
      <c r="IG323" s="83"/>
      <c r="IH323" s="84"/>
      <c r="II323" s="85"/>
      <c r="IJ323" s="20"/>
      <c r="IK323" s="24"/>
      <c r="IL323" s="25"/>
      <c r="IM323" s="25"/>
      <c r="IN323" s="25"/>
      <c r="IO323" s="25"/>
      <c r="IP323" s="25"/>
      <c r="IQ323" s="25"/>
      <c r="IR323" s="25"/>
      <c r="IS323" s="25"/>
      <c r="IT323" s="25"/>
      <c r="IU323" s="25"/>
      <c r="IV323" s="26"/>
    </row>
    <row r="324" spans="1:256" ht="22.5" customHeight="1">
      <c r="A324" s="110"/>
      <c r="B324" s="86"/>
      <c r="C324" s="87"/>
      <c r="D324" s="88"/>
      <c r="E324" s="20"/>
      <c r="F324" s="20"/>
      <c r="G324" s="20"/>
      <c r="H324" s="17">
        <v>2022</v>
      </c>
      <c r="I324" s="30">
        <f aca="true" t="shared" si="161" ref="I324:J327">I334+I344</f>
        <v>44.699999999999996</v>
      </c>
      <c r="J324" s="30">
        <f t="shared" si="161"/>
        <v>44.699999999999996</v>
      </c>
      <c r="K324" s="30">
        <f>K334+K344+K354</f>
        <v>6634.099999999999</v>
      </c>
      <c r="L324" s="30">
        <f aca="true" t="shared" si="162" ref="L324:R324">L334+L344+L354</f>
        <v>6634.099999999999</v>
      </c>
      <c r="M324" s="30">
        <f t="shared" si="162"/>
        <v>0</v>
      </c>
      <c r="N324" s="30">
        <f t="shared" si="162"/>
        <v>0</v>
      </c>
      <c r="O324" s="30">
        <f t="shared" si="162"/>
        <v>0</v>
      </c>
      <c r="P324" s="30">
        <f t="shared" si="162"/>
        <v>0</v>
      </c>
      <c r="Q324" s="30">
        <f t="shared" si="162"/>
        <v>0</v>
      </c>
      <c r="R324" s="30">
        <f t="shared" si="162"/>
        <v>0</v>
      </c>
      <c r="S324" s="26"/>
      <c r="T324" s="82"/>
      <c r="U324" s="87"/>
      <c r="V324" s="87"/>
      <c r="W324" s="28"/>
      <c r="X324" s="49"/>
      <c r="Y324" s="52"/>
      <c r="Z324" s="52"/>
      <c r="AA324" s="52"/>
      <c r="AB324" s="52"/>
      <c r="AC324" s="52"/>
      <c r="AD324" s="52"/>
      <c r="AE324" s="52"/>
      <c r="AF324" s="52"/>
      <c r="AG324" s="52"/>
      <c r="AH324" s="52"/>
      <c r="AI324" s="60"/>
      <c r="AJ324" s="89"/>
      <c r="AK324" s="87"/>
      <c r="AL324" s="87"/>
      <c r="AM324" s="87"/>
      <c r="AN324" s="28"/>
      <c r="AO324" s="49"/>
      <c r="AP324" s="52"/>
      <c r="AQ324" s="52"/>
      <c r="AR324" s="52"/>
      <c r="AS324" s="52"/>
      <c r="AT324" s="52"/>
      <c r="AU324" s="52"/>
      <c r="AV324" s="52"/>
      <c r="AW324" s="52"/>
      <c r="AX324" s="52"/>
      <c r="AY324" s="52"/>
      <c r="AZ324" s="60"/>
      <c r="BA324" s="89"/>
      <c r="BB324" s="87"/>
      <c r="BC324" s="87"/>
      <c r="BD324" s="87"/>
      <c r="BE324" s="28"/>
      <c r="BF324" s="49"/>
      <c r="BG324" s="52"/>
      <c r="BH324" s="52"/>
      <c r="BI324" s="52"/>
      <c r="BJ324" s="52"/>
      <c r="BK324" s="52"/>
      <c r="BL324" s="52"/>
      <c r="BM324" s="52"/>
      <c r="BN324" s="52"/>
      <c r="BO324" s="52"/>
      <c r="BP324" s="52"/>
      <c r="BQ324" s="60"/>
      <c r="BR324" s="89"/>
      <c r="BS324" s="87"/>
      <c r="BT324" s="87"/>
      <c r="BU324" s="87"/>
      <c r="BV324" s="28"/>
      <c r="BW324" s="49"/>
      <c r="BX324" s="52"/>
      <c r="BY324" s="52"/>
      <c r="BZ324" s="52"/>
      <c r="CA324" s="52"/>
      <c r="CB324" s="52"/>
      <c r="CC324" s="52"/>
      <c r="CD324" s="52"/>
      <c r="CE324" s="52"/>
      <c r="CF324" s="52"/>
      <c r="CG324" s="52"/>
      <c r="CH324" s="60"/>
      <c r="CI324" s="89"/>
      <c r="CJ324" s="87"/>
      <c r="CK324" s="87"/>
      <c r="CL324" s="87"/>
      <c r="CM324" s="28"/>
      <c r="CN324" s="49"/>
      <c r="CO324" s="52"/>
      <c r="CP324" s="52"/>
      <c r="CQ324" s="52"/>
      <c r="CR324" s="52"/>
      <c r="CS324" s="52"/>
      <c r="CT324" s="52"/>
      <c r="CU324" s="52"/>
      <c r="CV324" s="52"/>
      <c r="CW324" s="52"/>
      <c r="CX324" s="52"/>
      <c r="CY324" s="60"/>
      <c r="CZ324" s="89"/>
      <c r="DA324" s="87"/>
      <c r="DB324" s="87"/>
      <c r="DC324" s="87"/>
      <c r="DD324" s="28"/>
      <c r="DE324" s="49"/>
      <c r="DF324" s="52"/>
      <c r="DG324" s="62"/>
      <c r="DH324" s="30"/>
      <c r="DI324" s="30"/>
      <c r="DJ324" s="30"/>
      <c r="DK324" s="30"/>
      <c r="DL324" s="30"/>
      <c r="DM324" s="30"/>
      <c r="DN324" s="30"/>
      <c r="DO324" s="30"/>
      <c r="DP324" s="26"/>
      <c r="DQ324" s="82"/>
      <c r="DR324" s="86"/>
      <c r="DS324" s="87"/>
      <c r="DT324" s="88"/>
      <c r="DU324" s="20"/>
      <c r="DV324" s="17"/>
      <c r="DW324" s="30"/>
      <c r="DX324" s="30"/>
      <c r="DY324" s="30"/>
      <c r="DZ324" s="30"/>
      <c r="EA324" s="30"/>
      <c r="EB324" s="30"/>
      <c r="EC324" s="30"/>
      <c r="ED324" s="30"/>
      <c r="EE324" s="30"/>
      <c r="EF324" s="30"/>
      <c r="EG324" s="26"/>
      <c r="EH324" s="82"/>
      <c r="EI324" s="86"/>
      <c r="EJ324" s="87"/>
      <c r="EK324" s="88"/>
      <c r="EL324" s="20"/>
      <c r="EM324" s="17"/>
      <c r="EN324" s="30"/>
      <c r="EO324" s="30"/>
      <c r="EP324" s="30"/>
      <c r="EQ324" s="30"/>
      <c r="ER324" s="30"/>
      <c r="ES324" s="30"/>
      <c r="ET324" s="30"/>
      <c r="EU324" s="30"/>
      <c r="EV324" s="30"/>
      <c r="EW324" s="30"/>
      <c r="EX324" s="26"/>
      <c r="EY324" s="82"/>
      <c r="EZ324" s="86"/>
      <c r="FA324" s="87"/>
      <c r="FB324" s="88"/>
      <c r="FC324" s="20"/>
      <c r="FD324" s="17"/>
      <c r="FE324" s="30"/>
      <c r="FF324" s="30"/>
      <c r="FG324" s="30"/>
      <c r="FH324" s="30"/>
      <c r="FI324" s="30"/>
      <c r="FJ324" s="30"/>
      <c r="FK324" s="30"/>
      <c r="FL324" s="30"/>
      <c r="FM324" s="30"/>
      <c r="FN324" s="30"/>
      <c r="FO324" s="26"/>
      <c r="FP324" s="82"/>
      <c r="FQ324" s="86"/>
      <c r="FR324" s="87"/>
      <c r="FS324" s="88"/>
      <c r="FT324" s="20"/>
      <c r="FU324" s="17"/>
      <c r="FV324" s="30"/>
      <c r="FW324" s="30"/>
      <c r="FX324" s="30"/>
      <c r="FY324" s="30"/>
      <c r="FZ324" s="30"/>
      <c r="GA324" s="30"/>
      <c r="GB324" s="30"/>
      <c r="GC324" s="30"/>
      <c r="GD324" s="30"/>
      <c r="GE324" s="30"/>
      <c r="GF324" s="26"/>
      <c r="GG324" s="82"/>
      <c r="GH324" s="86"/>
      <c r="GI324" s="87"/>
      <c r="GJ324" s="88"/>
      <c r="GK324" s="20"/>
      <c r="GL324" s="17"/>
      <c r="GM324" s="30"/>
      <c r="GN324" s="30"/>
      <c r="GO324" s="30"/>
      <c r="GP324" s="30"/>
      <c r="GQ324" s="30"/>
      <c r="GR324" s="30"/>
      <c r="GS324" s="30"/>
      <c r="GT324" s="30"/>
      <c r="GU324" s="30"/>
      <c r="GV324" s="30"/>
      <c r="GW324" s="26"/>
      <c r="GX324" s="82"/>
      <c r="GY324" s="86"/>
      <c r="GZ324" s="87"/>
      <c r="HA324" s="88"/>
      <c r="HB324" s="20"/>
      <c r="HC324" s="17"/>
      <c r="HD324" s="30"/>
      <c r="HE324" s="30"/>
      <c r="HF324" s="30"/>
      <c r="HG324" s="30"/>
      <c r="HH324" s="30"/>
      <c r="HI324" s="30"/>
      <c r="HJ324" s="30"/>
      <c r="HK324" s="30"/>
      <c r="HL324" s="30"/>
      <c r="HM324" s="30"/>
      <c r="HN324" s="26"/>
      <c r="HO324" s="82"/>
      <c r="HP324" s="86"/>
      <c r="HQ324" s="87"/>
      <c r="HR324" s="88"/>
      <c r="HS324" s="20"/>
      <c r="HT324" s="17"/>
      <c r="HU324" s="30"/>
      <c r="HV324" s="30"/>
      <c r="HW324" s="30"/>
      <c r="HX324" s="30"/>
      <c r="HY324" s="30"/>
      <c r="HZ324" s="30"/>
      <c r="IA324" s="30"/>
      <c r="IB324" s="30"/>
      <c r="IC324" s="30"/>
      <c r="ID324" s="30"/>
      <c r="IE324" s="26"/>
      <c r="IF324" s="82"/>
      <c r="IG324" s="86"/>
      <c r="IH324" s="87"/>
      <c r="II324" s="88"/>
      <c r="IJ324" s="20"/>
      <c r="IK324" s="17"/>
      <c r="IL324" s="30"/>
      <c r="IM324" s="30"/>
      <c r="IN324" s="30"/>
      <c r="IO324" s="30"/>
      <c r="IP324" s="30"/>
      <c r="IQ324" s="30"/>
      <c r="IR324" s="30"/>
      <c r="IS324" s="30"/>
      <c r="IT324" s="30"/>
      <c r="IU324" s="30"/>
      <c r="IV324" s="26"/>
    </row>
    <row r="325" spans="1:256" ht="20.25" customHeight="1">
      <c r="A325" s="110"/>
      <c r="B325" s="86"/>
      <c r="C325" s="87"/>
      <c r="D325" s="88"/>
      <c r="E325" s="17"/>
      <c r="F325" s="17"/>
      <c r="G325" s="17"/>
      <c r="H325" s="17">
        <v>2023</v>
      </c>
      <c r="I325" s="30">
        <f t="shared" si="161"/>
        <v>637745.1000000001</v>
      </c>
      <c r="J325" s="30">
        <f t="shared" si="161"/>
        <v>6902.2</v>
      </c>
      <c r="K325" s="30">
        <f aca="true" t="shared" si="163" ref="K325:R332">K335+K345+K355</f>
        <v>402997.10000000003</v>
      </c>
      <c r="L325" s="30">
        <f t="shared" si="163"/>
        <v>6902.2</v>
      </c>
      <c r="M325" s="30">
        <f t="shared" si="163"/>
        <v>0</v>
      </c>
      <c r="N325" s="30">
        <f t="shared" si="163"/>
        <v>0</v>
      </c>
      <c r="O325" s="30">
        <f t="shared" si="163"/>
        <v>234748</v>
      </c>
      <c r="P325" s="30">
        <f t="shared" si="163"/>
        <v>0</v>
      </c>
      <c r="Q325" s="30">
        <f t="shared" si="163"/>
        <v>0</v>
      </c>
      <c r="R325" s="30">
        <f t="shared" si="163"/>
        <v>0</v>
      </c>
      <c r="S325" s="26"/>
      <c r="T325" s="82"/>
      <c r="U325" s="87"/>
      <c r="V325" s="87"/>
      <c r="W325" s="49"/>
      <c r="X325" s="49"/>
      <c r="Y325" s="52"/>
      <c r="Z325" s="52"/>
      <c r="AA325" s="52"/>
      <c r="AB325" s="52"/>
      <c r="AC325" s="52"/>
      <c r="AD325" s="52"/>
      <c r="AE325" s="52"/>
      <c r="AF325" s="52"/>
      <c r="AG325" s="52"/>
      <c r="AH325" s="52"/>
      <c r="AI325" s="60"/>
      <c r="AJ325" s="89"/>
      <c r="AK325" s="87"/>
      <c r="AL325" s="87"/>
      <c r="AM325" s="87"/>
      <c r="AN325" s="49"/>
      <c r="AO325" s="49"/>
      <c r="AP325" s="52"/>
      <c r="AQ325" s="52"/>
      <c r="AR325" s="52"/>
      <c r="AS325" s="52"/>
      <c r="AT325" s="52"/>
      <c r="AU325" s="52"/>
      <c r="AV325" s="52"/>
      <c r="AW325" s="52"/>
      <c r="AX325" s="52"/>
      <c r="AY325" s="52"/>
      <c r="AZ325" s="60"/>
      <c r="BA325" s="89"/>
      <c r="BB325" s="87"/>
      <c r="BC325" s="87"/>
      <c r="BD325" s="87"/>
      <c r="BE325" s="49"/>
      <c r="BF325" s="49"/>
      <c r="BG325" s="52"/>
      <c r="BH325" s="52"/>
      <c r="BI325" s="52"/>
      <c r="BJ325" s="52"/>
      <c r="BK325" s="52"/>
      <c r="BL325" s="52"/>
      <c r="BM325" s="52"/>
      <c r="BN325" s="52"/>
      <c r="BO325" s="52"/>
      <c r="BP325" s="52"/>
      <c r="BQ325" s="60"/>
      <c r="BR325" s="89"/>
      <c r="BS325" s="87"/>
      <c r="BT325" s="87"/>
      <c r="BU325" s="87"/>
      <c r="BV325" s="49"/>
      <c r="BW325" s="49"/>
      <c r="BX325" s="52"/>
      <c r="BY325" s="52"/>
      <c r="BZ325" s="52"/>
      <c r="CA325" s="52"/>
      <c r="CB325" s="52"/>
      <c r="CC325" s="52"/>
      <c r="CD325" s="52"/>
      <c r="CE325" s="52"/>
      <c r="CF325" s="52"/>
      <c r="CG325" s="52"/>
      <c r="CH325" s="60"/>
      <c r="CI325" s="89"/>
      <c r="CJ325" s="87"/>
      <c r="CK325" s="87"/>
      <c r="CL325" s="87"/>
      <c r="CM325" s="49"/>
      <c r="CN325" s="49"/>
      <c r="CO325" s="52"/>
      <c r="CP325" s="52"/>
      <c r="CQ325" s="52"/>
      <c r="CR325" s="52"/>
      <c r="CS325" s="52"/>
      <c r="CT325" s="52"/>
      <c r="CU325" s="52"/>
      <c r="CV325" s="52"/>
      <c r="CW325" s="52"/>
      <c r="CX325" s="52"/>
      <c r="CY325" s="60"/>
      <c r="CZ325" s="89"/>
      <c r="DA325" s="87"/>
      <c r="DB325" s="87"/>
      <c r="DC325" s="87"/>
      <c r="DD325" s="49"/>
      <c r="DE325" s="49"/>
      <c r="DF325" s="52"/>
      <c r="DG325" s="62"/>
      <c r="DH325" s="30"/>
      <c r="DI325" s="30"/>
      <c r="DJ325" s="30"/>
      <c r="DK325" s="30"/>
      <c r="DL325" s="30"/>
      <c r="DM325" s="30"/>
      <c r="DN325" s="30"/>
      <c r="DO325" s="30"/>
      <c r="DP325" s="26"/>
      <c r="DQ325" s="82"/>
      <c r="DR325" s="86"/>
      <c r="DS325" s="87"/>
      <c r="DT325" s="88"/>
      <c r="DU325" s="17"/>
      <c r="DV325" s="17"/>
      <c r="DW325" s="30"/>
      <c r="DX325" s="30"/>
      <c r="DY325" s="30"/>
      <c r="DZ325" s="30"/>
      <c r="EA325" s="30"/>
      <c r="EB325" s="30"/>
      <c r="EC325" s="30"/>
      <c r="ED325" s="30"/>
      <c r="EE325" s="30"/>
      <c r="EF325" s="30"/>
      <c r="EG325" s="26"/>
      <c r="EH325" s="82"/>
      <c r="EI325" s="86"/>
      <c r="EJ325" s="87"/>
      <c r="EK325" s="88"/>
      <c r="EL325" s="17"/>
      <c r="EM325" s="17"/>
      <c r="EN325" s="30"/>
      <c r="EO325" s="30"/>
      <c r="EP325" s="30"/>
      <c r="EQ325" s="30"/>
      <c r="ER325" s="30"/>
      <c r="ES325" s="30"/>
      <c r="ET325" s="30"/>
      <c r="EU325" s="30"/>
      <c r="EV325" s="30"/>
      <c r="EW325" s="30"/>
      <c r="EX325" s="26"/>
      <c r="EY325" s="82"/>
      <c r="EZ325" s="86"/>
      <c r="FA325" s="87"/>
      <c r="FB325" s="88"/>
      <c r="FC325" s="17"/>
      <c r="FD325" s="17"/>
      <c r="FE325" s="30"/>
      <c r="FF325" s="30"/>
      <c r="FG325" s="30"/>
      <c r="FH325" s="30"/>
      <c r="FI325" s="30"/>
      <c r="FJ325" s="30"/>
      <c r="FK325" s="30"/>
      <c r="FL325" s="30"/>
      <c r="FM325" s="30"/>
      <c r="FN325" s="30"/>
      <c r="FO325" s="26"/>
      <c r="FP325" s="82"/>
      <c r="FQ325" s="86"/>
      <c r="FR325" s="87"/>
      <c r="FS325" s="88"/>
      <c r="FT325" s="17"/>
      <c r="FU325" s="17"/>
      <c r="FV325" s="30"/>
      <c r="FW325" s="30"/>
      <c r="FX325" s="30"/>
      <c r="FY325" s="30"/>
      <c r="FZ325" s="30"/>
      <c r="GA325" s="30"/>
      <c r="GB325" s="30"/>
      <c r="GC325" s="30"/>
      <c r="GD325" s="30"/>
      <c r="GE325" s="30"/>
      <c r="GF325" s="26"/>
      <c r="GG325" s="82"/>
      <c r="GH325" s="86"/>
      <c r="GI325" s="87"/>
      <c r="GJ325" s="88"/>
      <c r="GK325" s="17"/>
      <c r="GL325" s="17"/>
      <c r="GM325" s="30"/>
      <c r="GN325" s="30"/>
      <c r="GO325" s="30"/>
      <c r="GP325" s="30"/>
      <c r="GQ325" s="30"/>
      <c r="GR325" s="30"/>
      <c r="GS325" s="30"/>
      <c r="GT325" s="30"/>
      <c r="GU325" s="30"/>
      <c r="GV325" s="30"/>
      <c r="GW325" s="26"/>
      <c r="GX325" s="82"/>
      <c r="GY325" s="86"/>
      <c r="GZ325" s="87"/>
      <c r="HA325" s="88"/>
      <c r="HB325" s="17"/>
      <c r="HC325" s="17"/>
      <c r="HD325" s="30"/>
      <c r="HE325" s="30"/>
      <c r="HF325" s="30"/>
      <c r="HG325" s="30"/>
      <c r="HH325" s="30"/>
      <c r="HI325" s="30"/>
      <c r="HJ325" s="30"/>
      <c r="HK325" s="30"/>
      <c r="HL325" s="30"/>
      <c r="HM325" s="30"/>
      <c r="HN325" s="26"/>
      <c r="HO325" s="82"/>
      <c r="HP325" s="86"/>
      <c r="HQ325" s="87"/>
      <c r="HR325" s="88"/>
      <c r="HS325" s="17"/>
      <c r="HT325" s="17"/>
      <c r="HU325" s="30"/>
      <c r="HV325" s="30"/>
      <c r="HW325" s="30"/>
      <c r="HX325" s="30"/>
      <c r="HY325" s="30"/>
      <c r="HZ325" s="30"/>
      <c r="IA325" s="30"/>
      <c r="IB325" s="30"/>
      <c r="IC325" s="30"/>
      <c r="ID325" s="30"/>
      <c r="IE325" s="26"/>
      <c r="IF325" s="82"/>
      <c r="IG325" s="86"/>
      <c r="IH325" s="87"/>
      <c r="II325" s="88"/>
      <c r="IJ325" s="17"/>
      <c r="IK325" s="17"/>
      <c r="IL325" s="30"/>
      <c r="IM325" s="30"/>
      <c r="IN325" s="30"/>
      <c r="IO325" s="30"/>
      <c r="IP325" s="30"/>
      <c r="IQ325" s="30"/>
      <c r="IR325" s="30"/>
      <c r="IS325" s="30"/>
      <c r="IT325" s="30"/>
      <c r="IU325" s="30"/>
      <c r="IV325" s="26"/>
    </row>
    <row r="326" spans="1:256" ht="21.75" customHeight="1">
      <c r="A326" s="110"/>
      <c r="B326" s="86"/>
      <c r="C326" s="87"/>
      <c r="D326" s="88"/>
      <c r="E326" s="17"/>
      <c r="F326" s="17"/>
      <c r="G326" s="17"/>
      <c r="H326" s="17">
        <v>2024</v>
      </c>
      <c r="I326" s="30">
        <f t="shared" si="161"/>
        <v>404699.69999999995</v>
      </c>
      <c r="J326" s="30">
        <f t="shared" si="161"/>
        <v>50320.8</v>
      </c>
      <c r="K326" s="30">
        <f t="shared" si="163"/>
        <v>143479.2</v>
      </c>
      <c r="L326" s="30">
        <f t="shared" si="163"/>
        <v>50320.8</v>
      </c>
      <c r="M326" s="30">
        <f t="shared" si="163"/>
        <v>0</v>
      </c>
      <c r="N326" s="30">
        <f t="shared" si="163"/>
        <v>0</v>
      </c>
      <c r="O326" s="30">
        <f t="shared" si="163"/>
        <v>261220.5</v>
      </c>
      <c r="P326" s="30">
        <f t="shared" si="163"/>
        <v>0</v>
      </c>
      <c r="Q326" s="30">
        <f t="shared" si="163"/>
        <v>0</v>
      </c>
      <c r="R326" s="30">
        <f t="shared" si="163"/>
        <v>0</v>
      </c>
      <c r="S326" s="26"/>
      <c r="T326" s="82"/>
      <c r="U326" s="87"/>
      <c r="V326" s="87"/>
      <c r="W326" s="49"/>
      <c r="X326" s="49"/>
      <c r="Y326" s="52"/>
      <c r="Z326" s="52"/>
      <c r="AA326" s="52"/>
      <c r="AB326" s="52"/>
      <c r="AC326" s="52"/>
      <c r="AD326" s="52"/>
      <c r="AE326" s="52"/>
      <c r="AF326" s="52"/>
      <c r="AG326" s="52"/>
      <c r="AH326" s="52"/>
      <c r="AI326" s="60"/>
      <c r="AJ326" s="89"/>
      <c r="AK326" s="87"/>
      <c r="AL326" s="87"/>
      <c r="AM326" s="87"/>
      <c r="AN326" s="49"/>
      <c r="AO326" s="49"/>
      <c r="AP326" s="52"/>
      <c r="AQ326" s="52"/>
      <c r="AR326" s="52"/>
      <c r="AS326" s="52"/>
      <c r="AT326" s="52"/>
      <c r="AU326" s="52"/>
      <c r="AV326" s="52"/>
      <c r="AW326" s="52"/>
      <c r="AX326" s="52"/>
      <c r="AY326" s="52"/>
      <c r="AZ326" s="60"/>
      <c r="BA326" s="89"/>
      <c r="BB326" s="87"/>
      <c r="BC326" s="87"/>
      <c r="BD326" s="87"/>
      <c r="BE326" s="49"/>
      <c r="BF326" s="49"/>
      <c r="BG326" s="52"/>
      <c r="BH326" s="52"/>
      <c r="BI326" s="52"/>
      <c r="BJ326" s="52"/>
      <c r="BK326" s="52"/>
      <c r="BL326" s="52"/>
      <c r="BM326" s="52"/>
      <c r="BN326" s="52"/>
      <c r="BO326" s="52"/>
      <c r="BP326" s="52"/>
      <c r="BQ326" s="60"/>
      <c r="BR326" s="89"/>
      <c r="BS326" s="87"/>
      <c r="BT326" s="87"/>
      <c r="BU326" s="87"/>
      <c r="BV326" s="49"/>
      <c r="BW326" s="49"/>
      <c r="BX326" s="52"/>
      <c r="BY326" s="52"/>
      <c r="BZ326" s="52"/>
      <c r="CA326" s="52"/>
      <c r="CB326" s="52"/>
      <c r="CC326" s="52"/>
      <c r="CD326" s="52"/>
      <c r="CE326" s="52"/>
      <c r="CF326" s="52"/>
      <c r="CG326" s="52"/>
      <c r="CH326" s="60"/>
      <c r="CI326" s="89"/>
      <c r="CJ326" s="87"/>
      <c r="CK326" s="87"/>
      <c r="CL326" s="87"/>
      <c r="CM326" s="49"/>
      <c r="CN326" s="49"/>
      <c r="CO326" s="52"/>
      <c r="CP326" s="52"/>
      <c r="CQ326" s="52"/>
      <c r="CR326" s="52"/>
      <c r="CS326" s="52"/>
      <c r="CT326" s="52"/>
      <c r="CU326" s="52"/>
      <c r="CV326" s="52"/>
      <c r="CW326" s="52"/>
      <c r="CX326" s="52"/>
      <c r="CY326" s="60"/>
      <c r="CZ326" s="89"/>
      <c r="DA326" s="87"/>
      <c r="DB326" s="87"/>
      <c r="DC326" s="87"/>
      <c r="DD326" s="49"/>
      <c r="DE326" s="49"/>
      <c r="DF326" s="52"/>
      <c r="DG326" s="62"/>
      <c r="DH326" s="30"/>
      <c r="DI326" s="30"/>
      <c r="DJ326" s="30"/>
      <c r="DK326" s="30"/>
      <c r="DL326" s="30"/>
      <c r="DM326" s="30"/>
      <c r="DN326" s="30"/>
      <c r="DO326" s="30"/>
      <c r="DP326" s="26"/>
      <c r="DQ326" s="82"/>
      <c r="DR326" s="86"/>
      <c r="DS326" s="87"/>
      <c r="DT326" s="88"/>
      <c r="DU326" s="17"/>
      <c r="DV326" s="17"/>
      <c r="DW326" s="30"/>
      <c r="DX326" s="30"/>
      <c r="DY326" s="30"/>
      <c r="DZ326" s="30"/>
      <c r="EA326" s="30"/>
      <c r="EB326" s="30"/>
      <c r="EC326" s="30"/>
      <c r="ED326" s="30"/>
      <c r="EE326" s="30"/>
      <c r="EF326" s="30"/>
      <c r="EG326" s="26"/>
      <c r="EH326" s="82"/>
      <c r="EI326" s="86"/>
      <c r="EJ326" s="87"/>
      <c r="EK326" s="88"/>
      <c r="EL326" s="17"/>
      <c r="EM326" s="17"/>
      <c r="EN326" s="30"/>
      <c r="EO326" s="30"/>
      <c r="EP326" s="30"/>
      <c r="EQ326" s="30"/>
      <c r="ER326" s="30"/>
      <c r="ES326" s="30"/>
      <c r="ET326" s="30"/>
      <c r="EU326" s="30"/>
      <c r="EV326" s="30"/>
      <c r="EW326" s="30"/>
      <c r="EX326" s="26"/>
      <c r="EY326" s="82"/>
      <c r="EZ326" s="86"/>
      <c r="FA326" s="87"/>
      <c r="FB326" s="88"/>
      <c r="FC326" s="17"/>
      <c r="FD326" s="17"/>
      <c r="FE326" s="30"/>
      <c r="FF326" s="30"/>
      <c r="FG326" s="30"/>
      <c r="FH326" s="30"/>
      <c r="FI326" s="30"/>
      <c r="FJ326" s="30"/>
      <c r="FK326" s="30"/>
      <c r="FL326" s="30"/>
      <c r="FM326" s="30"/>
      <c r="FN326" s="30"/>
      <c r="FO326" s="26"/>
      <c r="FP326" s="82"/>
      <c r="FQ326" s="86"/>
      <c r="FR326" s="87"/>
      <c r="FS326" s="88"/>
      <c r="FT326" s="17"/>
      <c r="FU326" s="17"/>
      <c r="FV326" s="30"/>
      <c r="FW326" s="30"/>
      <c r="FX326" s="30"/>
      <c r="FY326" s="30"/>
      <c r="FZ326" s="30"/>
      <c r="GA326" s="30"/>
      <c r="GB326" s="30"/>
      <c r="GC326" s="30"/>
      <c r="GD326" s="30"/>
      <c r="GE326" s="30"/>
      <c r="GF326" s="26"/>
      <c r="GG326" s="82"/>
      <c r="GH326" s="86"/>
      <c r="GI326" s="87"/>
      <c r="GJ326" s="88"/>
      <c r="GK326" s="17"/>
      <c r="GL326" s="17"/>
      <c r="GM326" s="30"/>
      <c r="GN326" s="30"/>
      <c r="GO326" s="30"/>
      <c r="GP326" s="30"/>
      <c r="GQ326" s="30"/>
      <c r="GR326" s="30"/>
      <c r="GS326" s="30"/>
      <c r="GT326" s="30"/>
      <c r="GU326" s="30"/>
      <c r="GV326" s="30"/>
      <c r="GW326" s="26"/>
      <c r="GX326" s="82"/>
      <c r="GY326" s="86"/>
      <c r="GZ326" s="87"/>
      <c r="HA326" s="88"/>
      <c r="HB326" s="17"/>
      <c r="HC326" s="17"/>
      <c r="HD326" s="30"/>
      <c r="HE326" s="30"/>
      <c r="HF326" s="30"/>
      <c r="HG326" s="30"/>
      <c r="HH326" s="30"/>
      <c r="HI326" s="30"/>
      <c r="HJ326" s="30"/>
      <c r="HK326" s="30"/>
      <c r="HL326" s="30"/>
      <c r="HM326" s="30"/>
      <c r="HN326" s="26"/>
      <c r="HO326" s="82"/>
      <c r="HP326" s="86"/>
      <c r="HQ326" s="87"/>
      <c r="HR326" s="88"/>
      <c r="HS326" s="17"/>
      <c r="HT326" s="17"/>
      <c r="HU326" s="30"/>
      <c r="HV326" s="30"/>
      <c r="HW326" s="30"/>
      <c r="HX326" s="30"/>
      <c r="HY326" s="30"/>
      <c r="HZ326" s="30"/>
      <c r="IA326" s="30"/>
      <c r="IB326" s="30"/>
      <c r="IC326" s="30"/>
      <c r="ID326" s="30"/>
      <c r="IE326" s="26"/>
      <c r="IF326" s="82"/>
      <c r="IG326" s="86"/>
      <c r="IH326" s="87"/>
      <c r="II326" s="88"/>
      <c r="IJ326" s="17"/>
      <c r="IK326" s="17"/>
      <c r="IL326" s="30"/>
      <c r="IM326" s="30"/>
      <c r="IN326" s="30"/>
      <c r="IO326" s="30"/>
      <c r="IP326" s="30"/>
      <c r="IQ326" s="30"/>
      <c r="IR326" s="30"/>
      <c r="IS326" s="30"/>
      <c r="IT326" s="30"/>
      <c r="IU326" s="30"/>
      <c r="IV326" s="26"/>
    </row>
    <row r="327" spans="1:256" ht="24" customHeight="1">
      <c r="A327" s="110"/>
      <c r="B327" s="86"/>
      <c r="C327" s="87"/>
      <c r="D327" s="88"/>
      <c r="E327" s="17"/>
      <c r="F327" s="17"/>
      <c r="G327" s="17"/>
      <c r="H327" s="17">
        <v>2025</v>
      </c>
      <c r="I327" s="30">
        <f t="shared" si="161"/>
        <v>206833.7</v>
      </c>
      <c r="J327" s="30">
        <f t="shared" si="161"/>
        <v>0</v>
      </c>
      <c r="K327" s="30">
        <f t="shared" si="163"/>
        <v>178085.7</v>
      </c>
      <c r="L327" s="30">
        <f t="shared" si="163"/>
        <v>0</v>
      </c>
      <c r="M327" s="30">
        <f t="shared" si="163"/>
        <v>0</v>
      </c>
      <c r="N327" s="30">
        <f t="shared" si="163"/>
        <v>0</v>
      </c>
      <c r="O327" s="30">
        <f t="shared" si="163"/>
        <v>28748</v>
      </c>
      <c r="P327" s="30">
        <f t="shared" si="163"/>
        <v>0</v>
      </c>
      <c r="Q327" s="30">
        <f t="shared" si="163"/>
        <v>0</v>
      </c>
      <c r="R327" s="30">
        <f t="shared" si="163"/>
        <v>0</v>
      </c>
      <c r="S327" s="26"/>
      <c r="T327" s="82"/>
      <c r="U327" s="87"/>
      <c r="V327" s="87"/>
      <c r="W327" s="49"/>
      <c r="X327" s="49"/>
      <c r="Y327" s="52"/>
      <c r="Z327" s="52"/>
      <c r="AA327" s="52"/>
      <c r="AB327" s="52"/>
      <c r="AC327" s="52"/>
      <c r="AD327" s="52"/>
      <c r="AE327" s="52"/>
      <c r="AF327" s="52"/>
      <c r="AG327" s="52"/>
      <c r="AH327" s="52"/>
      <c r="AI327" s="60"/>
      <c r="AJ327" s="89"/>
      <c r="AK327" s="87"/>
      <c r="AL327" s="87"/>
      <c r="AM327" s="87"/>
      <c r="AN327" s="49"/>
      <c r="AO327" s="49"/>
      <c r="AP327" s="52"/>
      <c r="AQ327" s="52"/>
      <c r="AR327" s="52"/>
      <c r="AS327" s="52"/>
      <c r="AT327" s="52"/>
      <c r="AU327" s="52"/>
      <c r="AV327" s="52"/>
      <c r="AW327" s="52"/>
      <c r="AX327" s="52"/>
      <c r="AY327" s="52"/>
      <c r="AZ327" s="60"/>
      <c r="BA327" s="89"/>
      <c r="BB327" s="87"/>
      <c r="BC327" s="87"/>
      <c r="BD327" s="87"/>
      <c r="BE327" s="49"/>
      <c r="BF327" s="49"/>
      <c r="BG327" s="52"/>
      <c r="BH327" s="52"/>
      <c r="BI327" s="52"/>
      <c r="BJ327" s="52"/>
      <c r="BK327" s="52"/>
      <c r="BL327" s="52"/>
      <c r="BM327" s="52"/>
      <c r="BN327" s="52"/>
      <c r="BO327" s="52"/>
      <c r="BP327" s="52"/>
      <c r="BQ327" s="60"/>
      <c r="BR327" s="89"/>
      <c r="BS327" s="87"/>
      <c r="BT327" s="87"/>
      <c r="BU327" s="87"/>
      <c r="BV327" s="49"/>
      <c r="BW327" s="49"/>
      <c r="BX327" s="52"/>
      <c r="BY327" s="52"/>
      <c r="BZ327" s="52"/>
      <c r="CA327" s="52"/>
      <c r="CB327" s="52"/>
      <c r="CC327" s="52"/>
      <c r="CD327" s="52"/>
      <c r="CE327" s="52"/>
      <c r="CF327" s="52"/>
      <c r="CG327" s="52"/>
      <c r="CH327" s="60"/>
      <c r="CI327" s="89"/>
      <c r="CJ327" s="87"/>
      <c r="CK327" s="87"/>
      <c r="CL327" s="87"/>
      <c r="CM327" s="49"/>
      <c r="CN327" s="49"/>
      <c r="CO327" s="52"/>
      <c r="CP327" s="52"/>
      <c r="CQ327" s="52"/>
      <c r="CR327" s="52"/>
      <c r="CS327" s="52"/>
      <c r="CT327" s="52"/>
      <c r="CU327" s="52"/>
      <c r="CV327" s="52"/>
      <c r="CW327" s="52"/>
      <c r="CX327" s="52"/>
      <c r="CY327" s="60"/>
      <c r="CZ327" s="89"/>
      <c r="DA327" s="87"/>
      <c r="DB327" s="87"/>
      <c r="DC327" s="87"/>
      <c r="DD327" s="49"/>
      <c r="DE327" s="49"/>
      <c r="DF327" s="52"/>
      <c r="DG327" s="62"/>
      <c r="DH327" s="30"/>
      <c r="DI327" s="30"/>
      <c r="DJ327" s="30"/>
      <c r="DK327" s="30"/>
      <c r="DL327" s="30"/>
      <c r="DM327" s="30"/>
      <c r="DN327" s="30"/>
      <c r="DO327" s="30"/>
      <c r="DP327" s="26"/>
      <c r="DQ327" s="82"/>
      <c r="DR327" s="86"/>
      <c r="DS327" s="87"/>
      <c r="DT327" s="88"/>
      <c r="DU327" s="17"/>
      <c r="DV327" s="17"/>
      <c r="DW327" s="30"/>
      <c r="DX327" s="30"/>
      <c r="DY327" s="30"/>
      <c r="DZ327" s="30"/>
      <c r="EA327" s="30"/>
      <c r="EB327" s="30"/>
      <c r="EC327" s="30"/>
      <c r="ED327" s="30"/>
      <c r="EE327" s="30"/>
      <c r="EF327" s="30"/>
      <c r="EG327" s="26"/>
      <c r="EH327" s="82"/>
      <c r="EI327" s="86"/>
      <c r="EJ327" s="87"/>
      <c r="EK327" s="88"/>
      <c r="EL327" s="17"/>
      <c r="EM327" s="17"/>
      <c r="EN327" s="30"/>
      <c r="EO327" s="30"/>
      <c r="EP327" s="30"/>
      <c r="EQ327" s="30"/>
      <c r="ER327" s="30"/>
      <c r="ES327" s="30"/>
      <c r="ET327" s="30"/>
      <c r="EU327" s="30"/>
      <c r="EV327" s="30"/>
      <c r="EW327" s="30"/>
      <c r="EX327" s="26"/>
      <c r="EY327" s="82"/>
      <c r="EZ327" s="86"/>
      <c r="FA327" s="87"/>
      <c r="FB327" s="88"/>
      <c r="FC327" s="17"/>
      <c r="FD327" s="17"/>
      <c r="FE327" s="30"/>
      <c r="FF327" s="30"/>
      <c r="FG327" s="30"/>
      <c r="FH327" s="30"/>
      <c r="FI327" s="30"/>
      <c r="FJ327" s="30"/>
      <c r="FK327" s="30"/>
      <c r="FL327" s="30"/>
      <c r="FM327" s="30"/>
      <c r="FN327" s="30"/>
      <c r="FO327" s="26"/>
      <c r="FP327" s="82"/>
      <c r="FQ327" s="86"/>
      <c r="FR327" s="87"/>
      <c r="FS327" s="88"/>
      <c r="FT327" s="17"/>
      <c r="FU327" s="17"/>
      <c r="FV327" s="30"/>
      <c r="FW327" s="30"/>
      <c r="FX327" s="30"/>
      <c r="FY327" s="30"/>
      <c r="FZ327" s="30"/>
      <c r="GA327" s="30"/>
      <c r="GB327" s="30"/>
      <c r="GC327" s="30"/>
      <c r="GD327" s="30"/>
      <c r="GE327" s="30"/>
      <c r="GF327" s="26"/>
      <c r="GG327" s="82"/>
      <c r="GH327" s="86"/>
      <c r="GI327" s="87"/>
      <c r="GJ327" s="88"/>
      <c r="GK327" s="17"/>
      <c r="GL327" s="17"/>
      <c r="GM327" s="30"/>
      <c r="GN327" s="30"/>
      <c r="GO327" s="30"/>
      <c r="GP327" s="30"/>
      <c r="GQ327" s="30"/>
      <c r="GR327" s="30"/>
      <c r="GS327" s="30"/>
      <c r="GT327" s="30"/>
      <c r="GU327" s="30"/>
      <c r="GV327" s="30"/>
      <c r="GW327" s="26"/>
      <c r="GX327" s="82"/>
      <c r="GY327" s="86"/>
      <c r="GZ327" s="87"/>
      <c r="HA327" s="88"/>
      <c r="HB327" s="17"/>
      <c r="HC327" s="17"/>
      <c r="HD327" s="30"/>
      <c r="HE327" s="30"/>
      <c r="HF327" s="30"/>
      <c r="HG327" s="30"/>
      <c r="HH327" s="30"/>
      <c r="HI327" s="30"/>
      <c r="HJ327" s="30"/>
      <c r="HK327" s="30"/>
      <c r="HL327" s="30"/>
      <c r="HM327" s="30"/>
      <c r="HN327" s="26"/>
      <c r="HO327" s="82"/>
      <c r="HP327" s="86"/>
      <c r="HQ327" s="87"/>
      <c r="HR327" s="88"/>
      <c r="HS327" s="17"/>
      <c r="HT327" s="17"/>
      <c r="HU327" s="30"/>
      <c r="HV327" s="30"/>
      <c r="HW327" s="30"/>
      <c r="HX327" s="30"/>
      <c r="HY327" s="30"/>
      <c r="HZ327" s="30"/>
      <c r="IA327" s="30"/>
      <c r="IB327" s="30"/>
      <c r="IC327" s="30"/>
      <c r="ID327" s="30"/>
      <c r="IE327" s="26"/>
      <c r="IF327" s="82"/>
      <c r="IG327" s="86"/>
      <c r="IH327" s="87"/>
      <c r="II327" s="88"/>
      <c r="IJ327" s="17"/>
      <c r="IK327" s="17"/>
      <c r="IL327" s="30"/>
      <c r="IM327" s="30"/>
      <c r="IN327" s="30"/>
      <c r="IO327" s="30"/>
      <c r="IP327" s="30"/>
      <c r="IQ327" s="30"/>
      <c r="IR327" s="30"/>
      <c r="IS327" s="30"/>
      <c r="IT327" s="30"/>
      <c r="IU327" s="30"/>
      <c r="IV327" s="26"/>
    </row>
    <row r="328" spans="1:256" ht="18" customHeight="1">
      <c r="A328" s="110"/>
      <c r="B328" s="86"/>
      <c r="C328" s="87"/>
      <c r="D328" s="88"/>
      <c r="E328" s="17"/>
      <c r="F328" s="17"/>
      <c r="G328" s="17"/>
      <c r="H328" s="17">
        <v>2026</v>
      </c>
      <c r="I328" s="30">
        <f aca="true" t="shared" si="164" ref="I328:J332">I338+I348+I358</f>
        <v>143752.19999999998</v>
      </c>
      <c r="J328" s="30">
        <f t="shared" si="164"/>
        <v>0</v>
      </c>
      <c r="K328" s="30">
        <f t="shared" si="163"/>
        <v>143752.19999999998</v>
      </c>
      <c r="L328" s="30">
        <f t="shared" si="163"/>
        <v>0</v>
      </c>
      <c r="M328" s="30">
        <f t="shared" si="163"/>
        <v>0</v>
      </c>
      <c r="N328" s="30">
        <f t="shared" si="163"/>
        <v>0</v>
      </c>
      <c r="O328" s="30">
        <f t="shared" si="163"/>
        <v>0</v>
      </c>
      <c r="P328" s="30">
        <f t="shared" si="163"/>
        <v>0</v>
      </c>
      <c r="Q328" s="30">
        <f t="shared" si="163"/>
        <v>0</v>
      </c>
      <c r="R328" s="30">
        <f t="shared" si="163"/>
        <v>0</v>
      </c>
      <c r="S328" s="26"/>
      <c r="T328" s="82"/>
      <c r="U328" s="87"/>
      <c r="V328" s="87"/>
      <c r="W328" s="49"/>
      <c r="X328" s="49"/>
      <c r="Y328" s="52"/>
      <c r="Z328" s="52"/>
      <c r="AA328" s="52"/>
      <c r="AB328" s="52"/>
      <c r="AC328" s="52"/>
      <c r="AD328" s="52"/>
      <c r="AE328" s="52"/>
      <c r="AF328" s="52"/>
      <c r="AG328" s="52"/>
      <c r="AH328" s="52"/>
      <c r="AI328" s="60"/>
      <c r="AJ328" s="89"/>
      <c r="AK328" s="87"/>
      <c r="AL328" s="87"/>
      <c r="AM328" s="87"/>
      <c r="AN328" s="49"/>
      <c r="AO328" s="49"/>
      <c r="AP328" s="52"/>
      <c r="AQ328" s="52"/>
      <c r="AR328" s="52"/>
      <c r="AS328" s="52"/>
      <c r="AT328" s="52"/>
      <c r="AU328" s="52"/>
      <c r="AV328" s="52"/>
      <c r="AW328" s="52"/>
      <c r="AX328" s="52"/>
      <c r="AY328" s="52"/>
      <c r="AZ328" s="60"/>
      <c r="BA328" s="89"/>
      <c r="BB328" s="87"/>
      <c r="BC328" s="87"/>
      <c r="BD328" s="87"/>
      <c r="BE328" s="49"/>
      <c r="BF328" s="49"/>
      <c r="BG328" s="52"/>
      <c r="BH328" s="52"/>
      <c r="BI328" s="52"/>
      <c r="BJ328" s="52"/>
      <c r="BK328" s="52"/>
      <c r="BL328" s="52"/>
      <c r="BM328" s="52"/>
      <c r="BN328" s="52"/>
      <c r="BO328" s="52"/>
      <c r="BP328" s="52"/>
      <c r="BQ328" s="60"/>
      <c r="BR328" s="89"/>
      <c r="BS328" s="87"/>
      <c r="BT328" s="87"/>
      <c r="BU328" s="87"/>
      <c r="BV328" s="49"/>
      <c r="BW328" s="49"/>
      <c r="BX328" s="52"/>
      <c r="BY328" s="52"/>
      <c r="BZ328" s="52"/>
      <c r="CA328" s="52"/>
      <c r="CB328" s="52"/>
      <c r="CC328" s="52"/>
      <c r="CD328" s="52"/>
      <c r="CE328" s="52"/>
      <c r="CF328" s="52"/>
      <c r="CG328" s="52"/>
      <c r="CH328" s="60"/>
      <c r="CI328" s="89"/>
      <c r="CJ328" s="87"/>
      <c r="CK328" s="87"/>
      <c r="CL328" s="87"/>
      <c r="CM328" s="49"/>
      <c r="CN328" s="49"/>
      <c r="CO328" s="52"/>
      <c r="CP328" s="52"/>
      <c r="CQ328" s="52"/>
      <c r="CR328" s="52"/>
      <c r="CS328" s="52"/>
      <c r="CT328" s="52"/>
      <c r="CU328" s="52"/>
      <c r="CV328" s="52"/>
      <c r="CW328" s="52"/>
      <c r="CX328" s="52"/>
      <c r="CY328" s="60"/>
      <c r="CZ328" s="89"/>
      <c r="DA328" s="87"/>
      <c r="DB328" s="87"/>
      <c r="DC328" s="87"/>
      <c r="DD328" s="49"/>
      <c r="DE328" s="49"/>
      <c r="DF328" s="52"/>
      <c r="DG328" s="62"/>
      <c r="DH328" s="30"/>
      <c r="DI328" s="30"/>
      <c r="DJ328" s="30"/>
      <c r="DK328" s="30"/>
      <c r="DL328" s="30"/>
      <c r="DM328" s="30"/>
      <c r="DN328" s="30"/>
      <c r="DO328" s="30"/>
      <c r="DP328" s="26"/>
      <c r="DQ328" s="82"/>
      <c r="DR328" s="86"/>
      <c r="DS328" s="87"/>
      <c r="DT328" s="88"/>
      <c r="DU328" s="17"/>
      <c r="DV328" s="17"/>
      <c r="DW328" s="30"/>
      <c r="DX328" s="30"/>
      <c r="DY328" s="30"/>
      <c r="DZ328" s="30"/>
      <c r="EA328" s="30"/>
      <c r="EB328" s="30"/>
      <c r="EC328" s="30"/>
      <c r="ED328" s="30"/>
      <c r="EE328" s="30"/>
      <c r="EF328" s="30"/>
      <c r="EG328" s="26"/>
      <c r="EH328" s="82"/>
      <c r="EI328" s="86"/>
      <c r="EJ328" s="87"/>
      <c r="EK328" s="88"/>
      <c r="EL328" s="17"/>
      <c r="EM328" s="17"/>
      <c r="EN328" s="30"/>
      <c r="EO328" s="30"/>
      <c r="EP328" s="30"/>
      <c r="EQ328" s="30"/>
      <c r="ER328" s="30"/>
      <c r="ES328" s="30"/>
      <c r="ET328" s="30"/>
      <c r="EU328" s="30"/>
      <c r="EV328" s="30"/>
      <c r="EW328" s="30"/>
      <c r="EX328" s="26"/>
      <c r="EY328" s="82"/>
      <c r="EZ328" s="86"/>
      <c r="FA328" s="87"/>
      <c r="FB328" s="88"/>
      <c r="FC328" s="17"/>
      <c r="FD328" s="17"/>
      <c r="FE328" s="30"/>
      <c r="FF328" s="30"/>
      <c r="FG328" s="30"/>
      <c r="FH328" s="30"/>
      <c r="FI328" s="30"/>
      <c r="FJ328" s="30"/>
      <c r="FK328" s="30"/>
      <c r="FL328" s="30"/>
      <c r="FM328" s="30"/>
      <c r="FN328" s="30"/>
      <c r="FO328" s="26"/>
      <c r="FP328" s="82"/>
      <c r="FQ328" s="86"/>
      <c r="FR328" s="87"/>
      <c r="FS328" s="88"/>
      <c r="FT328" s="17"/>
      <c r="FU328" s="17"/>
      <c r="FV328" s="30"/>
      <c r="FW328" s="30"/>
      <c r="FX328" s="30"/>
      <c r="FY328" s="30"/>
      <c r="FZ328" s="30"/>
      <c r="GA328" s="30"/>
      <c r="GB328" s="30"/>
      <c r="GC328" s="30"/>
      <c r="GD328" s="30"/>
      <c r="GE328" s="30"/>
      <c r="GF328" s="26"/>
      <c r="GG328" s="82"/>
      <c r="GH328" s="86"/>
      <c r="GI328" s="87"/>
      <c r="GJ328" s="88"/>
      <c r="GK328" s="17"/>
      <c r="GL328" s="17"/>
      <c r="GM328" s="30"/>
      <c r="GN328" s="30"/>
      <c r="GO328" s="30"/>
      <c r="GP328" s="30"/>
      <c r="GQ328" s="30"/>
      <c r="GR328" s="30"/>
      <c r="GS328" s="30"/>
      <c r="GT328" s="30"/>
      <c r="GU328" s="30"/>
      <c r="GV328" s="30"/>
      <c r="GW328" s="26"/>
      <c r="GX328" s="82"/>
      <c r="GY328" s="86"/>
      <c r="GZ328" s="87"/>
      <c r="HA328" s="88"/>
      <c r="HB328" s="17"/>
      <c r="HC328" s="17"/>
      <c r="HD328" s="30"/>
      <c r="HE328" s="30"/>
      <c r="HF328" s="30"/>
      <c r="HG328" s="30"/>
      <c r="HH328" s="30"/>
      <c r="HI328" s="30"/>
      <c r="HJ328" s="30"/>
      <c r="HK328" s="30"/>
      <c r="HL328" s="30"/>
      <c r="HM328" s="30"/>
      <c r="HN328" s="26"/>
      <c r="HO328" s="82"/>
      <c r="HP328" s="86"/>
      <c r="HQ328" s="87"/>
      <c r="HR328" s="88"/>
      <c r="HS328" s="17"/>
      <c r="HT328" s="17"/>
      <c r="HU328" s="30"/>
      <c r="HV328" s="30"/>
      <c r="HW328" s="30"/>
      <c r="HX328" s="30"/>
      <c r="HY328" s="30"/>
      <c r="HZ328" s="30"/>
      <c r="IA328" s="30"/>
      <c r="IB328" s="30"/>
      <c r="IC328" s="30"/>
      <c r="ID328" s="30"/>
      <c r="IE328" s="26"/>
      <c r="IF328" s="82"/>
      <c r="IG328" s="86"/>
      <c r="IH328" s="87"/>
      <c r="II328" s="88"/>
      <c r="IJ328" s="17"/>
      <c r="IK328" s="17"/>
      <c r="IL328" s="30"/>
      <c r="IM328" s="30"/>
      <c r="IN328" s="30"/>
      <c r="IO328" s="30"/>
      <c r="IP328" s="30"/>
      <c r="IQ328" s="30"/>
      <c r="IR328" s="30"/>
      <c r="IS328" s="30"/>
      <c r="IT328" s="30"/>
      <c r="IU328" s="30"/>
      <c r="IV328" s="26"/>
    </row>
    <row r="329" spans="1:256" ht="21.75" customHeight="1">
      <c r="A329" s="110"/>
      <c r="B329" s="86"/>
      <c r="C329" s="87"/>
      <c r="D329" s="88"/>
      <c r="E329" s="20"/>
      <c r="F329" s="20"/>
      <c r="G329" s="20"/>
      <c r="H329" s="17">
        <v>2027</v>
      </c>
      <c r="I329" s="30">
        <f t="shared" si="164"/>
        <v>17259.1</v>
      </c>
      <c r="J329" s="30">
        <f t="shared" si="164"/>
        <v>0</v>
      </c>
      <c r="K329" s="30">
        <f t="shared" si="163"/>
        <v>17259.1</v>
      </c>
      <c r="L329" s="30">
        <f t="shared" si="163"/>
        <v>0</v>
      </c>
      <c r="M329" s="30">
        <f t="shared" si="163"/>
        <v>0</v>
      </c>
      <c r="N329" s="30">
        <f t="shared" si="163"/>
        <v>0</v>
      </c>
      <c r="O329" s="30">
        <f t="shared" si="163"/>
        <v>0</v>
      </c>
      <c r="P329" s="30">
        <f t="shared" si="163"/>
        <v>0</v>
      </c>
      <c r="Q329" s="30">
        <f t="shared" si="163"/>
        <v>0</v>
      </c>
      <c r="R329" s="30">
        <f t="shared" si="163"/>
        <v>0</v>
      </c>
      <c r="S329" s="26"/>
      <c r="T329" s="82"/>
      <c r="U329" s="87"/>
      <c r="V329" s="87"/>
      <c r="W329" s="28"/>
      <c r="X329" s="49"/>
      <c r="Y329" s="52"/>
      <c r="Z329" s="52"/>
      <c r="AA329" s="52"/>
      <c r="AB329" s="52"/>
      <c r="AC329" s="52"/>
      <c r="AD329" s="52"/>
      <c r="AE329" s="52"/>
      <c r="AF329" s="52"/>
      <c r="AG329" s="52"/>
      <c r="AH329" s="52"/>
      <c r="AI329" s="60"/>
      <c r="AJ329" s="89"/>
      <c r="AK329" s="87"/>
      <c r="AL329" s="87"/>
      <c r="AM329" s="87"/>
      <c r="AN329" s="28"/>
      <c r="AO329" s="49"/>
      <c r="AP329" s="52"/>
      <c r="AQ329" s="52"/>
      <c r="AR329" s="52"/>
      <c r="AS329" s="52"/>
      <c r="AT329" s="52"/>
      <c r="AU329" s="52"/>
      <c r="AV329" s="52"/>
      <c r="AW329" s="52"/>
      <c r="AX329" s="52"/>
      <c r="AY329" s="52"/>
      <c r="AZ329" s="60"/>
      <c r="BA329" s="89"/>
      <c r="BB329" s="87"/>
      <c r="BC329" s="87"/>
      <c r="BD329" s="87"/>
      <c r="BE329" s="28"/>
      <c r="BF329" s="49"/>
      <c r="BG329" s="52"/>
      <c r="BH329" s="52"/>
      <c r="BI329" s="52"/>
      <c r="BJ329" s="52"/>
      <c r="BK329" s="52"/>
      <c r="BL329" s="52"/>
      <c r="BM329" s="52"/>
      <c r="BN329" s="52"/>
      <c r="BO329" s="52"/>
      <c r="BP329" s="52"/>
      <c r="BQ329" s="60"/>
      <c r="BR329" s="89"/>
      <c r="BS329" s="87"/>
      <c r="BT329" s="87"/>
      <c r="BU329" s="87"/>
      <c r="BV329" s="28"/>
      <c r="BW329" s="49"/>
      <c r="BX329" s="52"/>
      <c r="BY329" s="52"/>
      <c r="BZ329" s="52"/>
      <c r="CA329" s="52"/>
      <c r="CB329" s="52"/>
      <c r="CC329" s="52"/>
      <c r="CD329" s="52"/>
      <c r="CE329" s="52"/>
      <c r="CF329" s="52"/>
      <c r="CG329" s="52"/>
      <c r="CH329" s="60"/>
      <c r="CI329" s="89"/>
      <c r="CJ329" s="87"/>
      <c r="CK329" s="87"/>
      <c r="CL329" s="87"/>
      <c r="CM329" s="28"/>
      <c r="CN329" s="49"/>
      <c r="CO329" s="52"/>
      <c r="CP329" s="52"/>
      <c r="CQ329" s="52"/>
      <c r="CR329" s="52"/>
      <c r="CS329" s="52"/>
      <c r="CT329" s="52"/>
      <c r="CU329" s="52"/>
      <c r="CV329" s="52"/>
      <c r="CW329" s="52"/>
      <c r="CX329" s="52"/>
      <c r="CY329" s="60"/>
      <c r="CZ329" s="89"/>
      <c r="DA329" s="87"/>
      <c r="DB329" s="87"/>
      <c r="DC329" s="87"/>
      <c r="DD329" s="28"/>
      <c r="DE329" s="49"/>
      <c r="DF329" s="52"/>
      <c r="DG329" s="62"/>
      <c r="DH329" s="30"/>
      <c r="DI329" s="30"/>
      <c r="DJ329" s="30"/>
      <c r="DK329" s="30"/>
      <c r="DL329" s="30"/>
      <c r="DM329" s="30"/>
      <c r="DN329" s="30"/>
      <c r="DO329" s="30"/>
      <c r="DP329" s="26"/>
      <c r="DQ329" s="82"/>
      <c r="DR329" s="86"/>
      <c r="DS329" s="87"/>
      <c r="DT329" s="88"/>
      <c r="DU329" s="20"/>
      <c r="DV329" s="17"/>
      <c r="DW329" s="30"/>
      <c r="DX329" s="30"/>
      <c r="DY329" s="30"/>
      <c r="DZ329" s="30"/>
      <c r="EA329" s="30"/>
      <c r="EB329" s="30"/>
      <c r="EC329" s="30"/>
      <c r="ED329" s="30"/>
      <c r="EE329" s="30"/>
      <c r="EF329" s="30"/>
      <c r="EG329" s="26"/>
      <c r="EH329" s="82"/>
      <c r="EI329" s="86"/>
      <c r="EJ329" s="87"/>
      <c r="EK329" s="88"/>
      <c r="EL329" s="20"/>
      <c r="EM329" s="17"/>
      <c r="EN329" s="30"/>
      <c r="EO329" s="30"/>
      <c r="EP329" s="30"/>
      <c r="EQ329" s="30"/>
      <c r="ER329" s="30"/>
      <c r="ES329" s="30"/>
      <c r="ET329" s="30"/>
      <c r="EU329" s="30"/>
      <c r="EV329" s="30"/>
      <c r="EW329" s="30"/>
      <c r="EX329" s="26"/>
      <c r="EY329" s="82"/>
      <c r="EZ329" s="86"/>
      <c r="FA329" s="87"/>
      <c r="FB329" s="88"/>
      <c r="FC329" s="20"/>
      <c r="FD329" s="17"/>
      <c r="FE329" s="30"/>
      <c r="FF329" s="30"/>
      <c r="FG329" s="30"/>
      <c r="FH329" s="30"/>
      <c r="FI329" s="30"/>
      <c r="FJ329" s="30"/>
      <c r="FK329" s="30"/>
      <c r="FL329" s="30"/>
      <c r="FM329" s="30"/>
      <c r="FN329" s="30"/>
      <c r="FO329" s="26"/>
      <c r="FP329" s="82"/>
      <c r="FQ329" s="86"/>
      <c r="FR329" s="87"/>
      <c r="FS329" s="88"/>
      <c r="FT329" s="20"/>
      <c r="FU329" s="17"/>
      <c r="FV329" s="30"/>
      <c r="FW329" s="30"/>
      <c r="FX329" s="30"/>
      <c r="FY329" s="30"/>
      <c r="FZ329" s="30"/>
      <c r="GA329" s="30"/>
      <c r="GB329" s="30"/>
      <c r="GC329" s="30"/>
      <c r="GD329" s="30"/>
      <c r="GE329" s="30"/>
      <c r="GF329" s="26"/>
      <c r="GG329" s="82"/>
      <c r="GH329" s="86"/>
      <c r="GI329" s="87"/>
      <c r="GJ329" s="88"/>
      <c r="GK329" s="20"/>
      <c r="GL329" s="17"/>
      <c r="GM329" s="30"/>
      <c r="GN329" s="30"/>
      <c r="GO329" s="30"/>
      <c r="GP329" s="30"/>
      <c r="GQ329" s="30"/>
      <c r="GR329" s="30"/>
      <c r="GS329" s="30"/>
      <c r="GT329" s="30"/>
      <c r="GU329" s="30"/>
      <c r="GV329" s="30"/>
      <c r="GW329" s="26"/>
      <c r="GX329" s="82"/>
      <c r="GY329" s="86"/>
      <c r="GZ329" s="87"/>
      <c r="HA329" s="88"/>
      <c r="HB329" s="20"/>
      <c r="HC329" s="17"/>
      <c r="HD329" s="30"/>
      <c r="HE329" s="30"/>
      <c r="HF329" s="30"/>
      <c r="HG329" s="30"/>
      <c r="HH329" s="30"/>
      <c r="HI329" s="30"/>
      <c r="HJ329" s="30"/>
      <c r="HK329" s="30"/>
      <c r="HL329" s="30"/>
      <c r="HM329" s="30"/>
      <c r="HN329" s="26"/>
      <c r="HO329" s="82"/>
      <c r="HP329" s="86"/>
      <c r="HQ329" s="87"/>
      <c r="HR329" s="88"/>
      <c r="HS329" s="20"/>
      <c r="HT329" s="17"/>
      <c r="HU329" s="30"/>
      <c r="HV329" s="30"/>
      <c r="HW329" s="30"/>
      <c r="HX329" s="30"/>
      <c r="HY329" s="30"/>
      <c r="HZ329" s="30"/>
      <c r="IA329" s="30"/>
      <c r="IB329" s="30"/>
      <c r="IC329" s="30"/>
      <c r="ID329" s="30"/>
      <c r="IE329" s="26"/>
      <c r="IF329" s="82"/>
      <c r="IG329" s="86"/>
      <c r="IH329" s="87"/>
      <c r="II329" s="88"/>
      <c r="IJ329" s="20"/>
      <c r="IK329" s="17"/>
      <c r="IL329" s="30"/>
      <c r="IM329" s="30"/>
      <c r="IN329" s="30"/>
      <c r="IO329" s="30"/>
      <c r="IP329" s="30"/>
      <c r="IQ329" s="30"/>
      <c r="IR329" s="30"/>
      <c r="IS329" s="30"/>
      <c r="IT329" s="30"/>
      <c r="IU329" s="30"/>
      <c r="IV329" s="26"/>
    </row>
    <row r="330" spans="1:243" ht="21.75" customHeight="1">
      <c r="A330" s="110"/>
      <c r="B330" s="86"/>
      <c r="C330" s="87"/>
      <c r="D330" s="88"/>
      <c r="E330" s="20"/>
      <c r="F330" s="20"/>
      <c r="G330" s="20"/>
      <c r="H330" s="17">
        <v>2028</v>
      </c>
      <c r="I330" s="30">
        <f t="shared" si="164"/>
        <v>81254.8</v>
      </c>
      <c r="J330" s="30">
        <f t="shared" si="164"/>
        <v>0</v>
      </c>
      <c r="K330" s="30">
        <f t="shared" si="163"/>
        <v>81254.8</v>
      </c>
      <c r="L330" s="30">
        <f t="shared" si="163"/>
        <v>0</v>
      </c>
      <c r="M330" s="30">
        <f t="shared" si="163"/>
        <v>0</v>
      </c>
      <c r="N330" s="30">
        <f t="shared" si="163"/>
        <v>0</v>
      </c>
      <c r="O330" s="30">
        <f t="shared" si="163"/>
        <v>0</v>
      </c>
      <c r="P330" s="30">
        <f t="shared" si="163"/>
        <v>0</v>
      </c>
      <c r="Q330" s="30">
        <f t="shared" si="163"/>
        <v>0</v>
      </c>
      <c r="R330" s="30">
        <f t="shared" si="163"/>
        <v>0</v>
      </c>
      <c r="S330" s="26"/>
      <c r="T330" s="31"/>
      <c r="AI330" s="28"/>
      <c r="AY330" s="28"/>
      <c r="BO330" s="28"/>
      <c r="CE330" s="28"/>
      <c r="CU330" s="28"/>
      <c r="DK330" s="28"/>
      <c r="EA330" s="28"/>
      <c r="EQ330" s="28"/>
      <c r="FG330" s="28"/>
      <c r="FW330" s="28"/>
      <c r="GM330" s="28"/>
      <c r="HC330" s="28"/>
      <c r="HS330" s="28"/>
      <c r="II330" s="28"/>
    </row>
    <row r="331" spans="1:243" ht="21.75" customHeight="1">
      <c r="A331" s="110"/>
      <c r="B331" s="86"/>
      <c r="C331" s="87"/>
      <c r="D331" s="88"/>
      <c r="E331" s="20"/>
      <c r="F331" s="20"/>
      <c r="G331" s="20"/>
      <c r="H331" s="17">
        <v>2029</v>
      </c>
      <c r="I331" s="30">
        <f t="shared" si="164"/>
        <v>78460.40000000001</v>
      </c>
      <c r="J331" s="30">
        <f t="shared" si="164"/>
        <v>0</v>
      </c>
      <c r="K331" s="30">
        <f t="shared" si="163"/>
        <v>78460.40000000001</v>
      </c>
      <c r="L331" s="30">
        <f t="shared" si="163"/>
        <v>0</v>
      </c>
      <c r="M331" s="30">
        <f t="shared" si="163"/>
        <v>0</v>
      </c>
      <c r="N331" s="30">
        <f t="shared" si="163"/>
        <v>0</v>
      </c>
      <c r="O331" s="30">
        <f t="shared" si="163"/>
        <v>0</v>
      </c>
      <c r="P331" s="30">
        <f t="shared" si="163"/>
        <v>0</v>
      </c>
      <c r="Q331" s="30">
        <f t="shared" si="163"/>
        <v>0</v>
      </c>
      <c r="R331" s="30">
        <f t="shared" si="163"/>
        <v>0</v>
      </c>
      <c r="S331" s="26"/>
      <c r="T331" s="31"/>
      <c r="AI331" s="28"/>
      <c r="AY331" s="28"/>
      <c r="BO331" s="28"/>
      <c r="CE331" s="28"/>
      <c r="CU331" s="28"/>
      <c r="DK331" s="28"/>
      <c r="EA331" s="28"/>
      <c r="EQ331" s="28"/>
      <c r="FG331" s="28"/>
      <c r="FW331" s="28"/>
      <c r="GM331" s="28"/>
      <c r="HC331" s="28"/>
      <c r="HS331" s="28"/>
      <c r="II331" s="28"/>
    </row>
    <row r="332" spans="1:243" ht="21.75" customHeight="1">
      <c r="A332" s="111"/>
      <c r="B332" s="86"/>
      <c r="C332" s="87"/>
      <c r="D332" s="88"/>
      <c r="E332" s="20"/>
      <c r="F332" s="20"/>
      <c r="G332" s="20"/>
      <c r="H332" s="17">
        <v>2030</v>
      </c>
      <c r="I332" s="30">
        <f t="shared" si="164"/>
        <v>103061.5</v>
      </c>
      <c r="J332" s="30">
        <f t="shared" si="164"/>
        <v>0</v>
      </c>
      <c r="K332" s="30">
        <f t="shared" si="163"/>
        <v>103061.5</v>
      </c>
      <c r="L332" s="30">
        <f t="shared" si="163"/>
        <v>0</v>
      </c>
      <c r="M332" s="30">
        <f t="shared" si="163"/>
        <v>0</v>
      </c>
      <c r="N332" s="30">
        <f t="shared" si="163"/>
        <v>0</v>
      </c>
      <c r="O332" s="30">
        <f t="shared" si="163"/>
        <v>0</v>
      </c>
      <c r="P332" s="30">
        <f t="shared" si="163"/>
        <v>0</v>
      </c>
      <c r="Q332" s="30">
        <f t="shared" si="163"/>
        <v>0</v>
      </c>
      <c r="R332" s="30">
        <f t="shared" si="163"/>
        <v>0</v>
      </c>
      <c r="S332" s="26"/>
      <c r="T332" s="31"/>
      <c r="AI332" s="28"/>
      <c r="AY332" s="28"/>
      <c r="BO332" s="28"/>
      <c r="CE332" s="28"/>
      <c r="CU332" s="28"/>
      <c r="DK332" s="28"/>
      <c r="EA332" s="28"/>
      <c r="EQ332" s="28"/>
      <c r="FG332" s="28"/>
      <c r="FW332" s="28"/>
      <c r="GM332" s="28"/>
      <c r="HC332" s="28"/>
      <c r="HS332" s="28"/>
      <c r="II332" s="28"/>
    </row>
    <row r="333" spans="1:256" ht="19.5" customHeight="1">
      <c r="A333" s="79"/>
      <c r="B333" s="83" t="s">
        <v>56</v>
      </c>
      <c r="C333" s="84"/>
      <c r="D333" s="85"/>
      <c r="E333" s="20"/>
      <c r="F333" s="20"/>
      <c r="G333" s="20"/>
      <c r="H333" s="24" t="s">
        <v>26</v>
      </c>
      <c r="I333" s="25">
        <f>K333+M333+O333+Q333</f>
        <v>1254657.5</v>
      </c>
      <c r="J333" s="25">
        <f aca="true" t="shared" si="165" ref="J333:J349">L333+N333+P333+R333</f>
        <v>52365.5</v>
      </c>
      <c r="K333" s="25">
        <f aca="true" t="shared" si="166" ref="K333:R333">SUM(K334:K342)</f>
        <v>1023393.9000000001</v>
      </c>
      <c r="L333" s="25">
        <f t="shared" si="166"/>
        <v>52365.5</v>
      </c>
      <c r="M333" s="25">
        <f t="shared" si="166"/>
        <v>0</v>
      </c>
      <c r="N333" s="25">
        <f t="shared" si="166"/>
        <v>0</v>
      </c>
      <c r="O333" s="25">
        <f t="shared" si="166"/>
        <v>231263.59999999998</v>
      </c>
      <c r="P333" s="25">
        <f t="shared" si="166"/>
        <v>0</v>
      </c>
      <c r="Q333" s="25">
        <f t="shared" si="166"/>
        <v>0</v>
      </c>
      <c r="R333" s="25">
        <f t="shared" si="166"/>
        <v>0</v>
      </c>
      <c r="S333" s="26"/>
      <c r="T333" s="82"/>
      <c r="U333" s="87"/>
      <c r="V333" s="87"/>
      <c r="W333" s="28"/>
      <c r="X333" s="46"/>
      <c r="Y333" s="53"/>
      <c r="Z333" s="53"/>
      <c r="AA333" s="53"/>
      <c r="AB333" s="53"/>
      <c r="AC333" s="53"/>
      <c r="AD333" s="53"/>
      <c r="AE333" s="53"/>
      <c r="AF333" s="53"/>
      <c r="AG333" s="53"/>
      <c r="AH333" s="53"/>
      <c r="AI333" s="60"/>
      <c r="AJ333" s="89"/>
      <c r="AK333" s="87"/>
      <c r="AL333" s="87"/>
      <c r="AM333" s="87"/>
      <c r="AN333" s="28"/>
      <c r="AO333" s="46"/>
      <c r="AP333" s="53"/>
      <c r="AQ333" s="53"/>
      <c r="AR333" s="53"/>
      <c r="AS333" s="53"/>
      <c r="AT333" s="53"/>
      <c r="AU333" s="53"/>
      <c r="AV333" s="53"/>
      <c r="AW333" s="53"/>
      <c r="AX333" s="53"/>
      <c r="AY333" s="53"/>
      <c r="AZ333" s="60"/>
      <c r="BA333" s="89"/>
      <c r="BB333" s="87"/>
      <c r="BC333" s="87"/>
      <c r="BD333" s="87"/>
      <c r="BE333" s="28"/>
      <c r="BF333" s="46"/>
      <c r="BG333" s="53"/>
      <c r="BH333" s="53"/>
      <c r="BI333" s="53"/>
      <c r="BJ333" s="53"/>
      <c r="BK333" s="53"/>
      <c r="BL333" s="53"/>
      <c r="BM333" s="53"/>
      <c r="BN333" s="53"/>
      <c r="BO333" s="53"/>
      <c r="BP333" s="53"/>
      <c r="BQ333" s="60"/>
      <c r="BR333" s="89"/>
      <c r="BS333" s="87"/>
      <c r="BT333" s="87"/>
      <c r="BU333" s="87"/>
      <c r="BV333" s="28"/>
      <c r="BW333" s="46"/>
      <c r="BX333" s="53"/>
      <c r="BY333" s="53"/>
      <c r="BZ333" s="53"/>
      <c r="CA333" s="53"/>
      <c r="CB333" s="53"/>
      <c r="CC333" s="53"/>
      <c r="CD333" s="53"/>
      <c r="CE333" s="53"/>
      <c r="CF333" s="53"/>
      <c r="CG333" s="53"/>
      <c r="CH333" s="60"/>
      <c r="CI333" s="89"/>
      <c r="CJ333" s="87"/>
      <c r="CK333" s="87"/>
      <c r="CL333" s="87"/>
      <c r="CM333" s="28"/>
      <c r="CN333" s="46"/>
      <c r="CO333" s="53"/>
      <c r="CP333" s="53"/>
      <c r="CQ333" s="53"/>
      <c r="CR333" s="53"/>
      <c r="CS333" s="53"/>
      <c r="CT333" s="53"/>
      <c r="CU333" s="53"/>
      <c r="CV333" s="53"/>
      <c r="CW333" s="53"/>
      <c r="CX333" s="53"/>
      <c r="CY333" s="60"/>
      <c r="CZ333" s="89"/>
      <c r="DA333" s="87"/>
      <c r="DB333" s="87"/>
      <c r="DC333" s="87"/>
      <c r="DD333" s="28"/>
      <c r="DE333" s="46"/>
      <c r="DF333" s="53"/>
      <c r="DG333" s="61"/>
      <c r="DH333" s="25"/>
      <c r="DI333" s="25"/>
      <c r="DJ333" s="25"/>
      <c r="DK333" s="25"/>
      <c r="DL333" s="25"/>
      <c r="DM333" s="25"/>
      <c r="DN333" s="25"/>
      <c r="DO333" s="25"/>
      <c r="DP333" s="26"/>
      <c r="DQ333" s="82"/>
      <c r="DR333" s="83"/>
      <c r="DS333" s="84"/>
      <c r="DT333" s="85"/>
      <c r="DU333" s="20"/>
      <c r="DV333" s="24"/>
      <c r="DW333" s="25"/>
      <c r="DX333" s="25"/>
      <c r="DY333" s="25"/>
      <c r="DZ333" s="25"/>
      <c r="EA333" s="25"/>
      <c r="EB333" s="25"/>
      <c r="EC333" s="25"/>
      <c r="ED333" s="25"/>
      <c r="EE333" s="25"/>
      <c r="EF333" s="25"/>
      <c r="EG333" s="26"/>
      <c r="EH333" s="82"/>
      <c r="EI333" s="83"/>
      <c r="EJ333" s="84"/>
      <c r="EK333" s="85"/>
      <c r="EL333" s="20"/>
      <c r="EM333" s="24"/>
      <c r="EN333" s="25"/>
      <c r="EO333" s="25"/>
      <c r="EP333" s="25"/>
      <c r="EQ333" s="25"/>
      <c r="ER333" s="25"/>
      <c r="ES333" s="25"/>
      <c r="ET333" s="25"/>
      <c r="EU333" s="25"/>
      <c r="EV333" s="25"/>
      <c r="EW333" s="25"/>
      <c r="EX333" s="26"/>
      <c r="EY333" s="82"/>
      <c r="EZ333" s="83"/>
      <c r="FA333" s="84"/>
      <c r="FB333" s="85"/>
      <c r="FC333" s="20"/>
      <c r="FD333" s="24"/>
      <c r="FE333" s="25"/>
      <c r="FF333" s="25"/>
      <c r="FG333" s="25"/>
      <c r="FH333" s="25"/>
      <c r="FI333" s="25"/>
      <c r="FJ333" s="25"/>
      <c r="FK333" s="25"/>
      <c r="FL333" s="25"/>
      <c r="FM333" s="25"/>
      <c r="FN333" s="25"/>
      <c r="FO333" s="26"/>
      <c r="FP333" s="82"/>
      <c r="FQ333" s="83"/>
      <c r="FR333" s="84"/>
      <c r="FS333" s="85"/>
      <c r="FT333" s="20"/>
      <c r="FU333" s="24"/>
      <c r="FV333" s="25"/>
      <c r="FW333" s="25"/>
      <c r="FX333" s="25"/>
      <c r="FY333" s="25"/>
      <c r="FZ333" s="25"/>
      <c r="GA333" s="25"/>
      <c r="GB333" s="25"/>
      <c r="GC333" s="25"/>
      <c r="GD333" s="25"/>
      <c r="GE333" s="25"/>
      <c r="GF333" s="26"/>
      <c r="GG333" s="82"/>
      <c r="GH333" s="83"/>
      <c r="GI333" s="84"/>
      <c r="GJ333" s="85"/>
      <c r="GK333" s="20"/>
      <c r="GL333" s="24"/>
      <c r="GM333" s="25"/>
      <c r="GN333" s="25"/>
      <c r="GO333" s="25"/>
      <c r="GP333" s="25"/>
      <c r="GQ333" s="25"/>
      <c r="GR333" s="25"/>
      <c r="GS333" s="25"/>
      <c r="GT333" s="25"/>
      <c r="GU333" s="25"/>
      <c r="GV333" s="25"/>
      <c r="GW333" s="26"/>
      <c r="GX333" s="82"/>
      <c r="GY333" s="83"/>
      <c r="GZ333" s="84"/>
      <c r="HA333" s="85"/>
      <c r="HB333" s="20"/>
      <c r="HC333" s="24"/>
      <c r="HD333" s="25"/>
      <c r="HE333" s="25"/>
      <c r="HF333" s="25"/>
      <c r="HG333" s="25"/>
      <c r="HH333" s="25"/>
      <c r="HI333" s="25"/>
      <c r="HJ333" s="25"/>
      <c r="HK333" s="25"/>
      <c r="HL333" s="25"/>
      <c r="HM333" s="25"/>
      <c r="HN333" s="26"/>
      <c r="HO333" s="82"/>
      <c r="HP333" s="83"/>
      <c r="HQ333" s="84"/>
      <c r="HR333" s="85"/>
      <c r="HS333" s="20"/>
      <c r="HT333" s="24"/>
      <c r="HU333" s="25"/>
      <c r="HV333" s="25"/>
      <c r="HW333" s="25"/>
      <c r="HX333" s="25"/>
      <c r="HY333" s="25"/>
      <c r="HZ333" s="25"/>
      <c r="IA333" s="25"/>
      <c r="IB333" s="25"/>
      <c r="IC333" s="25"/>
      <c r="ID333" s="25"/>
      <c r="IE333" s="26"/>
      <c r="IF333" s="82"/>
      <c r="IG333" s="83"/>
      <c r="IH333" s="84"/>
      <c r="II333" s="85"/>
      <c r="IJ333" s="20"/>
      <c r="IK333" s="24"/>
      <c r="IL333" s="25"/>
      <c r="IM333" s="25"/>
      <c r="IN333" s="25"/>
      <c r="IO333" s="25"/>
      <c r="IP333" s="25"/>
      <c r="IQ333" s="25"/>
      <c r="IR333" s="25"/>
      <c r="IS333" s="25"/>
      <c r="IT333" s="25"/>
      <c r="IU333" s="25"/>
      <c r="IV333" s="26"/>
    </row>
    <row r="334" spans="1:256" ht="20.25" customHeight="1">
      <c r="A334" s="110"/>
      <c r="B334" s="86"/>
      <c r="C334" s="87"/>
      <c r="D334" s="88"/>
      <c r="E334" s="20"/>
      <c r="F334" s="20"/>
      <c r="G334" s="20"/>
      <c r="H334" s="17">
        <v>2022</v>
      </c>
      <c r="I334" s="30">
        <f aca="true" t="shared" si="167" ref="I334:I349">K334+M334+O334+Q334</f>
        <v>44.699999999999996</v>
      </c>
      <c r="J334" s="30">
        <f t="shared" si="165"/>
        <v>44.699999999999996</v>
      </c>
      <c r="K334" s="30">
        <f aca="true" t="shared" si="168" ref="K334:R334">K241+K168</f>
        <v>44.699999999999996</v>
      </c>
      <c r="L334" s="30">
        <f t="shared" si="168"/>
        <v>44.699999999999996</v>
      </c>
      <c r="M334" s="30">
        <f t="shared" si="168"/>
        <v>0</v>
      </c>
      <c r="N334" s="30">
        <f t="shared" si="168"/>
        <v>0</v>
      </c>
      <c r="O334" s="30">
        <f t="shared" si="168"/>
        <v>0</v>
      </c>
      <c r="P334" s="30">
        <f t="shared" si="168"/>
        <v>0</v>
      </c>
      <c r="Q334" s="30">
        <f t="shared" si="168"/>
        <v>0</v>
      </c>
      <c r="R334" s="30">
        <f t="shared" si="168"/>
        <v>0</v>
      </c>
      <c r="S334" s="26"/>
      <c r="T334" s="82"/>
      <c r="U334" s="87"/>
      <c r="V334" s="87"/>
      <c r="W334" s="28"/>
      <c r="X334" s="49"/>
      <c r="Y334" s="52"/>
      <c r="Z334" s="52"/>
      <c r="AA334" s="52"/>
      <c r="AB334" s="52"/>
      <c r="AC334" s="52"/>
      <c r="AD334" s="52"/>
      <c r="AE334" s="52"/>
      <c r="AF334" s="52"/>
      <c r="AG334" s="52"/>
      <c r="AH334" s="52"/>
      <c r="AI334" s="60"/>
      <c r="AJ334" s="89"/>
      <c r="AK334" s="87"/>
      <c r="AL334" s="87"/>
      <c r="AM334" s="87"/>
      <c r="AN334" s="28"/>
      <c r="AO334" s="49"/>
      <c r="AP334" s="52"/>
      <c r="AQ334" s="52"/>
      <c r="AR334" s="52"/>
      <c r="AS334" s="52"/>
      <c r="AT334" s="52"/>
      <c r="AU334" s="52"/>
      <c r="AV334" s="52"/>
      <c r="AW334" s="52"/>
      <c r="AX334" s="52"/>
      <c r="AY334" s="52"/>
      <c r="AZ334" s="60"/>
      <c r="BA334" s="89"/>
      <c r="BB334" s="87"/>
      <c r="BC334" s="87"/>
      <c r="BD334" s="87"/>
      <c r="BE334" s="28"/>
      <c r="BF334" s="49"/>
      <c r="BG334" s="52"/>
      <c r="BH334" s="52"/>
      <c r="BI334" s="52"/>
      <c r="BJ334" s="52"/>
      <c r="BK334" s="52"/>
      <c r="BL334" s="52"/>
      <c r="BM334" s="52"/>
      <c r="BN334" s="52"/>
      <c r="BO334" s="52"/>
      <c r="BP334" s="52"/>
      <c r="BQ334" s="60"/>
      <c r="BR334" s="89"/>
      <c r="BS334" s="87"/>
      <c r="BT334" s="87"/>
      <c r="BU334" s="87"/>
      <c r="BV334" s="28"/>
      <c r="BW334" s="49"/>
      <c r="BX334" s="52"/>
      <c r="BY334" s="52"/>
      <c r="BZ334" s="52"/>
      <c r="CA334" s="52"/>
      <c r="CB334" s="52"/>
      <c r="CC334" s="52"/>
      <c r="CD334" s="52"/>
      <c r="CE334" s="52"/>
      <c r="CF334" s="52"/>
      <c r="CG334" s="52"/>
      <c r="CH334" s="60"/>
      <c r="CI334" s="89"/>
      <c r="CJ334" s="87"/>
      <c r="CK334" s="87"/>
      <c r="CL334" s="87"/>
      <c r="CM334" s="28"/>
      <c r="CN334" s="49"/>
      <c r="CO334" s="52"/>
      <c r="CP334" s="52"/>
      <c r="CQ334" s="52"/>
      <c r="CR334" s="52"/>
      <c r="CS334" s="52"/>
      <c r="CT334" s="52"/>
      <c r="CU334" s="52"/>
      <c r="CV334" s="52"/>
      <c r="CW334" s="52"/>
      <c r="CX334" s="52"/>
      <c r="CY334" s="60"/>
      <c r="CZ334" s="89"/>
      <c r="DA334" s="87"/>
      <c r="DB334" s="87"/>
      <c r="DC334" s="87"/>
      <c r="DD334" s="28"/>
      <c r="DE334" s="49"/>
      <c r="DF334" s="52"/>
      <c r="DG334" s="62"/>
      <c r="DH334" s="30"/>
      <c r="DI334" s="30"/>
      <c r="DJ334" s="30"/>
      <c r="DK334" s="30"/>
      <c r="DL334" s="30"/>
      <c r="DM334" s="30"/>
      <c r="DN334" s="30"/>
      <c r="DO334" s="30"/>
      <c r="DP334" s="26"/>
      <c r="DQ334" s="82"/>
      <c r="DR334" s="86"/>
      <c r="DS334" s="87"/>
      <c r="DT334" s="88"/>
      <c r="DU334" s="20"/>
      <c r="DV334" s="17"/>
      <c r="DW334" s="30"/>
      <c r="DX334" s="30"/>
      <c r="DY334" s="30"/>
      <c r="DZ334" s="30"/>
      <c r="EA334" s="30"/>
      <c r="EB334" s="30"/>
      <c r="EC334" s="30"/>
      <c r="ED334" s="30"/>
      <c r="EE334" s="30"/>
      <c r="EF334" s="30"/>
      <c r="EG334" s="26"/>
      <c r="EH334" s="82"/>
      <c r="EI334" s="86"/>
      <c r="EJ334" s="87"/>
      <c r="EK334" s="88"/>
      <c r="EL334" s="20"/>
      <c r="EM334" s="17"/>
      <c r="EN334" s="30"/>
      <c r="EO334" s="30"/>
      <c r="EP334" s="30"/>
      <c r="EQ334" s="30"/>
      <c r="ER334" s="30"/>
      <c r="ES334" s="30"/>
      <c r="ET334" s="30"/>
      <c r="EU334" s="30"/>
      <c r="EV334" s="30"/>
      <c r="EW334" s="30"/>
      <c r="EX334" s="26"/>
      <c r="EY334" s="82"/>
      <c r="EZ334" s="86"/>
      <c r="FA334" s="87"/>
      <c r="FB334" s="88"/>
      <c r="FC334" s="20"/>
      <c r="FD334" s="17"/>
      <c r="FE334" s="30"/>
      <c r="FF334" s="30"/>
      <c r="FG334" s="30"/>
      <c r="FH334" s="30"/>
      <c r="FI334" s="30"/>
      <c r="FJ334" s="30"/>
      <c r="FK334" s="30"/>
      <c r="FL334" s="30"/>
      <c r="FM334" s="30"/>
      <c r="FN334" s="30"/>
      <c r="FO334" s="26"/>
      <c r="FP334" s="82"/>
      <c r="FQ334" s="86"/>
      <c r="FR334" s="87"/>
      <c r="FS334" s="88"/>
      <c r="FT334" s="20"/>
      <c r="FU334" s="17"/>
      <c r="FV334" s="30"/>
      <c r="FW334" s="30"/>
      <c r="FX334" s="30"/>
      <c r="FY334" s="30"/>
      <c r="FZ334" s="30"/>
      <c r="GA334" s="30"/>
      <c r="GB334" s="30"/>
      <c r="GC334" s="30"/>
      <c r="GD334" s="30"/>
      <c r="GE334" s="30"/>
      <c r="GF334" s="26"/>
      <c r="GG334" s="82"/>
      <c r="GH334" s="86"/>
      <c r="GI334" s="87"/>
      <c r="GJ334" s="88"/>
      <c r="GK334" s="20"/>
      <c r="GL334" s="17"/>
      <c r="GM334" s="30"/>
      <c r="GN334" s="30"/>
      <c r="GO334" s="30"/>
      <c r="GP334" s="30"/>
      <c r="GQ334" s="30"/>
      <c r="GR334" s="30"/>
      <c r="GS334" s="30"/>
      <c r="GT334" s="30"/>
      <c r="GU334" s="30"/>
      <c r="GV334" s="30"/>
      <c r="GW334" s="26"/>
      <c r="GX334" s="82"/>
      <c r="GY334" s="86"/>
      <c r="GZ334" s="87"/>
      <c r="HA334" s="88"/>
      <c r="HB334" s="20"/>
      <c r="HC334" s="17"/>
      <c r="HD334" s="30"/>
      <c r="HE334" s="30"/>
      <c r="HF334" s="30"/>
      <c r="HG334" s="30"/>
      <c r="HH334" s="30"/>
      <c r="HI334" s="30"/>
      <c r="HJ334" s="30"/>
      <c r="HK334" s="30"/>
      <c r="HL334" s="30"/>
      <c r="HM334" s="30"/>
      <c r="HN334" s="26"/>
      <c r="HO334" s="82"/>
      <c r="HP334" s="86"/>
      <c r="HQ334" s="87"/>
      <c r="HR334" s="88"/>
      <c r="HS334" s="20"/>
      <c r="HT334" s="17"/>
      <c r="HU334" s="30"/>
      <c r="HV334" s="30"/>
      <c r="HW334" s="30"/>
      <c r="HX334" s="30"/>
      <c r="HY334" s="30"/>
      <c r="HZ334" s="30"/>
      <c r="IA334" s="30"/>
      <c r="IB334" s="30"/>
      <c r="IC334" s="30"/>
      <c r="ID334" s="30"/>
      <c r="IE334" s="26"/>
      <c r="IF334" s="82"/>
      <c r="IG334" s="86"/>
      <c r="IH334" s="87"/>
      <c r="II334" s="88"/>
      <c r="IJ334" s="20"/>
      <c r="IK334" s="17"/>
      <c r="IL334" s="30"/>
      <c r="IM334" s="30"/>
      <c r="IN334" s="30"/>
      <c r="IO334" s="30"/>
      <c r="IP334" s="30"/>
      <c r="IQ334" s="30"/>
      <c r="IR334" s="30"/>
      <c r="IS334" s="30"/>
      <c r="IT334" s="30"/>
      <c r="IU334" s="30"/>
      <c r="IV334" s="26"/>
    </row>
    <row r="335" spans="1:256" ht="19.5" customHeight="1">
      <c r="A335" s="110"/>
      <c r="B335" s="86"/>
      <c r="C335" s="87"/>
      <c r="D335" s="88"/>
      <c r="E335" s="17"/>
      <c r="F335" s="17"/>
      <c r="G335" s="17"/>
      <c r="H335" s="17">
        <v>2023</v>
      </c>
      <c r="I335" s="30">
        <f t="shared" si="167"/>
        <v>385312.10000000003</v>
      </c>
      <c r="J335" s="30">
        <f t="shared" si="165"/>
        <v>2000</v>
      </c>
      <c r="K335" s="30">
        <f aca="true" t="shared" si="169" ref="K335:R342">K242+K169+K311</f>
        <v>333758.80000000005</v>
      </c>
      <c r="L335" s="30">
        <f t="shared" si="169"/>
        <v>2000</v>
      </c>
      <c r="M335" s="30">
        <f t="shared" si="169"/>
        <v>0</v>
      </c>
      <c r="N335" s="30">
        <f t="shared" si="169"/>
        <v>0</v>
      </c>
      <c r="O335" s="30">
        <f t="shared" si="169"/>
        <v>51553.3</v>
      </c>
      <c r="P335" s="30">
        <f t="shared" si="169"/>
        <v>0</v>
      </c>
      <c r="Q335" s="30">
        <f t="shared" si="169"/>
        <v>0</v>
      </c>
      <c r="R335" s="30">
        <f t="shared" si="169"/>
        <v>0</v>
      </c>
      <c r="S335" s="26"/>
      <c r="T335" s="82"/>
      <c r="U335" s="87"/>
      <c r="V335" s="87"/>
      <c r="W335" s="49"/>
      <c r="X335" s="49"/>
      <c r="Y335" s="52"/>
      <c r="Z335" s="52"/>
      <c r="AA335" s="52"/>
      <c r="AB335" s="52"/>
      <c r="AC335" s="52"/>
      <c r="AD335" s="52"/>
      <c r="AE335" s="52"/>
      <c r="AF335" s="52"/>
      <c r="AG335" s="52"/>
      <c r="AH335" s="52"/>
      <c r="AI335" s="60"/>
      <c r="AJ335" s="89"/>
      <c r="AK335" s="87"/>
      <c r="AL335" s="87"/>
      <c r="AM335" s="87"/>
      <c r="AN335" s="49"/>
      <c r="AO335" s="49"/>
      <c r="AP335" s="52"/>
      <c r="AQ335" s="52"/>
      <c r="AR335" s="52"/>
      <c r="AS335" s="52"/>
      <c r="AT335" s="52"/>
      <c r="AU335" s="52"/>
      <c r="AV335" s="52"/>
      <c r="AW335" s="52"/>
      <c r="AX335" s="52"/>
      <c r="AY335" s="52"/>
      <c r="AZ335" s="60"/>
      <c r="BA335" s="89"/>
      <c r="BB335" s="87"/>
      <c r="BC335" s="87"/>
      <c r="BD335" s="87"/>
      <c r="BE335" s="49"/>
      <c r="BF335" s="49"/>
      <c r="BG335" s="52"/>
      <c r="BH335" s="52"/>
      <c r="BI335" s="52"/>
      <c r="BJ335" s="52"/>
      <c r="BK335" s="52"/>
      <c r="BL335" s="52"/>
      <c r="BM335" s="52"/>
      <c r="BN335" s="52"/>
      <c r="BO335" s="52"/>
      <c r="BP335" s="52"/>
      <c r="BQ335" s="60"/>
      <c r="BR335" s="89"/>
      <c r="BS335" s="87"/>
      <c r="BT335" s="87"/>
      <c r="BU335" s="87"/>
      <c r="BV335" s="49"/>
      <c r="BW335" s="49"/>
      <c r="BX335" s="52"/>
      <c r="BY335" s="52"/>
      <c r="BZ335" s="52"/>
      <c r="CA335" s="52"/>
      <c r="CB335" s="52"/>
      <c r="CC335" s="52"/>
      <c r="CD335" s="52"/>
      <c r="CE335" s="52"/>
      <c r="CF335" s="52"/>
      <c r="CG335" s="52"/>
      <c r="CH335" s="60"/>
      <c r="CI335" s="89"/>
      <c r="CJ335" s="87"/>
      <c r="CK335" s="87"/>
      <c r="CL335" s="87"/>
      <c r="CM335" s="49"/>
      <c r="CN335" s="49"/>
      <c r="CO335" s="52"/>
      <c r="CP335" s="52"/>
      <c r="CQ335" s="52"/>
      <c r="CR335" s="52"/>
      <c r="CS335" s="52"/>
      <c r="CT335" s="52"/>
      <c r="CU335" s="52"/>
      <c r="CV335" s="52"/>
      <c r="CW335" s="52"/>
      <c r="CX335" s="52"/>
      <c r="CY335" s="60"/>
      <c r="CZ335" s="89"/>
      <c r="DA335" s="87"/>
      <c r="DB335" s="87"/>
      <c r="DC335" s="87"/>
      <c r="DD335" s="49"/>
      <c r="DE335" s="49"/>
      <c r="DF335" s="52"/>
      <c r="DG335" s="62"/>
      <c r="DH335" s="30"/>
      <c r="DI335" s="30"/>
      <c r="DJ335" s="30"/>
      <c r="DK335" s="30"/>
      <c r="DL335" s="30"/>
      <c r="DM335" s="30"/>
      <c r="DN335" s="30"/>
      <c r="DO335" s="30"/>
      <c r="DP335" s="26"/>
      <c r="DQ335" s="82"/>
      <c r="DR335" s="86"/>
      <c r="DS335" s="87"/>
      <c r="DT335" s="88"/>
      <c r="DU335" s="17"/>
      <c r="DV335" s="17"/>
      <c r="DW335" s="30"/>
      <c r="DX335" s="30"/>
      <c r="DY335" s="30"/>
      <c r="DZ335" s="30"/>
      <c r="EA335" s="30"/>
      <c r="EB335" s="30"/>
      <c r="EC335" s="30"/>
      <c r="ED335" s="30"/>
      <c r="EE335" s="30"/>
      <c r="EF335" s="30"/>
      <c r="EG335" s="26"/>
      <c r="EH335" s="82"/>
      <c r="EI335" s="86"/>
      <c r="EJ335" s="87"/>
      <c r="EK335" s="88"/>
      <c r="EL335" s="17"/>
      <c r="EM335" s="17"/>
      <c r="EN335" s="30"/>
      <c r="EO335" s="30"/>
      <c r="EP335" s="30"/>
      <c r="EQ335" s="30"/>
      <c r="ER335" s="30"/>
      <c r="ES335" s="30"/>
      <c r="ET335" s="30"/>
      <c r="EU335" s="30"/>
      <c r="EV335" s="30"/>
      <c r="EW335" s="30"/>
      <c r="EX335" s="26"/>
      <c r="EY335" s="82"/>
      <c r="EZ335" s="86"/>
      <c r="FA335" s="87"/>
      <c r="FB335" s="88"/>
      <c r="FC335" s="17"/>
      <c r="FD335" s="17"/>
      <c r="FE335" s="30"/>
      <c r="FF335" s="30"/>
      <c r="FG335" s="30"/>
      <c r="FH335" s="30"/>
      <c r="FI335" s="30"/>
      <c r="FJ335" s="30"/>
      <c r="FK335" s="30"/>
      <c r="FL335" s="30"/>
      <c r="FM335" s="30"/>
      <c r="FN335" s="30"/>
      <c r="FO335" s="26"/>
      <c r="FP335" s="82"/>
      <c r="FQ335" s="86"/>
      <c r="FR335" s="87"/>
      <c r="FS335" s="88"/>
      <c r="FT335" s="17"/>
      <c r="FU335" s="17"/>
      <c r="FV335" s="30"/>
      <c r="FW335" s="30"/>
      <c r="FX335" s="30"/>
      <c r="FY335" s="30"/>
      <c r="FZ335" s="30"/>
      <c r="GA335" s="30"/>
      <c r="GB335" s="30"/>
      <c r="GC335" s="30"/>
      <c r="GD335" s="30"/>
      <c r="GE335" s="30"/>
      <c r="GF335" s="26"/>
      <c r="GG335" s="82"/>
      <c r="GH335" s="86"/>
      <c r="GI335" s="87"/>
      <c r="GJ335" s="88"/>
      <c r="GK335" s="17"/>
      <c r="GL335" s="17"/>
      <c r="GM335" s="30"/>
      <c r="GN335" s="30"/>
      <c r="GO335" s="30"/>
      <c r="GP335" s="30"/>
      <c r="GQ335" s="30"/>
      <c r="GR335" s="30"/>
      <c r="GS335" s="30"/>
      <c r="GT335" s="30"/>
      <c r="GU335" s="30"/>
      <c r="GV335" s="30"/>
      <c r="GW335" s="26"/>
      <c r="GX335" s="82"/>
      <c r="GY335" s="86"/>
      <c r="GZ335" s="87"/>
      <c r="HA335" s="88"/>
      <c r="HB335" s="17"/>
      <c r="HC335" s="17"/>
      <c r="HD335" s="30"/>
      <c r="HE335" s="30"/>
      <c r="HF335" s="30"/>
      <c r="HG335" s="30"/>
      <c r="HH335" s="30"/>
      <c r="HI335" s="30"/>
      <c r="HJ335" s="30"/>
      <c r="HK335" s="30"/>
      <c r="HL335" s="30"/>
      <c r="HM335" s="30"/>
      <c r="HN335" s="26"/>
      <c r="HO335" s="82"/>
      <c r="HP335" s="86"/>
      <c r="HQ335" s="87"/>
      <c r="HR335" s="88"/>
      <c r="HS335" s="17"/>
      <c r="HT335" s="17"/>
      <c r="HU335" s="30"/>
      <c r="HV335" s="30"/>
      <c r="HW335" s="30"/>
      <c r="HX335" s="30"/>
      <c r="HY335" s="30"/>
      <c r="HZ335" s="30"/>
      <c r="IA335" s="30"/>
      <c r="IB335" s="30"/>
      <c r="IC335" s="30"/>
      <c r="ID335" s="30"/>
      <c r="IE335" s="26"/>
      <c r="IF335" s="82"/>
      <c r="IG335" s="86"/>
      <c r="IH335" s="87"/>
      <c r="II335" s="88"/>
      <c r="IJ335" s="17"/>
      <c r="IK335" s="17"/>
      <c r="IL335" s="30"/>
      <c r="IM335" s="30"/>
      <c r="IN335" s="30"/>
      <c r="IO335" s="30"/>
      <c r="IP335" s="30"/>
      <c r="IQ335" s="30"/>
      <c r="IR335" s="30"/>
      <c r="IS335" s="30"/>
      <c r="IT335" s="30"/>
      <c r="IU335" s="30"/>
      <c r="IV335" s="26"/>
    </row>
    <row r="336" spans="1:256" ht="21.75" customHeight="1">
      <c r="A336" s="110"/>
      <c r="B336" s="86"/>
      <c r="C336" s="87"/>
      <c r="D336" s="88"/>
      <c r="E336" s="17"/>
      <c r="F336" s="17"/>
      <c r="G336" s="17"/>
      <c r="H336" s="17">
        <v>2024</v>
      </c>
      <c r="I336" s="30">
        <f t="shared" si="167"/>
        <v>257688.8</v>
      </c>
      <c r="J336" s="30">
        <f t="shared" si="165"/>
        <v>50320.8</v>
      </c>
      <c r="K336" s="30">
        <f t="shared" si="169"/>
        <v>106726.5</v>
      </c>
      <c r="L336" s="30">
        <f t="shared" si="169"/>
        <v>50320.8</v>
      </c>
      <c r="M336" s="30">
        <f t="shared" si="169"/>
        <v>0</v>
      </c>
      <c r="N336" s="30">
        <f t="shared" si="169"/>
        <v>0</v>
      </c>
      <c r="O336" s="30">
        <f t="shared" si="169"/>
        <v>150962.3</v>
      </c>
      <c r="P336" s="30">
        <f t="shared" si="169"/>
        <v>0</v>
      </c>
      <c r="Q336" s="30">
        <f t="shared" si="169"/>
        <v>0</v>
      </c>
      <c r="R336" s="30">
        <f t="shared" si="169"/>
        <v>0</v>
      </c>
      <c r="S336" s="26"/>
      <c r="T336" s="82"/>
      <c r="U336" s="87"/>
      <c r="V336" s="87"/>
      <c r="W336" s="49"/>
      <c r="X336" s="49"/>
      <c r="Y336" s="52"/>
      <c r="Z336" s="52"/>
      <c r="AA336" s="52"/>
      <c r="AB336" s="52"/>
      <c r="AC336" s="52"/>
      <c r="AD336" s="52"/>
      <c r="AE336" s="52"/>
      <c r="AF336" s="52"/>
      <c r="AG336" s="52"/>
      <c r="AH336" s="52"/>
      <c r="AI336" s="60"/>
      <c r="AJ336" s="89"/>
      <c r="AK336" s="87"/>
      <c r="AL336" s="87"/>
      <c r="AM336" s="87"/>
      <c r="AN336" s="49"/>
      <c r="AO336" s="49"/>
      <c r="AP336" s="52"/>
      <c r="AQ336" s="52"/>
      <c r="AR336" s="52"/>
      <c r="AS336" s="52"/>
      <c r="AT336" s="52"/>
      <c r="AU336" s="52"/>
      <c r="AV336" s="52"/>
      <c r="AW336" s="52"/>
      <c r="AX336" s="52"/>
      <c r="AY336" s="52"/>
      <c r="AZ336" s="60"/>
      <c r="BA336" s="89"/>
      <c r="BB336" s="87"/>
      <c r="BC336" s="87"/>
      <c r="BD336" s="87"/>
      <c r="BE336" s="49"/>
      <c r="BF336" s="49"/>
      <c r="BG336" s="52"/>
      <c r="BH336" s="52"/>
      <c r="BI336" s="52"/>
      <c r="BJ336" s="52"/>
      <c r="BK336" s="52"/>
      <c r="BL336" s="52"/>
      <c r="BM336" s="52"/>
      <c r="BN336" s="52"/>
      <c r="BO336" s="52"/>
      <c r="BP336" s="52"/>
      <c r="BQ336" s="60"/>
      <c r="BR336" s="89"/>
      <c r="BS336" s="87"/>
      <c r="BT336" s="87"/>
      <c r="BU336" s="87"/>
      <c r="BV336" s="49"/>
      <c r="BW336" s="49"/>
      <c r="BX336" s="52"/>
      <c r="BY336" s="52"/>
      <c r="BZ336" s="52"/>
      <c r="CA336" s="52"/>
      <c r="CB336" s="52"/>
      <c r="CC336" s="52"/>
      <c r="CD336" s="52"/>
      <c r="CE336" s="52"/>
      <c r="CF336" s="52"/>
      <c r="CG336" s="52"/>
      <c r="CH336" s="60"/>
      <c r="CI336" s="89"/>
      <c r="CJ336" s="87"/>
      <c r="CK336" s="87"/>
      <c r="CL336" s="87"/>
      <c r="CM336" s="49"/>
      <c r="CN336" s="49"/>
      <c r="CO336" s="52"/>
      <c r="CP336" s="52"/>
      <c r="CQ336" s="52"/>
      <c r="CR336" s="52"/>
      <c r="CS336" s="52"/>
      <c r="CT336" s="52"/>
      <c r="CU336" s="52"/>
      <c r="CV336" s="52"/>
      <c r="CW336" s="52"/>
      <c r="CX336" s="52"/>
      <c r="CY336" s="60"/>
      <c r="CZ336" s="89"/>
      <c r="DA336" s="87"/>
      <c r="DB336" s="87"/>
      <c r="DC336" s="87"/>
      <c r="DD336" s="49"/>
      <c r="DE336" s="49"/>
      <c r="DF336" s="52"/>
      <c r="DG336" s="62"/>
      <c r="DH336" s="30"/>
      <c r="DI336" s="30"/>
      <c r="DJ336" s="30"/>
      <c r="DK336" s="30"/>
      <c r="DL336" s="30"/>
      <c r="DM336" s="30"/>
      <c r="DN336" s="30"/>
      <c r="DO336" s="30"/>
      <c r="DP336" s="26"/>
      <c r="DQ336" s="82"/>
      <c r="DR336" s="86"/>
      <c r="DS336" s="87"/>
      <c r="DT336" s="88"/>
      <c r="DU336" s="17"/>
      <c r="DV336" s="17"/>
      <c r="DW336" s="30"/>
      <c r="DX336" s="30"/>
      <c r="DY336" s="30"/>
      <c r="DZ336" s="30"/>
      <c r="EA336" s="30"/>
      <c r="EB336" s="30"/>
      <c r="EC336" s="30"/>
      <c r="ED336" s="30"/>
      <c r="EE336" s="30"/>
      <c r="EF336" s="30"/>
      <c r="EG336" s="26"/>
      <c r="EH336" s="82"/>
      <c r="EI336" s="86"/>
      <c r="EJ336" s="87"/>
      <c r="EK336" s="88"/>
      <c r="EL336" s="17"/>
      <c r="EM336" s="17"/>
      <c r="EN336" s="30"/>
      <c r="EO336" s="30"/>
      <c r="EP336" s="30"/>
      <c r="EQ336" s="30"/>
      <c r="ER336" s="30"/>
      <c r="ES336" s="30"/>
      <c r="ET336" s="30"/>
      <c r="EU336" s="30"/>
      <c r="EV336" s="30"/>
      <c r="EW336" s="30"/>
      <c r="EX336" s="26"/>
      <c r="EY336" s="82"/>
      <c r="EZ336" s="86"/>
      <c r="FA336" s="87"/>
      <c r="FB336" s="88"/>
      <c r="FC336" s="17"/>
      <c r="FD336" s="17"/>
      <c r="FE336" s="30"/>
      <c r="FF336" s="30"/>
      <c r="FG336" s="30"/>
      <c r="FH336" s="30"/>
      <c r="FI336" s="30"/>
      <c r="FJ336" s="30"/>
      <c r="FK336" s="30"/>
      <c r="FL336" s="30"/>
      <c r="FM336" s="30"/>
      <c r="FN336" s="30"/>
      <c r="FO336" s="26"/>
      <c r="FP336" s="82"/>
      <c r="FQ336" s="86"/>
      <c r="FR336" s="87"/>
      <c r="FS336" s="88"/>
      <c r="FT336" s="17"/>
      <c r="FU336" s="17"/>
      <c r="FV336" s="30"/>
      <c r="FW336" s="30"/>
      <c r="FX336" s="30"/>
      <c r="FY336" s="30"/>
      <c r="FZ336" s="30"/>
      <c r="GA336" s="30"/>
      <c r="GB336" s="30"/>
      <c r="GC336" s="30"/>
      <c r="GD336" s="30"/>
      <c r="GE336" s="30"/>
      <c r="GF336" s="26"/>
      <c r="GG336" s="82"/>
      <c r="GH336" s="86"/>
      <c r="GI336" s="87"/>
      <c r="GJ336" s="88"/>
      <c r="GK336" s="17"/>
      <c r="GL336" s="17"/>
      <c r="GM336" s="30"/>
      <c r="GN336" s="30"/>
      <c r="GO336" s="30"/>
      <c r="GP336" s="30"/>
      <c r="GQ336" s="30"/>
      <c r="GR336" s="30"/>
      <c r="GS336" s="30"/>
      <c r="GT336" s="30"/>
      <c r="GU336" s="30"/>
      <c r="GV336" s="30"/>
      <c r="GW336" s="26"/>
      <c r="GX336" s="82"/>
      <c r="GY336" s="86"/>
      <c r="GZ336" s="87"/>
      <c r="HA336" s="88"/>
      <c r="HB336" s="17"/>
      <c r="HC336" s="17"/>
      <c r="HD336" s="30"/>
      <c r="HE336" s="30"/>
      <c r="HF336" s="30"/>
      <c r="HG336" s="30"/>
      <c r="HH336" s="30"/>
      <c r="HI336" s="30"/>
      <c r="HJ336" s="30"/>
      <c r="HK336" s="30"/>
      <c r="HL336" s="30"/>
      <c r="HM336" s="30"/>
      <c r="HN336" s="26"/>
      <c r="HO336" s="82"/>
      <c r="HP336" s="86"/>
      <c r="HQ336" s="87"/>
      <c r="HR336" s="88"/>
      <c r="HS336" s="17"/>
      <c r="HT336" s="17"/>
      <c r="HU336" s="30"/>
      <c r="HV336" s="30"/>
      <c r="HW336" s="30"/>
      <c r="HX336" s="30"/>
      <c r="HY336" s="30"/>
      <c r="HZ336" s="30"/>
      <c r="IA336" s="30"/>
      <c r="IB336" s="30"/>
      <c r="IC336" s="30"/>
      <c r="ID336" s="30"/>
      <c r="IE336" s="26"/>
      <c r="IF336" s="82"/>
      <c r="IG336" s="86"/>
      <c r="IH336" s="87"/>
      <c r="II336" s="88"/>
      <c r="IJ336" s="17"/>
      <c r="IK336" s="17"/>
      <c r="IL336" s="30"/>
      <c r="IM336" s="30"/>
      <c r="IN336" s="30"/>
      <c r="IO336" s="30"/>
      <c r="IP336" s="30"/>
      <c r="IQ336" s="30"/>
      <c r="IR336" s="30"/>
      <c r="IS336" s="30"/>
      <c r="IT336" s="30"/>
      <c r="IU336" s="30"/>
      <c r="IV336" s="26"/>
    </row>
    <row r="337" spans="1:256" ht="21.75" customHeight="1">
      <c r="A337" s="110"/>
      <c r="B337" s="86"/>
      <c r="C337" s="87"/>
      <c r="D337" s="88"/>
      <c r="E337" s="17"/>
      <c r="F337" s="17"/>
      <c r="G337" s="17"/>
      <c r="H337" s="17">
        <v>2025</v>
      </c>
      <c r="I337" s="30">
        <f t="shared" si="167"/>
        <v>206833.7</v>
      </c>
      <c r="J337" s="30">
        <f t="shared" si="165"/>
        <v>0</v>
      </c>
      <c r="K337" s="30">
        <f t="shared" si="169"/>
        <v>178085.7</v>
      </c>
      <c r="L337" s="30">
        <f t="shared" si="169"/>
        <v>0</v>
      </c>
      <c r="M337" s="30">
        <f t="shared" si="169"/>
        <v>0</v>
      </c>
      <c r="N337" s="30">
        <f t="shared" si="169"/>
        <v>0</v>
      </c>
      <c r="O337" s="30">
        <f t="shared" si="169"/>
        <v>28748</v>
      </c>
      <c r="P337" s="30">
        <f t="shared" si="169"/>
        <v>0</v>
      </c>
      <c r="Q337" s="30">
        <f t="shared" si="169"/>
        <v>0</v>
      </c>
      <c r="R337" s="30">
        <f t="shared" si="169"/>
        <v>0</v>
      </c>
      <c r="S337" s="26"/>
      <c r="T337" s="82"/>
      <c r="U337" s="87"/>
      <c r="V337" s="87"/>
      <c r="W337" s="49"/>
      <c r="X337" s="49"/>
      <c r="Y337" s="52"/>
      <c r="Z337" s="52"/>
      <c r="AA337" s="52"/>
      <c r="AB337" s="52"/>
      <c r="AC337" s="52"/>
      <c r="AD337" s="52"/>
      <c r="AE337" s="52"/>
      <c r="AF337" s="52"/>
      <c r="AG337" s="52"/>
      <c r="AH337" s="52"/>
      <c r="AI337" s="60"/>
      <c r="AJ337" s="89"/>
      <c r="AK337" s="87"/>
      <c r="AL337" s="87"/>
      <c r="AM337" s="87"/>
      <c r="AN337" s="49"/>
      <c r="AO337" s="49"/>
      <c r="AP337" s="52"/>
      <c r="AQ337" s="52"/>
      <c r="AR337" s="52"/>
      <c r="AS337" s="52"/>
      <c r="AT337" s="52"/>
      <c r="AU337" s="52"/>
      <c r="AV337" s="52"/>
      <c r="AW337" s="52"/>
      <c r="AX337" s="52"/>
      <c r="AY337" s="52"/>
      <c r="AZ337" s="60"/>
      <c r="BA337" s="89"/>
      <c r="BB337" s="87"/>
      <c r="BC337" s="87"/>
      <c r="BD337" s="87"/>
      <c r="BE337" s="49"/>
      <c r="BF337" s="49"/>
      <c r="BG337" s="52"/>
      <c r="BH337" s="52"/>
      <c r="BI337" s="52"/>
      <c r="BJ337" s="52"/>
      <c r="BK337" s="52"/>
      <c r="BL337" s="52"/>
      <c r="BM337" s="52"/>
      <c r="BN337" s="52"/>
      <c r="BO337" s="52"/>
      <c r="BP337" s="52"/>
      <c r="BQ337" s="60"/>
      <c r="BR337" s="89"/>
      <c r="BS337" s="87"/>
      <c r="BT337" s="87"/>
      <c r="BU337" s="87"/>
      <c r="BV337" s="49"/>
      <c r="BW337" s="49"/>
      <c r="BX337" s="52"/>
      <c r="BY337" s="52"/>
      <c r="BZ337" s="52"/>
      <c r="CA337" s="52"/>
      <c r="CB337" s="52"/>
      <c r="CC337" s="52"/>
      <c r="CD337" s="52"/>
      <c r="CE337" s="52"/>
      <c r="CF337" s="52"/>
      <c r="CG337" s="52"/>
      <c r="CH337" s="60"/>
      <c r="CI337" s="89"/>
      <c r="CJ337" s="87"/>
      <c r="CK337" s="87"/>
      <c r="CL337" s="87"/>
      <c r="CM337" s="49"/>
      <c r="CN337" s="49"/>
      <c r="CO337" s="52"/>
      <c r="CP337" s="52"/>
      <c r="CQ337" s="52"/>
      <c r="CR337" s="52"/>
      <c r="CS337" s="52"/>
      <c r="CT337" s="52"/>
      <c r="CU337" s="52"/>
      <c r="CV337" s="52"/>
      <c r="CW337" s="52"/>
      <c r="CX337" s="52"/>
      <c r="CY337" s="60"/>
      <c r="CZ337" s="89"/>
      <c r="DA337" s="87"/>
      <c r="DB337" s="87"/>
      <c r="DC337" s="87"/>
      <c r="DD337" s="49"/>
      <c r="DE337" s="49"/>
      <c r="DF337" s="52"/>
      <c r="DG337" s="62"/>
      <c r="DH337" s="30"/>
      <c r="DI337" s="30"/>
      <c r="DJ337" s="30"/>
      <c r="DK337" s="30"/>
      <c r="DL337" s="30"/>
      <c r="DM337" s="30"/>
      <c r="DN337" s="30"/>
      <c r="DO337" s="30"/>
      <c r="DP337" s="26"/>
      <c r="DQ337" s="82"/>
      <c r="DR337" s="86"/>
      <c r="DS337" s="87"/>
      <c r="DT337" s="88"/>
      <c r="DU337" s="17"/>
      <c r="DV337" s="17"/>
      <c r="DW337" s="30"/>
      <c r="DX337" s="30"/>
      <c r="DY337" s="30"/>
      <c r="DZ337" s="30"/>
      <c r="EA337" s="30"/>
      <c r="EB337" s="30"/>
      <c r="EC337" s="30"/>
      <c r="ED337" s="30"/>
      <c r="EE337" s="30"/>
      <c r="EF337" s="30"/>
      <c r="EG337" s="26"/>
      <c r="EH337" s="82"/>
      <c r="EI337" s="86"/>
      <c r="EJ337" s="87"/>
      <c r="EK337" s="88"/>
      <c r="EL337" s="17"/>
      <c r="EM337" s="17"/>
      <c r="EN337" s="30"/>
      <c r="EO337" s="30"/>
      <c r="EP337" s="30"/>
      <c r="EQ337" s="30"/>
      <c r="ER337" s="30"/>
      <c r="ES337" s="30"/>
      <c r="ET337" s="30"/>
      <c r="EU337" s="30"/>
      <c r="EV337" s="30"/>
      <c r="EW337" s="30"/>
      <c r="EX337" s="26"/>
      <c r="EY337" s="82"/>
      <c r="EZ337" s="86"/>
      <c r="FA337" s="87"/>
      <c r="FB337" s="88"/>
      <c r="FC337" s="17"/>
      <c r="FD337" s="17"/>
      <c r="FE337" s="30"/>
      <c r="FF337" s="30"/>
      <c r="FG337" s="30"/>
      <c r="FH337" s="30"/>
      <c r="FI337" s="30"/>
      <c r="FJ337" s="30"/>
      <c r="FK337" s="30"/>
      <c r="FL337" s="30"/>
      <c r="FM337" s="30"/>
      <c r="FN337" s="30"/>
      <c r="FO337" s="26"/>
      <c r="FP337" s="82"/>
      <c r="FQ337" s="86"/>
      <c r="FR337" s="87"/>
      <c r="FS337" s="88"/>
      <c r="FT337" s="17"/>
      <c r="FU337" s="17"/>
      <c r="FV337" s="30"/>
      <c r="FW337" s="30"/>
      <c r="FX337" s="30"/>
      <c r="FY337" s="30"/>
      <c r="FZ337" s="30"/>
      <c r="GA337" s="30"/>
      <c r="GB337" s="30"/>
      <c r="GC337" s="30"/>
      <c r="GD337" s="30"/>
      <c r="GE337" s="30"/>
      <c r="GF337" s="26"/>
      <c r="GG337" s="82"/>
      <c r="GH337" s="86"/>
      <c r="GI337" s="87"/>
      <c r="GJ337" s="88"/>
      <c r="GK337" s="17"/>
      <c r="GL337" s="17"/>
      <c r="GM337" s="30"/>
      <c r="GN337" s="30"/>
      <c r="GO337" s="30"/>
      <c r="GP337" s="30"/>
      <c r="GQ337" s="30"/>
      <c r="GR337" s="30"/>
      <c r="GS337" s="30"/>
      <c r="GT337" s="30"/>
      <c r="GU337" s="30"/>
      <c r="GV337" s="30"/>
      <c r="GW337" s="26"/>
      <c r="GX337" s="82"/>
      <c r="GY337" s="86"/>
      <c r="GZ337" s="87"/>
      <c r="HA337" s="88"/>
      <c r="HB337" s="17"/>
      <c r="HC337" s="17"/>
      <c r="HD337" s="30"/>
      <c r="HE337" s="30"/>
      <c r="HF337" s="30"/>
      <c r="HG337" s="30"/>
      <c r="HH337" s="30"/>
      <c r="HI337" s="30"/>
      <c r="HJ337" s="30"/>
      <c r="HK337" s="30"/>
      <c r="HL337" s="30"/>
      <c r="HM337" s="30"/>
      <c r="HN337" s="26"/>
      <c r="HO337" s="82"/>
      <c r="HP337" s="86"/>
      <c r="HQ337" s="87"/>
      <c r="HR337" s="88"/>
      <c r="HS337" s="17"/>
      <c r="HT337" s="17"/>
      <c r="HU337" s="30"/>
      <c r="HV337" s="30"/>
      <c r="HW337" s="30"/>
      <c r="HX337" s="30"/>
      <c r="HY337" s="30"/>
      <c r="HZ337" s="30"/>
      <c r="IA337" s="30"/>
      <c r="IB337" s="30"/>
      <c r="IC337" s="30"/>
      <c r="ID337" s="30"/>
      <c r="IE337" s="26"/>
      <c r="IF337" s="82"/>
      <c r="IG337" s="86"/>
      <c r="IH337" s="87"/>
      <c r="II337" s="88"/>
      <c r="IJ337" s="17"/>
      <c r="IK337" s="17"/>
      <c r="IL337" s="30"/>
      <c r="IM337" s="30"/>
      <c r="IN337" s="30"/>
      <c r="IO337" s="30"/>
      <c r="IP337" s="30"/>
      <c r="IQ337" s="30"/>
      <c r="IR337" s="30"/>
      <c r="IS337" s="30"/>
      <c r="IT337" s="30"/>
      <c r="IU337" s="30"/>
      <c r="IV337" s="26"/>
    </row>
    <row r="338" spans="1:256" ht="18.75" customHeight="1">
      <c r="A338" s="110"/>
      <c r="B338" s="86"/>
      <c r="C338" s="87"/>
      <c r="D338" s="88"/>
      <c r="E338" s="17"/>
      <c r="F338" s="17"/>
      <c r="G338" s="17"/>
      <c r="H338" s="17">
        <v>2026</v>
      </c>
      <c r="I338" s="30">
        <f t="shared" si="167"/>
        <v>124742.4</v>
      </c>
      <c r="J338" s="30">
        <f t="shared" si="165"/>
        <v>0</v>
      </c>
      <c r="K338" s="30">
        <f t="shared" si="169"/>
        <v>124742.4</v>
      </c>
      <c r="L338" s="30">
        <f t="shared" si="169"/>
        <v>0</v>
      </c>
      <c r="M338" s="30">
        <f t="shared" si="169"/>
        <v>0</v>
      </c>
      <c r="N338" s="30">
        <f t="shared" si="169"/>
        <v>0</v>
      </c>
      <c r="O338" s="30">
        <f t="shared" si="169"/>
        <v>0</v>
      </c>
      <c r="P338" s="30">
        <f t="shared" si="169"/>
        <v>0</v>
      </c>
      <c r="Q338" s="30">
        <f t="shared" si="169"/>
        <v>0</v>
      </c>
      <c r="R338" s="30">
        <f t="shared" si="169"/>
        <v>0</v>
      </c>
      <c r="S338" s="26"/>
      <c r="T338" s="82"/>
      <c r="U338" s="87"/>
      <c r="V338" s="87"/>
      <c r="W338" s="49"/>
      <c r="X338" s="49"/>
      <c r="Y338" s="52"/>
      <c r="Z338" s="52"/>
      <c r="AA338" s="52"/>
      <c r="AB338" s="52"/>
      <c r="AC338" s="52"/>
      <c r="AD338" s="52"/>
      <c r="AE338" s="52"/>
      <c r="AF338" s="52"/>
      <c r="AG338" s="52"/>
      <c r="AH338" s="52"/>
      <c r="AI338" s="60"/>
      <c r="AJ338" s="89"/>
      <c r="AK338" s="87"/>
      <c r="AL338" s="87"/>
      <c r="AM338" s="87"/>
      <c r="AN338" s="49"/>
      <c r="AO338" s="49"/>
      <c r="AP338" s="52"/>
      <c r="AQ338" s="52"/>
      <c r="AR338" s="52"/>
      <c r="AS338" s="52"/>
      <c r="AT338" s="52"/>
      <c r="AU338" s="52"/>
      <c r="AV338" s="52"/>
      <c r="AW338" s="52"/>
      <c r="AX338" s="52"/>
      <c r="AY338" s="52"/>
      <c r="AZ338" s="60"/>
      <c r="BA338" s="89"/>
      <c r="BB338" s="87"/>
      <c r="BC338" s="87"/>
      <c r="BD338" s="87"/>
      <c r="BE338" s="49"/>
      <c r="BF338" s="49"/>
      <c r="BG338" s="52"/>
      <c r="BH338" s="52"/>
      <c r="BI338" s="52"/>
      <c r="BJ338" s="52"/>
      <c r="BK338" s="52"/>
      <c r="BL338" s="52"/>
      <c r="BM338" s="52"/>
      <c r="BN338" s="52"/>
      <c r="BO338" s="52"/>
      <c r="BP338" s="52"/>
      <c r="BQ338" s="60"/>
      <c r="BR338" s="89"/>
      <c r="BS338" s="87"/>
      <c r="BT338" s="87"/>
      <c r="BU338" s="87"/>
      <c r="BV338" s="49"/>
      <c r="BW338" s="49"/>
      <c r="BX338" s="52"/>
      <c r="BY338" s="52"/>
      <c r="BZ338" s="52"/>
      <c r="CA338" s="52"/>
      <c r="CB338" s="52"/>
      <c r="CC338" s="52"/>
      <c r="CD338" s="52"/>
      <c r="CE338" s="52"/>
      <c r="CF338" s="52"/>
      <c r="CG338" s="52"/>
      <c r="CH338" s="60"/>
      <c r="CI338" s="89"/>
      <c r="CJ338" s="87"/>
      <c r="CK338" s="87"/>
      <c r="CL338" s="87"/>
      <c r="CM338" s="49"/>
      <c r="CN338" s="49"/>
      <c r="CO338" s="52"/>
      <c r="CP338" s="52"/>
      <c r="CQ338" s="52"/>
      <c r="CR338" s="52"/>
      <c r="CS338" s="52"/>
      <c r="CT338" s="52"/>
      <c r="CU338" s="52"/>
      <c r="CV338" s="52"/>
      <c r="CW338" s="52"/>
      <c r="CX338" s="52"/>
      <c r="CY338" s="60"/>
      <c r="CZ338" s="89"/>
      <c r="DA338" s="87"/>
      <c r="DB338" s="87"/>
      <c r="DC338" s="87"/>
      <c r="DD338" s="49"/>
      <c r="DE338" s="49"/>
      <c r="DF338" s="52"/>
      <c r="DG338" s="62"/>
      <c r="DH338" s="30"/>
      <c r="DI338" s="30"/>
      <c r="DJ338" s="30"/>
      <c r="DK338" s="30"/>
      <c r="DL338" s="30"/>
      <c r="DM338" s="30"/>
      <c r="DN338" s="30"/>
      <c r="DO338" s="30"/>
      <c r="DP338" s="26"/>
      <c r="DQ338" s="82"/>
      <c r="DR338" s="86"/>
      <c r="DS338" s="87"/>
      <c r="DT338" s="88"/>
      <c r="DU338" s="17"/>
      <c r="DV338" s="17"/>
      <c r="DW338" s="30"/>
      <c r="DX338" s="30"/>
      <c r="DY338" s="30"/>
      <c r="DZ338" s="30"/>
      <c r="EA338" s="30"/>
      <c r="EB338" s="30"/>
      <c r="EC338" s="30"/>
      <c r="ED338" s="30"/>
      <c r="EE338" s="30"/>
      <c r="EF338" s="30"/>
      <c r="EG338" s="26"/>
      <c r="EH338" s="82"/>
      <c r="EI338" s="86"/>
      <c r="EJ338" s="87"/>
      <c r="EK338" s="88"/>
      <c r="EL338" s="17"/>
      <c r="EM338" s="17"/>
      <c r="EN338" s="30"/>
      <c r="EO338" s="30"/>
      <c r="EP338" s="30"/>
      <c r="EQ338" s="30"/>
      <c r="ER338" s="30"/>
      <c r="ES338" s="30"/>
      <c r="ET338" s="30"/>
      <c r="EU338" s="30"/>
      <c r="EV338" s="30"/>
      <c r="EW338" s="30"/>
      <c r="EX338" s="26"/>
      <c r="EY338" s="82"/>
      <c r="EZ338" s="86"/>
      <c r="FA338" s="87"/>
      <c r="FB338" s="88"/>
      <c r="FC338" s="17"/>
      <c r="FD338" s="17"/>
      <c r="FE338" s="30"/>
      <c r="FF338" s="30"/>
      <c r="FG338" s="30"/>
      <c r="FH338" s="30"/>
      <c r="FI338" s="30"/>
      <c r="FJ338" s="30"/>
      <c r="FK338" s="30"/>
      <c r="FL338" s="30"/>
      <c r="FM338" s="30"/>
      <c r="FN338" s="30"/>
      <c r="FO338" s="26"/>
      <c r="FP338" s="82"/>
      <c r="FQ338" s="86"/>
      <c r="FR338" s="87"/>
      <c r="FS338" s="88"/>
      <c r="FT338" s="17"/>
      <c r="FU338" s="17"/>
      <c r="FV338" s="30"/>
      <c r="FW338" s="30"/>
      <c r="FX338" s="30"/>
      <c r="FY338" s="30"/>
      <c r="FZ338" s="30"/>
      <c r="GA338" s="30"/>
      <c r="GB338" s="30"/>
      <c r="GC338" s="30"/>
      <c r="GD338" s="30"/>
      <c r="GE338" s="30"/>
      <c r="GF338" s="26"/>
      <c r="GG338" s="82"/>
      <c r="GH338" s="86"/>
      <c r="GI338" s="87"/>
      <c r="GJ338" s="88"/>
      <c r="GK338" s="17"/>
      <c r="GL338" s="17"/>
      <c r="GM338" s="30"/>
      <c r="GN338" s="30"/>
      <c r="GO338" s="30"/>
      <c r="GP338" s="30"/>
      <c r="GQ338" s="30"/>
      <c r="GR338" s="30"/>
      <c r="GS338" s="30"/>
      <c r="GT338" s="30"/>
      <c r="GU338" s="30"/>
      <c r="GV338" s="30"/>
      <c r="GW338" s="26"/>
      <c r="GX338" s="82"/>
      <c r="GY338" s="86"/>
      <c r="GZ338" s="87"/>
      <c r="HA338" s="88"/>
      <c r="HB338" s="17"/>
      <c r="HC338" s="17"/>
      <c r="HD338" s="30"/>
      <c r="HE338" s="30"/>
      <c r="HF338" s="30"/>
      <c r="HG338" s="30"/>
      <c r="HH338" s="30"/>
      <c r="HI338" s="30"/>
      <c r="HJ338" s="30"/>
      <c r="HK338" s="30"/>
      <c r="HL338" s="30"/>
      <c r="HM338" s="30"/>
      <c r="HN338" s="26"/>
      <c r="HO338" s="82"/>
      <c r="HP338" s="86"/>
      <c r="HQ338" s="87"/>
      <c r="HR338" s="88"/>
      <c r="HS338" s="17"/>
      <c r="HT338" s="17"/>
      <c r="HU338" s="30"/>
      <c r="HV338" s="30"/>
      <c r="HW338" s="30"/>
      <c r="HX338" s="30"/>
      <c r="HY338" s="30"/>
      <c r="HZ338" s="30"/>
      <c r="IA338" s="30"/>
      <c r="IB338" s="30"/>
      <c r="IC338" s="30"/>
      <c r="ID338" s="30"/>
      <c r="IE338" s="26"/>
      <c r="IF338" s="82"/>
      <c r="IG338" s="86"/>
      <c r="IH338" s="87"/>
      <c r="II338" s="88"/>
      <c r="IJ338" s="17"/>
      <c r="IK338" s="17"/>
      <c r="IL338" s="30"/>
      <c r="IM338" s="30"/>
      <c r="IN338" s="30"/>
      <c r="IO338" s="30"/>
      <c r="IP338" s="30"/>
      <c r="IQ338" s="30"/>
      <c r="IR338" s="30"/>
      <c r="IS338" s="30"/>
      <c r="IT338" s="30"/>
      <c r="IU338" s="30"/>
      <c r="IV338" s="26"/>
    </row>
    <row r="339" spans="1:256" ht="20.25" customHeight="1">
      <c r="A339" s="110"/>
      <c r="B339" s="86"/>
      <c r="C339" s="87"/>
      <c r="D339" s="88"/>
      <c r="E339" s="20"/>
      <c r="F339" s="20"/>
      <c r="G339" s="20"/>
      <c r="H339" s="17">
        <v>2027</v>
      </c>
      <c r="I339" s="30">
        <f t="shared" si="167"/>
        <v>17259.1</v>
      </c>
      <c r="J339" s="30">
        <f t="shared" si="165"/>
        <v>0</v>
      </c>
      <c r="K339" s="30">
        <f t="shared" si="169"/>
        <v>17259.1</v>
      </c>
      <c r="L339" s="30">
        <f t="shared" si="169"/>
        <v>0</v>
      </c>
      <c r="M339" s="30">
        <f t="shared" si="169"/>
        <v>0</v>
      </c>
      <c r="N339" s="30">
        <f t="shared" si="169"/>
        <v>0</v>
      </c>
      <c r="O339" s="30">
        <f t="shared" si="169"/>
        <v>0</v>
      </c>
      <c r="P339" s="30">
        <f t="shared" si="169"/>
        <v>0</v>
      </c>
      <c r="Q339" s="30">
        <f t="shared" si="169"/>
        <v>0</v>
      </c>
      <c r="R339" s="30">
        <f t="shared" si="169"/>
        <v>0</v>
      </c>
      <c r="S339" s="26"/>
      <c r="T339" s="82"/>
      <c r="U339" s="87"/>
      <c r="V339" s="87"/>
      <c r="W339" s="28"/>
      <c r="X339" s="49"/>
      <c r="Y339" s="52"/>
      <c r="Z339" s="52"/>
      <c r="AA339" s="52"/>
      <c r="AB339" s="52"/>
      <c r="AC339" s="52"/>
      <c r="AD339" s="52"/>
      <c r="AE339" s="52"/>
      <c r="AF339" s="52"/>
      <c r="AG339" s="52"/>
      <c r="AH339" s="52"/>
      <c r="AI339" s="60"/>
      <c r="AJ339" s="89"/>
      <c r="AK339" s="87"/>
      <c r="AL339" s="87"/>
      <c r="AM339" s="87"/>
      <c r="AN339" s="28"/>
      <c r="AO339" s="49"/>
      <c r="AP339" s="52"/>
      <c r="AQ339" s="52"/>
      <c r="AR339" s="52"/>
      <c r="AS339" s="52"/>
      <c r="AT339" s="52"/>
      <c r="AU339" s="52"/>
      <c r="AV339" s="52"/>
      <c r="AW339" s="52"/>
      <c r="AX339" s="52"/>
      <c r="AY339" s="52"/>
      <c r="AZ339" s="60"/>
      <c r="BA339" s="89"/>
      <c r="BB339" s="87"/>
      <c r="BC339" s="87"/>
      <c r="BD339" s="87"/>
      <c r="BE339" s="28"/>
      <c r="BF339" s="49"/>
      <c r="BG339" s="52"/>
      <c r="BH339" s="52"/>
      <c r="BI339" s="52"/>
      <c r="BJ339" s="52"/>
      <c r="BK339" s="52"/>
      <c r="BL339" s="52"/>
      <c r="BM339" s="52"/>
      <c r="BN339" s="52"/>
      <c r="BO339" s="52"/>
      <c r="BP339" s="52"/>
      <c r="BQ339" s="60"/>
      <c r="BR339" s="89"/>
      <c r="BS339" s="87"/>
      <c r="BT339" s="87"/>
      <c r="BU339" s="87"/>
      <c r="BV339" s="28"/>
      <c r="BW339" s="49"/>
      <c r="BX339" s="52"/>
      <c r="BY339" s="52"/>
      <c r="BZ339" s="52"/>
      <c r="CA339" s="52"/>
      <c r="CB339" s="52"/>
      <c r="CC339" s="52"/>
      <c r="CD339" s="52"/>
      <c r="CE339" s="52"/>
      <c r="CF339" s="52"/>
      <c r="CG339" s="52"/>
      <c r="CH339" s="60"/>
      <c r="CI339" s="89"/>
      <c r="CJ339" s="87"/>
      <c r="CK339" s="87"/>
      <c r="CL339" s="87"/>
      <c r="CM339" s="28"/>
      <c r="CN339" s="49"/>
      <c r="CO339" s="52"/>
      <c r="CP339" s="52"/>
      <c r="CQ339" s="52"/>
      <c r="CR339" s="52"/>
      <c r="CS339" s="52"/>
      <c r="CT339" s="52"/>
      <c r="CU339" s="52"/>
      <c r="CV339" s="52"/>
      <c r="CW339" s="52"/>
      <c r="CX339" s="52"/>
      <c r="CY339" s="60"/>
      <c r="CZ339" s="89"/>
      <c r="DA339" s="87"/>
      <c r="DB339" s="87"/>
      <c r="DC339" s="87"/>
      <c r="DD339" s="28"/>
      <c r="DE339" s="49"/>
      <c r="DF339" s="52"/>
      <c r="DG339" s="62"/>
      <c r="DH339" s="30"/>
      <c r="DI339" s="30"/>
      <c r="DJ339" s="30"/>
      <c r="DK339" s="30"/>
      <c r="DL339" s="30"/>
      <c r="DM339" s="30"/>
      <c r="DN339" s="30"/>
      <c r="DO339" s="30"/>
      <c r="DP339" s="26"/>
      <c r="DQ339" s="82"/>
      <c r="DR339" s="86"/>
      <c r="DS339" s="87"/>
      <c r="DT339" s="88"/>
      <c r="DU339" s="20"/>
      <c r="DV339" s="17"/>
      <c r="DW339" s="30"/>
      <c r="DX339" s="30"/>
      <c r="DY339" s="30"/>
      <c r="DZ339" s="30"/>
      <c r="EA339" s="30"/>
      <c r="EB339" s="30"/>
      <c r="EC339" s="30"/>
      <c r="ED339" s="30"/>
      <c r="EE339" s="30"/>
      <c r="EF339" s="30"/>
      <c r="EG339" s="26"/>
      <c r="EH339" s="82"/>
      <c r="EI339" s="86"/>
      <c r="EJ339" s="87"/>
      <c r="EK339" s="88"/>
      <c r="EL339" s="20"/>
      <c r="EM339" s="17"/>
      <c r="EN339" s="30"/>
      <c r="EO339" s="30"/>
      <c r="EP339" s="30"/>
      <c r="EQ339" s="30"/>
      <c r="ER339" s="30"/>
      <c r="ES339" s="30"/>
      <c r="ET339" s="30"/>
      <c r="EU339" s="30"/>
      <c r="EV339" s="30"/>
      <c r="EW339" s="30"/>
      <c r="EX339" s="26"/>
      <c r="EY339" s="82"/>
      <c r="EZ339" s="86"/>
      <c r="FA339" s="87"/>
      <c r="FB339" s="88"/>
      <c r="FC339" s="20"/>
      <c r="FD339" s="17"/>
      <c r="FE339" s="30"/>
      <c r="FF339" s="30"/>
      <c r="FG339" s="30"/>
      <c r="FH339" s="30"/>
      <c r="FI339" s="30"/>
      <c r="FJ339" s="30"/>
      <c r="FK339" s="30"/>
      <c r="FL339" s="30"/>
      <c r="FM339" s="30"/>
      <c r="FN339" s="30"/>
      <c r="FO339" s="26"/>
      <c r="FP339" s="82"/>
      <c r="FQ339" s="86"/>
      <c r="FR339" s="87"/>
      <c r="FS339" s="88"/>
      <c r="FT339" s="20"/>
      <c r="FU339" s="17"/>
      <c r="FV339" s="30"/>
      <c r="FW339" s="30"/>
      <c r="FX339" s="30"/>
      <c r="FY339" s="30"/>
      <c r="FZ339" s="30"/>
      <c r="GA339" s="30"/>
      <c r="GB339" s="30"/>
      <c r="GC339" s="30"/>
      <c r="GD339" s="30"/>
      <c r="GE339" s="30"/>
      <c r="GF339" s="26"/>
      <c r="GG339" s="82"/>
      <c r="GH339" s="86"/>
      <c r="GI339" s="87"/>
      <c r="GJ339" s="88"/>
      <c r="GK339" s="20"/>
      <c r="GL339" s="17"/>
      <c r="GM339" s="30"/>
      <c r="GN339" s="30"/>
      <c r="GO339" s="30"/>
      <c r="GP339" s="30"/>
      <c r="GQ339" s="30"/>
      <c r="GR339" s="30"/>
      <c r="GS339" s="30"/>
      <c r="GT339" s="30"/>
      <c r="GU339" s="30"/>
      <c r="GV339" s="30"/>
      <c r="GW339" s="26"/>
      <c r="GX339" s="82"/>
      <c r="GY339" s="86"/>
      <c r="GZ339" s="87"/>
      <c r="HA339" s="88"/>
      <c r="HB339" s="20"/>
      <c r="HC339" s="17"/>
      <c r="HD339" s="30"/>
      <c r="HE339" s="30"/>
      <c r="HF339" s="30"/>
      <c r="HG339" s="30"/>
      <c r="HH339" s="30"/>
      <c r="HI339" s="30"/>
      <c r="HJ339" s="30"/>
      <c r="HK339" s="30"/>
      <c r="HL339" s="30"/>
      <c r="HM339" s="30"/>
      <c r="HN339" s="26"/>
      <c r="HO339" s="82"/>
      <c r="HP339" s="86"/>
      <c r="HQ339" s="87"/>
      <c r="HR339" s="88"/>
      <c r="HS339" s="20"/>
      <c r="HT339" s="17"/>
      <c r="HU339" s="30"/>
      <c r="HV339" s="30"/>
      <c r="HW339" s="30"/>
      <c r="HX339" s="30"/>
      <c r="HY339" s="30"/>
      <c r="HZ339" s="30"/>
      <c r="IA339" s="30"/>
      <c r="IB339" s="30"/>
      <c r="IC339" s="30"/>
      <c r="ID339" s="30"/>
      <c r="IE339" s="26"/>
      <c r="IF339" s="82"/>
      <c r="IG339" s="86"/>
      <c r="IH339" s="87"/>
      <c r="II339" s="88"/>
      <c r="IJ339" s="20"/>
      <c r="IK339" s="17"/>
      <c r="IL339" s="30"/>
      <c r="IM339" s="30"/>
      <c r="IN339" s="30"/>
      <c r="IO339" s="30"/>
      <c r="IP339" s="30"/>
      <c r="IQ339" s="30"/>
      <c r="IR339" s="30"/>
      <c r="IS339" s="30"/>
      <c r="IT339" s="30"/>
      <c r="IU339" s="30"/>
      <c r="IV339" s="26"/>
    </row>
    <row r="340" spans="1:243" ht="21.75" customHeight="1">
      <c r="A340" s="110"/>
      <c r="B340" s="86"/>
      <c r="C340" s="87"/>
      <c r="D340" s="88"/>
      <c r="E340" s="20"/>
      <c r="F340" s="20"/>
      <c r="G340" s="20"/>
      <c r="H340" s="17">
        <v>2028</v>
      </c>
      <c r="I340" s="30">
        <f>K340+M340+O340+Q340</f>
        <v>81254.8</v>
      </c>
      <c r="J340" s="30">
        <f t="shared" si="165"/>
        <v>0</v>
      </c>
      <c r="K340" s="30">
        <f t="shared" si="169"/>
        <v>81254.8</v>
      </c>
      <c r="L340" s="30">
        <f t="shared" si="169"/>
        <v>0</v>
      </c>
      <c r="M340" s="30">
        <f t="shared" si="169"/>
        <v>0</v>
      </c>
      <c r="N340" s="30">
        <f t="shared" si="169"/>
        <v>0</v>
      </c>
      <c r="O340" s="30">
        <f t="shared" si="169"/>
        <v>0</v>
      </c>
      <c r="P340" s="30">
        <f t="shared" si="169"/>
        <v>0</v>
      </c>
      <c r="Q340" s="30">
        <f t="shared" si="169"/>
        <v>0</v>
      </c>
      <c r="R340" s="30">
        <f t="shared" si="169"/>
        <v>0</v>
      </c>
      <c r="S340" s="26"/>
      <c r="T340" s="31"/>
      <c r="AI340" s="28"/>
      <c r="AY340" s="28"/>
      <c r="BO340" s="28"/>
      <c r="CE340" s="28"/>
      <c r="CU340" s="28"/>
      <c r="DK340" s="28"/>
      <c r="EA340" s="28"/>
      <c r="EQ340" s="28"/>
      <c r="FG340" s="28"/>
      <c r="FW340" s="28"/>
      <c r="GM340" s="28"/>
      <c r="HC340" s="28"/>
      <c r="HS340" s="28"/>
      <c r="II340" s="28"/>
    </row>
    <row r="341" spans="1:243" ht="21.75" customHeight="1">
      <c r="A341" s="110"/>
      <c r="B341" s="86"/>
      <c r="C341" s="87"/>
      <c r="D341" s="88"/>
      <c r="E341" s="20"/>
      <c r="F341" s="20"/>
      <c r="G341" s="20"/>
      <c r="H341" s="17">
        <v>2029</v>
      </c>
      <c r="I341" s="30">
        <f t="shared" si="167"/>
        <v>78460.40000000001</v>
      </c>
      <c r="J341" s="30">
        <f t="shared" si="165"/>
        <v>0</v>
      </c>
      <c r="K341" s="30">
        <f t="shared" si="169"/>
        <v>78460.40000000001</v>
      </c>
      <c r="L341" s="30">
        <f t="shared" si="169"/>
        <v>0</v>
      </c>
      <c r="M341" s="30">
        <f t="shared" si="169"/>
        <v>0</v>
      </c>
      <c r="N341" s="30">
        <f t="shared" si="169"/>
        <v>0</v>
      </c>
      <c r="O341" s="30">
        <f t="shared" si="169"/>
        <v>0</v>
      </c>
      <c r="P341" s="30">
        <f t="shared" si="169"/>
        <v>0</v>
      </c>
      <c r="Q341" s="30">
        <f t="shared" si="169"/>
        <v>0</v>
      </c>
      <c r="R341" s="30">
        <f t="shared" si="169"/>
        <v>0</v>
      </c>
      <c r="S341" s="26"/>
      <c r="T341" s="31"/>
      <c r="AI341" s="28"/>
      <c r="AY341" s="28"/>
      <c r="BO341" s="28"/>
      <c r="CE341" s="28"/>
      <c r="CU341" s="28"/>
      <c r="DK341" s="28"/>
      <c r="EA341" s="28"/>
      <c r="EQ341" s="28"/>
      <c r="FG341" s="28"/>
      <c r="FW341" s="28"/>
      <c r="GM341" s="28"/>
      <c r="HC341" s="28"/>
      <c r="HS341" s="28"/>
      <c r="II341" s="28"/>
    </row>
    <row r="342" spans="1:243" ht="21.75" customHeight="1">
      <c r="A342" s="111"/>
      <c r="B342" s="86"/>
      <c r="C342" s="87"/>
      <c r="D342" s="88"/>
      <c r="E342" s="20"/>
      <c r="F342" s="20"/>
      <c r="G342" s="20"/>
      <c r="H342" s="17">
        <v>2030</v>
      </c>
      <c r="I342" s="30">
        <f t="shared" si="167"/>
        <v>103061.5</v>
      </c>
      <c r="J342" s="30">
        <f t="shared" si="165"/>
        <v>0</v>
      </c>
      <c r="K342" s="30">
        <f t="shared" si="169"/>
        <v>103061.5</v>
      </c>
      <c r="L342" s="30">
        <f t="shared" si="169"/>
        <v>0</v>
      </c>
      <c r="M342" s="30">
        <f t="shared" si="169"/>
        <v>0</v>
      </c>
      <c r="N342" s="30">
        <f t="shared" si="169"/>
        <v>0</v>
      </c>
      <c r="O342" s="30">
        <f t="shared" si="169"/>
        <v>0</v>
      </c>
      <c r="P342" s="30">
        <f t="shared" si="169"/>
        <v>0</v>
      </c>
      <c r="Q342" s="30">
        <f t="shared" si="169"/>
        <v>0</v>
      </c>
      <c r="R342" s="30">
        <f t="shared" si="169"/>
        <v>0</v>
      </c>
      <c r="S342" s="26"/>
      <c r="T342" s="31"/>
      <c r="AI342" s="28"/>
      <c r="AY342" s="28"/>
      <c r="BO342" s="28"/>
      <c r="CE342" s="28"/>
      <c r="CU342" s="28"/>
      <c r="DK342" s="28"/>
      <c r="EA342" s="28"/>
      <c r="EQ342" s="28"/>
      <c r="FG342" s="28"/>
      <c r="FW342" s="28"/>
      <c r="GM342" s="28"/>
      <c r="HC342" s="28"/>
      <c r="HS342" s="28"/>
      <c r="II342" s="28"/>
    </row>
    <row r="343" spans="1:256" ht="18" customHeight="1">
      <c r="A343" s="79"/>
      <c r="B343" s="83" t="s">
        <v>38</v>
      </c>
      <c r="C343" s="84"/>
      <c r="D343" s="85"/>
      <c r="E343" s="20"/>
      <c r="F343" s="20"/>
      <c r="G343" s="20"/>
      <c r="H343" s="24" t="s">
        <v>26</v>
      </c>
      <c r="I343" s="25">
        <f t="shared" si="167"/>
        <v>399443.9</v>
      </c>
      <c r="J343" s="25">
        <f t="shared" si="165"/>
        <v>4902.2</v>
      </c>
      <c r="K343" s="25">
        <f aca="true" t="shared" si="170" ref="K343:R343">SUM(K344:K352)</f>
        <v>105991</v>
      </c>
      <c r="L343" s="25">
        <f t="shared" si="170"/>
        <v>4902.2</v>
      </c>
      <c r="M343" s="25">
        <f t="shared" si="170"/>
        <v>0</v>
      </c>
      <c r="N343" s="25">
        <f t="shared" si="170"/>
        <v>0</v>
      </c>
      <c r="O343" s="25">
        <f t="shared" si="170"/>
        <v>293452.9</v>
      </c>
      <c r="P343" s="25">
        <f t="shared" si="170"/>
        <v>0</v>
      </c>
      <c r="Q343" s="25">
        <f t="shared" si="170"/>
        <v>0</v>
      </c>
      <c r="R343" s="25">
        <f t="shared" si="170"/>
        <v>0</v>
      </c>
      <c r="S343" s="26"/>
      <c r="T343" s="82"/>
      <c r="U343" s="87"/>
      <c r="V343" s="87"/>
      <c r="W343" s="28"/>
      <c r="X343" s="46"/>
      <c r="Y343" s="53"/>
      <c r="Z343" s="53"/>
      <c r="AA343" s="53"/>
      <c r="AB343" s="53"/>
      <c r="AC343" s="53"/>
      <c r="AD343" s="53"/>
      <c r="AE343" s="53"/>
      <c r="AF343" s="53"/>
      <c r="AG343" s="53"/>
      <c r="AH343" s="53"/>
      <c r="AI343" s="60"/>
      <c r="AJ343" s="89"/>
      <c r="AK343" s="87"/>
      <c r="AL343" s="87"/>
      <c r="AM343" s="87"/>
      <c r="AN343" s="28"/>
      <c r="AO343" s="46"/>
      <c r="AP343" s="53"/>
      <c r="AQ343" s="53"/>
      <c r="AR343" s="53"/>
      <c r="AS343" s="53"/>
      <c r="AT343" s="53"/>
      <c r="AU343" s="53"/>
      <c r="AV343" s="53"/>
      <c r="AW343" s="53"/>
      <c r="AX343" s="53"/>
      <c r="AY343" s="53"/>
      <c r="AZ343" s="60"/>
      <c r="BA343" s="89"/>
      <c r="BB343" s="87"/>
      <c r="BC343" s="87"/>
      <c r="BD343" s="87"/>
      <c r="BE343" s="28"/>
      <c r="BF343" s="46"/>
      <c r="BG343" s="53"/>
      <c r="BH343" s="53"/>
      <c r="BI343" s="53"/>
      <c r="BJ343" s="53"/>
      <c r="BK343" s="53"/>
      <c r="BL343" s="53"/>
      <c r="BM343" s="53"/>
      <c r="BN343" s="53"/>
      <c r="BO343" s="53"/>
      <c r="BP343" s="53"/>
      <c r="BQ343" s="60"/>
      <c r="BR343" s="89"/>
      <c r="BS343" s="87"/>
      <c r="BT343" s="87"/>
      <c r="BU343" s="87"/>
      <c r="BV343" s="28"/>
      <c r="BW343" s="46"/>
      <c r="BX343" s="53"/>
      <c r="BY343" s="53"/>
      <c r="BZ343" s="53"/>
      <c r="CA343" s="53"/>
      <c r="CB343" s="53"/>
      <c r="CC343" s="53"/>
      <c r="CD343" s="53"/>
      <c r="CE343" s="53"/>
      <c r="CF343" s="53"/>
      <c r="CG343" s="53"/>
      <c r="CH343" s="60"/>
      <c r="CI343" s="89"/>
      <c r="CJ343" s="87"/>
      <c r="CK343" s="87"/>
      <c r="CL343" s="87"/>
      <c r="CM343" s="28"/>
      <c r="CN343" s="46"/>
      <c r="CO343" s="53"/>
      <c r="CP343" s="53"/>
      <c r="CQ343" s="53"/>
      <c r="CR343" s="53"/>
      <c r="CS343" s="53"/>
      <c r="CT343" s="53"/>
      <c r="CU343" s="53"/>
      <c r="CV343" s="53"/>
      <c r="CW343" s="53"/>
      <c r="CX343" s="53"/>
      <c r="CY343" s="60"/>
      <c r="CZ343" s="89"/>
      <c r="DA343" s="87"/>
      <c r="DB343" s="87"/>
      <c r="DC343" s="87"/>
      <c r="DD343" s="28"/>
      <c r="DE343" s="46"/>
      <c r="DF343" s="53"/>
      <c r="DG343" s="61"/>
      <c r="DH343" s="25"/>
      <c r="DI343" s="25"/>
      <c r="DJ343" s="25"/>
      <c r="DK343" s="25"/>
      <c r="DL343" s="25"/>
      <c r="DM343" s="25"/>
      <c r="DN343" s="25"/>
      <c r="DO343" s="25"/>
      <c r="DP343" s="26"/>
      <c r="DQ343" s="82"/>
      <c r="DR343" s="83"/>
      <c r="DS343" s="84"/>
      <c r="DT343" s="85"/>
      <c r="DU343" s="20"/>
      <c r="DV343" s="24"/>
      <c r="DW343" s="25"/>
      <c r="DX343" s="25"/>
      <c r="DY343" s="25"/>
      <c r="DZ343" s="25"/>
      <c r="EA343" s="25"/>
      <c r="EB343" s="25"/>
      <c r="EC343" s="25"/>
      <c r="ED343" s="25"/>
      <c r="EE343" s="25"/>
      <c r="EF343" s="25"/>
      <c r="EG343" s="26"/>
      <c r="EH343" s="82"/>
      <c r="EI343" s="83"/>
      <c r="EJ343" s="84"/>
      <c r="EK343" s="85"/>
      <c r="EL343" s="20"/>
      <c r="EM343" s="24"/>
      <c r="EN343" s="25"/>
      <c r="EO343" s="25"/>
      <c r="EP343" s="25"/>
      <c r="EQ343" s="25"/>
      <c r="ER343" s="25"/>
      <c r="ES343" s="25"/>
      <c r="ET343" s="25"/>
      <c r="EU343" s="25"/>
      <c r="EV343" s="25"/>
      <c r="EW343" s="25"/>
      <c r="EX343" s="26"/>
      <c r="EY343" s="82"/>
      <c r="EZ343" s="83"/>
      <c r="FA343" s="84"/>
      <c r="FB343" s="85"/>
      <c r="FC343" s="20"/>
      <c r="FD343" s="24"/>
      <c r="FE343" s="25"/>
      <c r="FF343" s="25"/>
      <c r="FG343" s="25"/>
      <c r="FH343" s="25"/>
      <c r="FI343" s="25"/>
      <c r="FJ343" s="25"/>
      <c r="FK343" s="25"/>
      <c r="FL343" s="25"/>
      <c r="FM343" s="25"/>
      <c r="FN343" s="25"/>
      <c r="FO343" s="26"/>
      <c r="FP343" s="82"/>
      <c r="FQ343" s="83"/>
      <c r="FR343" s="84"/>
      <c r="FS343" s="85"/>
      <c r="FT343" s="20"/>
      <c r="FU343" s="24"/>
      <c r="FV343" s="25"/>
      <c r="FW343" s="25"/>
      <c r="FX343" s="25"/>
      <c r="FY343" s="25"/>
      <c r="FZ343" s="25"/>
      <c r="GA343" s="25"/>
      <c r="GB343" s="25"/>
      <c r="GC343" s="25"/>
      <c r="GD343" s="25"/>
      <c r="GE343" s="25"/>
      <c r="GF343" s="26"/>
      <c r="GG343" s="82"/>
      <c r="GH343" s="83"/>
      <c r="GI343" s="84"/>
      <c r="GJ343" s="85"/>
      <c r="GK343" s="20"/>
      <c r="GL343" s="24"/>
      <c r="GM343" s="25"/>
      <c r="GN343" s="25"/>
      <c r="GO343" s="25"/>
      <c r="GP343" s="25"/>
      <c r="GQ343" s="25"/>
      <c r="GR343" s="25"/>
      <c r="GS343" s="25"/>
      <c r="GT343" s="25"/>
      <c r="GU343" s="25"/>
      <c r="GV343" s="25"/>
      <c r="GW343" s="26"/>
      <c r="GX343" s="82"/>
      <c r="GY343" s="83"/>
      <c r="GZ343" s="84"/>
      <c r="HA343" s="85"/>
      <c r="HB343" s="20"/>
      <c r="HC343" s="24"/>
      <c r="HD343" s="25"/>
      <c r="HE343" s="25"/>
      <c r="HF343" s="25"/>
      <c r="HG343" s="25"/>
      <c r="HH343" s="25"/>
      <c r="HI343" s="25"/>
      <c r="HJ343" s="25"/>
      <c r="HK343" s="25"/>
      <c r="HL343" s="25"/>
      <c r="HM343" s="25"/>
      <c r="HN343" s="26"/>
      <c r="HO343" s="82"/>
      <c r="HP343" s="83"/>
      <c r="HQ343" s="84"/>
      <c r="HR343" s="85"/>
      <c r="HS343" s="20"/>
      <c r="HT343" s="24"/>
      <c r="HU343" s="25"/>
      <c r="HV343" s="25"/>
      <c r="HW343" s="25"/>
      <c r="HX343" s="25"/>
      <c r="HY343" s="25"/>
      <c r="HZ343" s="25"/>
      <c r="IA343" s="25"/>
      <c r="IB343" s="25"/>
      <c r="IC343" s="25"/>
      <c r="ID343" s="25"/>
      <c r="IE343" s="26"/>
      <c r="IF343" s="82"/>
      <c r="IG343" s="83"/>
      <c r="IH343" s="84"/>
      <c r="II343" s="85"/>
      <c r="IJ343" s="20"/>
      <c r="IK343" s="24"/>
      <c r="IL343" s="25"/>
      <c r="IM343" s="25"/>
      <c r="IN343" s="25"/>
      <c r="IO343" s="25"/>
      <c r="IP343" s="25"/>
      <c r="IQ343" s="25"/>
      <c r="IR343" s="25"/>
      <c r="IS343" s="25"/>
      <c r="IT343" s="25"/>
      <c r="IU343" s="25"/>
      <c r="IV343" s="26"/>
    </row>
    <row r="344" spans="1:256" ht="21.75" customHeight="1">
      <c r="A344" s="80"/>
      <c r="B344" s="86"/>
      <c r="C344" s="87"/>
      <c r="D344" s="88"/>
      <c r="E344" s="20"/>
      <c r="F344" s="20"/>
      <c r="G344" s="20"/>
      <c r="H344" s="17">
        <v>2022</v>
      </c>
      <c r="I344" s="30">
        <f t="shared" si="167"/>
        <v>0</v>
      </c>
      <c r="J344" s="30">
        <f t="shared" si="165"/>
        <v>0</v>
      </c>
      <c r="K344" s="30">
        <f aca="true" t="shared" si="171" ref="K344:R344">K251+K178+K300</f>
        <v>0</v>
      </c>
      <c r="L344" s="30">
        <f t="shared" si="171"/>
        <v>0</v>
      </c>
      <c r="M344" s="30">
        <f t="shared" si="171"/>
        <v>0</v>
      </c>
      <c r="N344" s="30">
        <f t="shared" si="171"/>
        <v>0</v>
      </c>
      <c r="O344" s="30">
        <f t="shared" si="171"/>
        <v>0</v>
      </c>
      <c r="P344" s="30">
        <f t="shared" si="171"/>
        <v>0</v>
      </c>
      <c r="Q344" s="30">
        <f t="shared" si="171"/>
        <v>0</v>
      </c>
      <c r="R344" s="30">
        <f t="shared" si="171"/>
        <v>0</v>
      </c>
      <c r="S344" s="26"/>
      <c r="T344" s="82"/>
      <c r="U344" s="87"/>
      <c r="V344" s="87"/>
      <c r="W344" s="28"/>
      <c r="X344" s="49"/>
      <c r="Y344" s="52"/>
      <c r="Z344" s="52"/>
      <c r="AA344" s="52"/>
      <c r="AB344" s="52"/>
      <c r="AC344" s="52"/>
      <c r="AD344" s="52"/>
      <c r="AE344" s="52"/>
      <c r="AF344" s="52"/>
      <c r="AG344" s="52"/>
      <c r="AH344" s="52"/>
      <c r="AI344" s="60"/>
      <c r="AJ344" s="89"/>
      <c r="AK344" s="87"/>
      <c r="AL344" s="87"/>
      <c r="AM344" s="87"/>
      <c r="AN344" s="28"/>
      <c r="AO344" s="49"/>
      <c r="AP344" s="52"/>
      <c r="AQ344" s="52"/>
      <c r="AR344" s="52"/>
      <c r="AS344" s="52"/>
      <c r="AT344" s="52"/>
      <c r="AU344" s="52"/>
      <c r="AV344" s="52"/>
      <c r="AW344" s="52"/>
      <c r="AX344" s="52"/>
      <c r="AY344" s="52"/>
      <c r="AZ344" s="60"/>
      <c r="BA344" s="89"/>
      <c r="BB344" s="87"/>
      <c r="BC344" s="87"/>
      <c r="BD344" s="87"/>
      <c r="BE344" s="28"/>
      <c r="BF344" s="49"/>
      <c r="BG344" s="52"/>
      <c r="BH344" s="52"/>
      <c r="BI344" s="52"/>
      <c r="BJ344" s="52"/>
      <c r="BK344" s="52"/>
      <c r="BL344" s="52"/>
      <c r="BM344" s="52"/>
      <c r="BN344" s="52"/>
      <c r="BO344" s="52"/>
      <c r="BP344" s="52"/>
      <c r="BQ344" s="60"/>
      <c r="BR344" s="89"/>
      <c r="BS344" s="87"/>
      <c r="BT344" s="87"/>
      <c r="BU344" s="87"/>
      <c r="BV344" s="28"/>
      <c r="BW344" s="49"/>
      <c r="BX344" s="52"/>
      <c r="BY344" s="52"/>
      <c r="BZ344" s="52"/>
      <c r="CA344" s="52"/>
      <c r="CB344" s="52"/>
      <c r="CC344" s="52"/>
      <c r="CD344" s="52"/>
      <c r="CE344" s="52"/>
      <c r="CF344" s="52"/>
      <c r="CG344" s="52"/>
      <c r="CH344" s="60"/>
      <c r="CI344" s="89"/>
      <c r="CJ344" s="87"/>
      <c r="CK344" s="87"/>
      <c r="CL344" s="87"/>
      <c r="CM344" s="28"/>
      <c r="CN344" s="49"/>
      <c r="CO344" s="52"/>
      <c r="CP344" s="52"/>
      <c r="CQ344" s="52"/>
      <c r="CR344" s="52"/>
      <c r="CS344" s="52"/>
      <c r="CT344" s="52"/>
      <c r="CU344" s="52"/>
      <c r="CV344" s="52"/>
      <c r="CW344" s="52"/>
      <c r="CX344" s="52"/>
      <c r="CY344" s="60"/>
      <c r="CZ344" s="89"/>
      <c r="DA344" s="87"/>
      <c r="DB344" s="87"/>
      <c r="DC344" s="87"/>
      <c r="DD344" s="28"/>
      <c r="DE344" s="49"/>
      <c r="DF344" s="52"/>
      <c r="DG344" s="62"/>
      <c r="DH344" s="30"/>
      <c r="DI344" s="30"/>
      <c r="DJ344" s="30"/>
      <c r="DK344" s="30"/>
      <c r="DL344" s="30"/>
      <c r="DM344" s="30"/>
      <c r="DN344" s="30"/>
      <c r="DO344" s="30"/>
      <c r="DP344" s="26"/>
      <c r="DQ344" s="82"/>
      <c r="DR344" s="86"/>
      <c r="DS344" s="87"/>
      <c r="DT344" s="88"/>
      <c r="DU344" s="20"/>
      <c r="DV344" s="17"/>
      <c r="DW344" s="30"/>
      <c r="DX344" s="30"/>
      <c r="DY344" s="30"/>
      <c r="DZ344" s="30"/>
      <c r="EA344" s="30"/>
      <c r="EB344" s="30"/>
      <c r="EC344" s="30"/>
      <c r="ED344" s="30"/>
      <c r="EE344" s="30"/>
      <c r="EF344" s="30"/>
      <c r="EG344" s="26"/>
      <c r="EH344" s="82"/>
      <c r="EI344" s="86"/>
      <c r="EJ344" s="87"/>
      <c r="EK344" s="88"/>
      <c r="EL344" s="20"/>
      <c r="EM344" s="17"/>
      <c r="EN344" s="30"/>
      <c r="EO344" s="30"/>
      <c r="EP344" s="30"/>
      <c r="EQ344" s="30"/>
      <c r="ER344" s="30"/>
      <c r="ES344" s="30"/>
      <c r="ET344" s="30"/>
      <c r="EU344" s="30"/>
      <c r="EV344" s="30"/>
      <c r="EW344" s="30"/>
      <c r="EX344" s="26"/>
      <c r="EY344" s="82"/>
      <c r="EZ344" s="86"/>
      <c r="FA344" s="87"/>
      <c r="FB344" s="88"/>
      <c r="FC344" s="20"/>
      <c r="FD344" s="17"/>
      <c r="FE344" s="30"/>
      <c r="FF344" s="30"/>
      <c r="FG344" s="30"/>
      <c r="FH344" s="30"/>
      <c r="FI344" s="30"/>
      <c r="FJ344" s="30"/>
      <c r="FK344" s="30"/>
      <c r="FL344" s="30"/>
      <c r="FM344" s="30"/>
      <c r="FN344" s="30"/>
      <c r="FO344" s="26"/>
      <c r="FP344" s="82"/>
      <c r="FQ344" s="86"/>
      <c r="FR344" s="87"/>
      <c r="FS344" s="88"/>
      <c r="FT344" s="20"/>
      <c r="FU344" s="17"/>
      <c r="FV344" s="30"/>
      <c r="FW344" s="30"/>
      <c r="FX344" s="30"/>
      <c r="FY344" s="30"/>
      <c r="FZ344" s="30"/>
      <c r="GA344" s="30"/>
      <c r="GB344" s="30"/>
      <c r="GC344" s="30"/>
      <c r="GD344" s="30"/>
      <c r="GE344" s="30"/>
      <c r="GF344" s="26"/>
      <c r="GG344" s="82"/>
      <c r="GH344" s="86"/>
      <c r="GI344" s="87"/>
      <c r="GJ344" s="88"/>
      <c r="GK344" s="20"/>
      <c r="GL344" s="17"/>
      <c r="GM344" s="30"/>
      <c r="GN344" s="30"/>
      <c r="GO344" s="30"/>
      <c r="GP344" s="30"/>
      <c r="GQ344" s="30"/>
      <c r="GR344" s="30"/>
      <c r="GS344" s="30"/>
      <c r="GT344" s="30"/>
      <c r="GU344" s="30"/>
      <c r="GV344" s="30"/>
      <c r="GW344" s="26"/>
      <c r="GX344" s="82"/>
      <c r="GY344" s="86"/>
      <c r="GZ344" s="87"/>
      <c r="HA344" s="88"/>
      <c r="HB344" s="20"/>
      <c r="HC344" s="17"/>
      <c r="HD344" s="30"/>
      <c r="HE344" s="30"/>
      <c r="HF344" s="30"/>
      <c r="HG344" s="30"/>
      <c r="HH344" s="30"/>
      <c r="HI344" s="30"/>
      <c r="HJ344" s="30"/>
      <c r="HK344" s="30"/>
      <c r="HL344" s="30"/>
      <c r="HM344" s="30"/>
      <c r="HN344" s="26"/>
      <c r="HO344" s="82"/>
      <c r="HP344" s="86"/>
      <c r="HQ344" s="87"/>
      <c r="HR344" s="88"/>
      <c r="HS344" s="20"/>
      <c r="HT344" s="17"/>
      <c r="HU344" s="30"/>
      <c r="HV344" s="30"/>
      <c r="HW344" s="30"/>
      <c r="HX344" s="30"/>
      <c r="HY344" s="30"/>
      <c r="HZ344" s="30"/>
      <c r="IA344" s="30"/>
      <c r="IB344" s="30"/>
      <c r="IC344" s="30"/>
      <c r="ID344" s="30"/>
      <c r="IE344" s="26"/>
      <c r="IF344" s="82"/>
      <c r="IG344" s="86"/>
      <c r="IH344" s="87"/>
      <c r="II344" s="88"/>
      <c r="IJ344" s="20"/>
      <c r="IK344" s="17"/>
      <c r="IL344" s="30"/>
      <c r="IM344" s="30"/>
      <c r="IN344" s="30"/>
      <c r="IO344" s="30"/>
      <c r="IP344" s="30"/>
      <c r="IQ344" s="30"/>
      <c r="IR344" s="30"/>
      <c r="IS344" s="30"/>
      <c r="IT344" s="30"/>
      <c r="IU344" s="30"/>
      <c r="IV344" s="26"/>
    </row>
    <row r="345" spans="1:256" ht="19.5" customHeight="1">
      <c r="A345" s="80"/>
      <c r="B345" s="86"/>
      <c r="C345" s="87"/>
      <c r="D345" s="88"/>
      <c r="E345" s="17"/>
      <c r="F345" s="17"/>
      <c r="G345" s="17"/>
      <c r="H345" s="17">
        <v>2023</v>
      </c>
      <c r="I345" s="30">
        <f t="shared" si="167"/>
        <v>252433</v>
      </c>
      <c r="J345" s="30">
        <f t="shared" si="165"/>
        <v>4902.2</v>
      </c>
      <c r="K345" s="30">
        <f aca="true" t="shared" si="172" ref="K345:R352">K252+K179</f>
        <v>69238.3</v>
      </c>
      <c r="L345" s="30">
        <f t="shared" si="172"/>
        <v>4902.2</v>
      </c>
      <c r="M345" s="30">
        <f t="shared" si="172"/>
        <v>0</v>
      </c>
      <c r="N345" s="30">
        <f t="shared" si="172"/>
        <v>0</v>
      </c>
      <c r="O345" s="30">
        <f t="shared" si="172"/>
        <v>183194.7</v>
      </c>
      <c r="P345" s="30">
        <f t="shared" si="172"/>
        <v>0</v>
      </c>
      <c r="Q345" s="30">
        <f t="shared" si="172"/>
        <v>0</v>
      </c>
      <c r="R345" s="30">
        <f t="shared" si="172"/>
        <v>0</v>
      </c>
      <c r="S345" s="26"/>
      <c r="T345" s="82"/>
      <c r="U345" s="87"/>
      <c r="V345" s="87"/>
      <c r="W345" s="49"/>
      <c r="X345" s="49"/>
      <c r="Y345" s="52"/>
      <c r="Z345" s="52"/>
      <c r="AA345" s="52"/>
      <c r="AB345" s="52"/>
      <c r="AC345" s="52"/>
      <c r="AD345" s="52"/>
      <c r="AE345" s="52"/>
      <c r="AF345" s="52"/>
      <c r="AG345" s="52"/>
      <c r="AH345" s="52"/>
      <c r="AI345" s="60"/>
      <c r="AJ345" s="89"/>
      <c r="AK345" s="87"/>
      <c r="AL345" s="87"/>
      <c r="AM345" s="87"/>
      <c r="AN345" s="49"/>
      <c r="AO345" s="49"/>
      <c r="AP345" s="52"/>
      <c r="AQ345" s="52"/>
      <c r="AR345" s="52"/>
      <c r="AS345" s="52"/>
      <c r="AT345" s="52"/>
      <c r="AU345" s="52"/>
      <c r="AV345" s="52"/>
      <c r="AW345" s="52"/>
      <c r="AX345" s="52"/>
      <c r="AY345" s="52"/>
      <c r="AZ345" s="60"/>
      <c r="BA345" s="89"/>
      <c r="BB345" s="87"/>
      <c r="BC345" s="87"/>
      <c r="BD345" s="87"/>
      <c r="BE345" s="49"/>
      <c r="BF345" s="49"/>
      <c r="BG345" s="52"/>
      <c r="BH345" s="52"/>
      <c r="BI345" s="52"/>
      <c r="BJ345" s="52"/>
      <c r="BK345" s="52"/>
      <c r="BL345" s="52"/>
      <c r="BM345" s="52"/>
      <c r="BN345" s="52"/>
      <c r="BO345" s="52"/>
      <c r="BP345" s="52"/>
      <c r="BQ345" s="60"/>
      <c r="BR345" s="89"/>
      <c r="BS345" s="87"/>
      <c r="BT345" s="87"/>
      <c r="BU345" s="87"/>
      <c r="BV345" s="49"/>
      <c r="BW345" s="49"/>
      <c r="BX345" s="52"/>
      <c r="BY345" s="52"/>
      <c r="BZ345" s="52"/>
      <c r="CA345" s="52"/>
      <c r="CB345" s="52"/>
      <c r="CC345" s="52"/>
      <c r="CD345" s="52"/>
      <c r="CE345" s="52"/>
      <c r="CF345" s="52"/>
      <c r="CG345" s="52"/>
      <c r="CH345" s="60"/>
      <c r="CI345" s="89"/>
      <c r="CJ345" s="87"/>
      <c r="CK345" s="87"/>
      <c r="CL345" s="87"/>
      <c r="CM345" s="49"/>
      <c r="CN345" s="49"/>
      <c r="CO345" s="52"/>
      <c r="CP345" s="52"/>
      <c r="CQ345" s="52"/>
      <c r="CR345" s="52"/>
      <c r="CS345" s="52"/>
      <c r="CT345" s="52"/>
      <c r="CU345" s="52"/>
      <c r="CV345" s="52"/>
      <c r="CW345" s="52"/>
      <c r="CX345" s="52"/>
      <c r="CY345" s="60"/>
      <c r="CZ345" s="89"/>
      <c r="DA345" s="87"/>
      <c r="DB345" s="87"/>
      <c r="DC345" s="87"/>
      <c r="DD345" s="49"/>
      <c r="DE345" s="49"/>
      <c r="DF345" s="52"/>
      <c r="DG345" s="62"/>
      <c r="DH345" s="30"/>
      <c r="DI345" s="30"/>
      <c r="DJ345" s="30"/>
      <c r="DK345" s="30"/>
      <c r="DL345" s="30"/>
      <c r="DM345" s="30"/>
      <c r="DN345" s="30"/>
      <c r="DO345" s="30"/>
      <c r="DP345" s="26"/>
      <c r="DQ345" s="82"/>
      <c r="DR345" s="86"/>
      <c r="DS345" s="87"/>
      <c r="DT345" s="88"/>
      <c r="DU345" s="17"/>
      <c r="DV345" s="17"/>
      <c r="DW345" s="30"/>
      <c r="DX345" s="30"/>
      <c r="DY345" s="30"/>
      <c r="DZ345" s="30"/>
      <c r="EA345" s="30"/>
      <c r="EB345" s="30"/>
      <c r="EC345" s="30"/>
      <c r="ED345" s="30"/>
      <c r="EE345" s="30"/>
      <c r="EF345" s="30"/>
      <c r="EG345" s="26"/>
      <c r="EH345" s="82"/>
      <c r="EI345" s="86"/>
      <c r="EJ345" s="87"/>
      <c r="EK345" s="88"/>
      <c r="EL345" s="17"/>
      <c r="EM345" s="17"/>
      <c r="EN345" s="30"/>
      <c r="EO345" s="30"/>
      <c r="EP345" s="30"/>
      <c r="EQ345" s="30"/>
      <c r="ER345" s="30"/>
      <c r="ES345" s="30"/>
      <c r="ET345" s="30"/>
      <c r="EU345" s="30"/>
      <c r="EV345" s="30"/>
      <c r="EW345" s="30"/>
      <c r="EX345" s="26"/>
      <c r="EY345" s="82"/>
      <c r="EZ345" s="86"/>
      <c r="FA345" s="87"/>
      <c r="FB345" s="88"/>
      <c r="FC345" s="17"/>
      <c r="FD345" s="17"/>
      <c r="FE345" s="30"/>
      <c r="FF345" s="30"/>
      <c r="FG345" s="30"/>
      <c r="FH345" s="30"/>
      <c r="FI345" s="30"/>
      <c r="FJ345" s="30"/>
      <c r="FK345" s="30"/>
      <c r="FL345" s="30"/>
      <c r="FM345" s="30"/>
      <c r="FN345" s="30"/>
      <c r="FO345" s="26"/>
      <c r="FP345" s="82"/>
      <c r="FQ345" s="86"/>
      <c r="FR345" s="87"/>
      <c r="FS345" s="88"/>
      <c r="FT345" s="17"/>
      <c r="FU345" s="17"/>
      <c r="FV345" s="30"/>
      <c r="FW345" s="30"/>
      <c r="FX345" s="30"/>
      <c r="FY345" s="30"/>
      <c r="FZ345" s="30"/>
      <c r="GA345" s="30"/>
      <c r="GB345" s="30"/>
      <c r="GC345" s="30"/>
      <c r="GD345" s="30"/>
      <c r="GE345" s="30"/>
      <c r="GF345" s="26"/>
      <c r="GG345" s="82"/>
      <c r="GH345" s="86"/>
      <c r="GI345" s="87"/>
      <c r="GJ345" s="88"/>
      <c r="GK345" s="17"/>
      <c r="GL345" s="17"/>
      <c r="GM345" s="30"/>
      <c r="GN345" s="30"/>
      <c r="GO345" s="30"/>
      <c r="GP345" s="30"/>
      <c r="GQ345" s="30"/>
      <c r="GR345" s="30"/>
      <c r="GS345" s="30"/>
      <c r="GT345" s="30"/>
      <c r="GU345" s="30"/>
      <c r="GV345" s="30"/>
      <c r="GW345" s="26"/>
      <c r="GX345" s="82"/>
      <c r="GY345" s="86"/>
      <c r="GZ345" s="87"/>
      <c r="HA345" s="88"/>
      <c r="HB345" s="17"/>
      <c r="HC345" s="17"/>
      <c r="HD345" s="30"/>
      <c r="HE345" s="30"/>
      <c r="HF345" s="30"/>
      <c r="HG345" s="30"/>
      <c r="HH345" s="30"/>
      <c r="HI345" s="30"/>
      <c r="HJ345" s="30"/>
      <c r="HK345" s="30"/>
      <c r="HL345" s="30"/>
      <c r="HM345" s="30"/>
      <c r="HN345" s="26"/>
      <c r="HO345" s="82"/>
      <c r="HP345" s="86"/>
      <c r="HQ345" s="87"/>
      <c r="HR345" s="88"/>
      <c r="HS345" s="17"/>
      <c r="HT345" s="17"/>
      <c r="HU345" s="30"/>
      <c r="HV345" s="30"/>
      <c r="HW345" s="30"/>
      <c r="HX345" s="30"/>
      <c r="HY345" s="30"/>
      <c r="HZ345" s="30"/>
      <c r="IA345" s="30"/>
      <c r="IB345" s="30"/>
      <c r="IC345" s="30"/>
      <c r="ID345" s="30"/>
      <c r="IE345" s="26"/>
      <c r="IF345" s="82"/>
      <c r="IG345" s="86"/>
      <c r="IH345" s="87"/>
      <c r="II345" s="88"/>
      <c r="IJ345" s="17"/>
      <c r="IK345" s="17"/>
      <c r="IL345" s="30"/>
      <c r="IM345" s="30"/>
      <c r="IN345" s="30"/>
      <c r="IO345" s="30"/>
      <c r="IP345" s="30"/>
      <c r="IQ345" s="30"/>
      <c r="IR345" s="30"/>
      <c r="IS345" s="30"/>
      <c r="IT345" s="30"/>
      <c r="IU345" s="30"/>
      <c r="IV345" s="26"/>
    </row>
    <row r="346" spans="1:256" ht="18.75" customHeight="1">
      <c r="A346" s="80"/>
      <c r="B346" s="86"/>
      <c r="C346" s="87"/>
      <c r="D346" s="88"/>
      <c r="E346" s="17"/>
      <c r="F346" s="17"/>
      <c r="G346" s="17"/>
      <c r="H346" s="17">
        <v>2024</v>
      </c>
      <c r="I346" s="30">
        <f>K346+M346+O346+Q346</f>
        <v>147010.9</v>
      </c>
      <c r="J346" s="30">
        <f t="shared" si="165"/>
        <v>0</v>
      </c>
      <c r="K346" s="30">
        <f t="shared" si="172"/>
        <v>36752.7</v>
      </c>
      <c r="L346" s="30">
        <f t="shared" si="172"/>
        <v>0</v>
      </c>
      <c r="M346" s="30">
        <f t="shared" si="172"/>
        <v>0</v>
      </c>
      <c r="N346" s="30">
        <f t="shared" si="172"/>
        <v>0</v>
      </c>
      <c r="O346" s="30">
        <f t="shared" si="172"/>
        <v>110258.2</v>
      </c>
      <c r="P346" s="30">
        <f t="shared" si="172"/>
        <v>0</v>
      </c>
      <c r="Q346" s="30">
        <f t="shared" si="172"/>
        <v>0</v>
      </c>
      <c r="R346" s="30">
        <f t="shared" si="172"/>
        <v>0</v>
      </c>
      <c r="S346" s="26"/>
      <c r="T346" s="82"/>
      <c r="U346" s="87"/>
      <c r="V346" s="87"/>
      <c r="W346" s="49"/>
      <c r="X346" s="49"/>
      <c r="Y346" s="52"/>
      <c r="Z346" s="52"/>
      <c r="AA346" s="52"/>
      <c r="AB346" s="52"/>
      <c r="AC346" s="52"/>
      <c r="AD346" s="52"/>
      <c r="AE346" s="52"/>
      <c r="AF346" s="52"/>
      <c r="AG346" s="52"/>
      <c r="AH346" s="52"/>
      <c r="AI346" s="60"/>
      <c r="AJ346" s="89"/>
      <c r="AK346" s="87"/>
      <c r="AL346" s="87"/>
      <c r="AM346" s="87"/>
      <c r="AN346" s="49"/>
      <c r="AO346" s="49"/>
      <c r="AP346" s="52"/>
      <c r="AQ346" s="52"/>
      <c r="AR346" s="52"/>
      <c r="AS346" s="52"/>
      <c r="AT346" s="52"/>
      <c r="AU346" s="52"/>
      <c r="AV346" s="52"/>
      <c r="AW346" s="52"/>
      <c r="AX346" s="52"/>
      <c r="AY346" s="52"/>
      <c r="AZ346" s="60"/>
      <c r="BA346" s="89"/>
      <c r="BB346" s="87"/>
      <c r="BC346" s="87"/>
      <c r="BD346" s="87"/>
      <c r="BE346" s="49"/>
      <c r="BF346" s="49"/>
      <c r="BG346" s="52"/>
      <c r="BH346" s="52"/>
      <c r="BI346" s="52"/>
      <c r="BJ346" s="52"/>
      <c r="BK346" s="52"/>
      <c r="BL346" s="52"/>
      <c r="BM346" s="52"/>
      <c r="BN346" s="52"/>
      <c r="BO346" s="52"/>
      <c r="BP346" s="52"/>
      <c r="BQ346" s="60"/>
      <c r="BR346" s="89"/>
      <c r="BS346" s="87"/>
      <c r="BT346" s="87"/>
      <c r="BU346" s="87"/>
      <c r="BV346" s="49"/>
      <c r="BW346" s="49"/>
      <c r="BX346" s="52"/>
      <c r="BY346" s="52"/>
      <c r="BZ346" s="52"/>
      <c r="CA346" s="52"/>
      <c r="CB346" s="52"/>
      <c r="CC346" s="52"/>
      <c r="CD346" s="52"/>
      <c r="CE346" s="52"/>
      <c r="CF346" s="52"/>
      <c r="CG346" s="52"/>
      <c r="CH346" s="60"/>
      <c r="CI346" s="89"/>
      <c r="CJ346" s="87"/>
      <c r="CK346" s="87"/>
      <c r="CL346" s="87"/>
      <c r="CM346" s="49"/>
      <c r="CN346" s="49"/>
      <c r="CO346" s="52"/>
      <c r="CP346" s="52"/>
      <c r="CQ346" s="52"/>
      <c r="CR346" s="52"/>
      <c r="CS346" s="52"/>
      <c r="CT346" s="52"/>
      <c r="CU346" s="52"/>
      <c r="CV346" s="52"/>
      <c r="CW346" s="52"/>
      <c r="CX346" s="52"/>
      <c r="CY346" s="60"/>
      <c r="CZ346" s="89"/>
      <c r="DA346" s="87"/>
      <c r="DB346" s="87"/>
      <c r="DC346" s="87"/>
      <c r="DD346" s="49"/>
      <c r="DE346" s="49"/>
      <c r="DF346" s="52"/>
      <c r="DG346" s="62"/>
      <c r="DH346" s="30"/>
      <c r="DI346" s="30"/>
      <c r="DJ346" s="30"/>
      <c r="DK346" s="30"/>
      <c r="DL346" s="30"/>
      <c r="DM346" s="30"/>
      <c r="DN346" s="30"/>
      <c r="DO346" s="30"/>
      <c r="DP346" s="26"/>
      <c r="DQ346" s="82"/>
      <c r="DR346" s="86"/>
      <c r="DS346" s="87"/>
      <c r="DT346" s="88"/>
      <c r="DU346" s="17"/>
      <c r="DV346" s="17"/>
      <c r="DW346" s="30"/>
      <c r="DX346" s="30"/>
      <c r="DY346" s="30"/>
      <c r="DZ346" s="30"/>
      <c r="EA346" s="30"/>
      <c r="EB346" s="30"/>
      <c r="EC346" s="30"/>
      <c r="ED346" s="30"/>
      <c r="EE346" s="30"/>
      <c r="EF346" s="30"/>
      <c r="EG346" s="26"/>
      <c r="EH346" s="82"/>
      <c r="EI346" s="86"/>
      <c r="EJ346" s="87"/>
      <c r="EK346" s="88"/>
      <c r="EL346" s="17"/>
      <c r="EM346" s="17"/>
      <c r="EN346" s="30"/>
      <c r="EO346" s="30"/>
      <c r="EP346" s="30"/>
      <c r="EQ346" s="30"/>
      <c r="ER346" s="30"/>
      <c r="ES346" s="30"/>
      <c r="ET346" s="30"/>
      <c r="EU346" s="30"/>
      <c r="EV346" s="30"/>
      <c r="EW346" s="30"/>
      <c r="EX346" s="26"/>
      <c r="EY346" s="82"/>
      <c r="EZ346" s="86"/>
      <c r="FA346" s="87"/>
      <c r="FB346" s="88"/>
      <c r="FC346" s="17"/>
      <c r="FD346" s="17"/>
      <c r="FE346" s="30"/>
      <c r="FF346" s="30"/>
      <c r="FG346" s="30"/>
      <c r="FH346" s="30"/>
      <c r="FI346" s="30"/>
      <c r="FJ346" s="30"/>
      <c r="FK346" s="30"/>
      <c r="FL346" s="30"/>
      <c r="FM346" s="30"/>
      <c r="FN346" s="30"/>
      <c r="FO346" s="26"/>
      <c r="FP346" s="82"/>
      <c r="FQ346" s="86"/>
      <c r="FR346" s="87"/>
      <c r="FS346" s="88"/>
      <c r="FT346" s="17"/>
      <c r="FU346" s="17"/>
      <c r="FV346" s="30"/>
      <c r="FW346" s="30"/>
      <c r="FX346" s="30"/>
      <c r="FY346" s="30"/>
      <c r="FZ346" s="30"/>
      <c r="GA346" s="30"/>
      <c r="GB346" s="30"/>
      <c r="GC346" s="30"/>
      <c r="GD346" s="30"/>
      <c r="GE346" s="30"/>
      <c r="GF346" s="26"/>
      <c r="GG346" s="82"/>
      <c r="GH346" s="86"/>
      <c r="GI346" s="87"/>
      <c r="GJ346" s="88"/>
      <c r="GK346" s="17"/>
      <c r="GL346" s="17"/>
      <c r="GM346" s="30"/>
      <c r="GN346" s="30"/>
      <c r="GO346" s="30"/>
      <c r="GP346" s="30"/>
      <c r="GQ346" s="30"/>
      <c r="GR346" s="30"/>
      <c r="GS346" s="30"/>
      <c r="GT346" s="30"/>
      <c r="GU346" s="30"/>
      <c r="GV346" s="30"/>
      <c r="GW346" s="26"/>
      <c r="GX346" s="82"/>
      <c r="GY346" s="86"/>
      <c r="GZ346" s="87"/>
      <c r="HA346" s="88"/>
      <c r="HB346" s="17"/>
      <c r="HC346" s="17"/>
      <c r="HD346" s="30"/>
      <c r="HE346" s="30"/>
      <c r="HF346" s="30"/>
      <c r="HG346" s="30"/>
      <c r="HH346" s="30"/>
      <c r="HI346" s="30"/>
      <c r="HJ346" s="30"/>
      <c r="HK346" s="30"/>
      <c r="HL346" s="30"/>
      <c r="HM346" s="30"/>
      <c r="HN346" s="26"/>
      <c r="HO346" s="82"/>
      <c r="HP346" s="86"/>
      <c r="HQ346" s="87"/>
      <c r="HR346" s="88"/>
      <c r="HS346" s="17"/>
      <c r="HT346" s="17"/>
      <c r="HU346" s="30"/>
      <c r="HV346" s="30"/>
      <c r="HW346" s="30"/>
      <c r="HX346" s="30"/>
      <c r="HY346" s="30"/>
      <c r="HZ346" s="30"/>
      <c r="IA346" s="30"/>
      <c r="IB346" s="30"/>
      <c r="IC346" s="30"/>
      <c r="ID346" s="30"/>
      <c r="IE346" s="26"/>
      <c r="IF346" s="82"/>
      <c r="IG346" s="86"/>
      <c r="IH346" s="87"/>
      <c r="II346" s="88"/>
      <c r="IJ346" s="17"/>
      <c r="IK346" s="17"/>
      <c r="IL346" s="30"/>
      <c r="IM346" s="30"/>
      <c r="IN346" s="30"/>
      <c r="IO346" s="30"/>
      <c r="IP346" s="30"/>
      <c r="IQ346" s="30"/>
      <c r="IR346" s="30"/>
      <c r="IS346" s="30"/>
      <c r="IT346" s="30"/>
      <c r="IU346" s="30"/>
      <c r="IV346" s="26"/>
    </row>
    <row r="347" spans="1:256" ht="17.25" customHeight="1">
      <c r="A347" s="80"/>
      <c r="B347" s="86"/>
      <c r="C347" s="87"/>
      <c r="D347" s="88"/>
      <c r="E347" s="17"/>
      <c r="F347" s="17"/>
      <c r="G347" s="17"/>
      <c r="H347" s="17">
        <v>2025</v>
      </c>
      <c r="I347" s="30">
        <f t="shared" si="167"/>
        <v>0</v>
      </c>
      <c r="J347" s="30">
        <f t="shared" si="165"/>
        <v>0</v>
      </c>
      <c r="K347" s="30">
        <f t="shared" si="172"/>
        <v>0</v>
      </c>
      <c r="L347" s="30">
        <f t="shared" si="172"/>
        <v>0</v>
      </c>
      <c r="M347" s="30">
        <f t="shared" si="172"/>
        <v>0</v>
      </c>
      <c r="N347" s="30">
        <f t="shared" si="172"/>
        <v>0</v>
      </c>
      <c r="O347" s="30">
        <f t="shared" si="172"/>
        <v>0</v>
      </c>
      <c r="P347" s="30">
        <f t="shared" si="172"/>
        <v>0</v>
      </c>
      <c r="Q347" s="30">
        <f t="shared" si="172"/>
        <v>0</v>
      </c>
      <c r="R347" s="30">
        <f t="shared" si="172"/>
        <v>0</v>
      </c>
      <c r="S347" s="26"/>
      <c r="T347" s="82"/>
      <c r="U347" s="87"/>
      <c r="V347" s="87"/>
      <c r="W347" s="49"/>
      <c r="X347" s="49"/>
      <c r="Y347" s="52"/>
      <c r="Z347" s="52"/>
      <c r="AA347" s="52"/>
      <c r="AB347" s="52"/>
      <c r="AC347" s="52"/>
      <c r="AD347" s="52"/>
      <c r="AE347" s="52"/>
      <c r="AF347" s="52"/>
      <c r="AG347" s="52"/>
      <c r="AH347" s="52"/>
      <c r="AI347" s="60"/>
      <c r="AJ347" s="89"/>
      <c r="AK347" s="87"/>
      <c r="AL347" s="87"/>
      <c r="AM347" s="87"/>
      <c r="AN347" s="49"/>
      <c r="AO347" s="49"/>
      <c r="AP347" s="52"/>
      <c r="AQ347" s="52"/>
      <c r="AR347" s="52"/>
      <c r="AS347" s="52"/>
      <c r="AT347" s="52"/>
      <c r="AU347" s="52"/>
      <c r="AV347" s="52"/>
      <c r="AW347" s="52"/>
      <c r="AX347" s="52"/>
      <c r="AY347" s="52"/>
      <c r="AZ347" s="60"/>
      <c r="BA347" s="89"/>
      <c r="BB347" s="87"/>
      <c r="BC347" s="87"/>
      <c r="BD347" s="87"/>
      <c r="BE347" s="49"/>
      <c r="BF347" s="49"/>
      <c r="BG347" s="52"/>
      <c r="BH347" s="52"/>
      <c r="BI347" s="52"/>
      <c r="BJ347" s="52"/>
      <c r="BK347" s="52"/>
      <c r="BL347" s="52"/>
      <c r="BM347" s="52"/>
      <c r="BN347" s="52"/>
      <c r="BO347" s="52"/>
      <c r="BP347" s="52"/>
      <c r="BQ347" s="60"/>
      <c r="BR347" s="89"/>
      <c r="BS347" s="87"/>
      <c r="BT347" s="87"/>
      <c r="BU347" s="87"/>
      <c r="BV347" s="49"/>
      <c r="BW347" s="49"/>
      <c r="BX347" s="52"/>
      <c r="BY347" s="52"/>
      <c r="BZ347" s="52"/>
      <c r="CA347" s="52"/>
      <c r="CB347" s="52"/>
      <c r="CC347" s="52"/>
      <c r="CD347" s="52"/>
      <c r="CE347" s="52"/>
      <c r="CF347" s="52"/>
      <c r="CG347" s="52"/>
      <c r="CH347" s="60"/>
      <c r="CI347" s="89"/>
      <c r="CJ347" s="87"/>
      <c r="CK347" s="87"/>
      <c r="CL347" s="87"/>
      <c r="CM347" s="49"/>
      <c r="CN347" s="49"/>
      <c r="CO347" s="52"/>
      <c r="CP347" s="52"/>
      <c r="CQ347" s="52"/>
      <c r="CR347" s="52"/>
      <c r="CS347" s="52"/>
      <c r="CT347" s="52"/>
      <c r="CU347" s="52"/>
      <c r="CV347" s="52"/>
      <c r="CW347" s="52"/>
      <c r="CX347" s="52"/>
      <c r="CY347" s="60"/>
      <c r="CZ347" s="89"/>
      <c r="DA347" s="87"/>
      <c r="DB347" s="87"/>
      <c r="DC347" s="87"/>
      <c r="DD347" s="49"/>
      <c r="DE347" s="49"/>
      <c r="DF347" s="52"/>
      <c r="DG347" s="62"/>
      <c r="DH347" s="30"/>
      <c r="DI347" s="30"/>
      <c r="DJ347" s="30"/>
      <c r="DK347" s="30"/>
      <c r="DL347" s="30"/>
      <c r="DM347" s="30"/>
      <c r="DN347" s="30"/>
      <c r="DO347" s="30"/>
      <c r="DP347" s="26"/>
      <c r="DQ347" s="82"/>
      <c r="DR347" s="86"/>
      <c r="DS347" s="87"/>
      <c r="DT347" s="88"/>
      <c r="DU347" s="17"/>
      <c r="DV347" s="17"/>
      <c r="DW347" s="30"/>
      <c r="DX347" s="30"/>
      <c r="DY347" s="30"/>
      <c r="DZ347" s="30"/>
      <c r="EA347" s="30"/>
      <c r="EB347" s="30"/>
      <c r="EC347" s="30"/>
      <c r="ED347" s="30"/>
      <c r="EE347" s="30"/>
      <c r="EF347" s="30"/>
      <c r="EG347" s="26"/>
      <c r="EH347" s="82"/>
      <c r="EI347" s="86"/>
      <c r="EJ347" s="87"/>
      <c r="EK347" s="88"/>
      <c r="EL347" s="17"/>
      <c r="EM347" s="17"/>
      <c r="EN347" s="30"/>
      <c r="EO347" s="30"/>
      <c r="EP347" s="30"/>
      <c r="EQ347" s="30"/>
      <c r="ER347" s="30"/>
      <c r="ES347" s="30"/>
      <c r="ET347" s="30"/>
      <c r="EU347" s="30"/>
      <c r="EV347" s="30"/>
      <c r="EW347" s="30"/>
      <c r="EX347" s="26"/>
      <c r="EY347" s="82"/>
      <c r="EZ347" s="86"/>
      <c r="FA347" s="87"/>
      <c r="FB347" s="88"/>
      <c r="FC347" s="17"/>
      <c r="FD347" s="17"/>
      <c r="FE347" s="30"/>
      <c r="FF347" s="30"/>
      <c r="FG347" s="30"/>
      <c r="FH347" s="30"/>
      <c r="FI347" s="30"/>
      <c r="FJ347" s="30"/>
      <c r="FK347" s="30"/>
      <c r="FL347" s="30"/>
      <c r="FM347" s="30"/>
      <c r="FN347" s="30"/>
      <c r="FO347" s="26"/>
      <c r="FP347" s="82"/>
      <c r="FQ347" s="86"/>
      <c r="FR347" s="87"/>
      <c r="FS347" s="88"/>
      <c r="FT347" s="17"/>
      <c r="FU347" s="17"/>
      <c r="FV347" s="30"/>
      <c r="FW347" s="30"/>
      <c r="FX347" s="30"/>
      <c r="FY347" s="30"/>
      <c r="FZ347" s="30"/>
      <c r="GA347" s="30"/>
      <c r="GB347" s="30"/>
      <c r="GC347" s="30"/>
      <c r="GD347" s="30"/>
      <c r="GE347" s="30"/>
      <c r="GF347" s="26"/>
      <c r="GG347" s="82"/>
      <c r="GH347" s="86"/>
      <c r="GI347" s="87"/>
      <c r="GJ347" s="88"/>
      <c r="GK347" s="17"/>
      <c r="GL347" s="17"/>
      <c r="GM347" s="30"/>
      <c r="GN347" s="30"/>
      <c r="GO347" s="30"/>
      <c r="GP347" s="30"/>
      <c r="GQ347" s="30"/>
      <c r="GR347" s="30"/>
      <c r="GS347" s="30"/>
      <c r="GT347" s="30"/>
      <c r="GU347" s="30"/>
      <c r="GV347" s="30"/>
      <c r="GW347" s="26"/>
      <c r="GX347" s="82"/>
      <c r="GY347" s="86"/>
      <c r="GZ347" s="87"/>
      <c r="HA347" s="88"/>
      <c r="HB347" s="17"/>
      <c r="HC347" s="17"/>
      <c r="HD347" s="30"/>
      <c r="HE347" s="30"/>
      <c r="HF347" s="30"/>
      <c r="HG347" s="30"/>
      <c r="HH347" s="30"/>
      <c r="HI347" s="30"/>
      <c r="HJ347" s="30"/>
      <c r="HK347" s="30"/>
      <c r="HL347" s="30"/>
      <c r="HM347" s="30"/>
      <c r="HN347" s="26"/>
      <c r="HO347" s="82"/>
      <c r="HP347" s="86"/>
      <c r="HQ347" s="87"/>
      <c r="HR347" s="88"/>
      <c r="HS347" s="17"/>
      <c r="HT347" s="17"/>
      <c r="HU347" s="30"/>
      <c r="HV347" s="30"/>
      <c r="HW347" s="30"/>
      <c r="HX347" s="30"/>
      <c r="HY347" s="30"/>
      <c r="HZ347" s="30"/>
      <c r="IA347" s="30"/>
      <c r="IB347" s="30"/>
      <c r="IC347" s="30"/>
      <c r="ID347" s="30"/>
      <c r="IE347" s="26"/>
      <c r="IF347" s="82"/>
      <c r="IG347" s="86"/>
      <c r="IH347" s="87"/>
      <c r="II347" s="88"/>
      <c r="IJ347" s="17"/>
      <c r="IK347" s="17"/>
      <c r="IL347" s="30"/>
      <c r="IM347" s="30"/>
      <c r="IN347" s="30"/>
      <c r="IO347" s="30"/>
      <c r="IP347" s="30"/>
      <c r="IQ347" s="30"/>
      <c r="IR347" s="30"/>
      <c r="IS347" s="30"/>
      <c r="IT347" s="30"/>
      <c r="IU347" s="30"/>
      <c r="IV347" s="26"/>
    </row>
    <row r="348" spans="1:256" ht="19.5" customHeight="1">
      <c r="A348" s="80"/>
      <c r="B348" s="86"/>
      <c r="C348" s="87"/>
      <c r="D348" s="88"/>
      <c r="E348" s="17"/>
      <c r="F348" s="17"/>
      <c r="G348" s="17"/>
      <c r="H348" s="17">
        <v>2026</v>
      </c>
      <c r="I348" s="30">
        <f t="shared" si="167"/>
        <v>0</v>
      </c>
      <c r="J348" s="30">
        <f t="shared" si="165"/>
        <v>0</v>
      </c>
      <c r="K348" s="30">
        <f t="shared" si="172"/>
        <v>0</v>
      </c>
      <c r="L348" s="30">
        <f t="shared" si="172"/>
        <v>0</v>
      </c>
      <c r="M348" s="30">
        <f t="shared" si="172"/>
        <v>0</v>
      </c>
      <c r="N348" s="30">
        <f t="shared" si="172"/>
        <v>0</v>
      </c>
      <c r="O348" s="30">
        <f t="shared" si="172"/>
        <v>0</v>
      </c>
      <c r="P348" s="30">
        <f t="shared" si="172"/>
        <v>0</v>
      </c>
      <c r="Q348" s="30">
        <f t="shared" si="172"/>
        <v>0</v>
      </c>
      <c r="R348" s="30">
        <f t="shared" si="172"/>
        <v>0</v>
      </c>
      <c r="S348" s="26"/>
      <c r="T348" s="82"/>
      <c r="U348" s="87"/>
      <c r="V348" s="87"/>
      <c r="W348" s="49"/>
      <c r="X348" s="49"/>
      <c r="Y348" s="52"/>
      <c r="Z348" s="52"/>
      <c r="AA348" s="52"/>
      <c r="AB348" s="52"/>
      <c r="AC348" s="52"/>
      <c r="AD348" s="52"/>
      <c r="AE348" s="52"/>
      <c r="AF348" s="52"/>
      <c r="AG348" s="52"/>
      <c r="AH348" s="52"/>
      <c r="AI348" s="60"/>
      <c r="AJ348" s="89"/>
      <c r="AK348" s="87"/>
      <c r="AL348" s="87"/>
      <c r="AM348" s="87"/>
      <c r="AN348" s="49"/>
      <c r="AO348" s="49"/>
      <c r="AP348" s="52"/>
      <c r="AQ348" s="52"/>
      <c r="AR348" s="52"/>
      <c r="AS348" s="52"/>
      <c r="AT348" s="52"/>
      <c r="AU348" s="52"/>
      <c r="AV348" s="52"/>
      <c r="AW348" s="52"/>
      <c r="AX348" s="52"/>
      <c r="AY348" s="52"/>
      <c r="AZ348" s="60"/>
      <c r="BA348" s="89"/>
      <c r="BB348" s="87"/>
      <c r="BC348" s="87"/>
      <c r="BD348" s="87"/>
      <c r="BE348" s="49"/>
      <c r="BF348" s="49"/>
      <c r="BG348" s="52"/>
      <c r="BH348" s="52"/>
      <c r="BI348" s="52"/>
      <c r="BJ348" s="52"/>
      <c r="BK348" s="52"/>
      <c r="BL348" s="52"/>
      <c r="BM348" s="52"/>
      <c r="BN348" s="52"/>
      <c r="BO348" s="52"/>
      <c r="BP348" s="52"/>
      <c r="BQ348" s="60"/>
      <c r="BR348" s="89"/>
      <c r="BS348" s="87"/>
      <c r="BT348" s="87"/>
      <c r="BU348" s="87"/>
      <c r="BV348" s="49"/>
      <c r="BW348" s="49"/>
      <c r="BX348" s="52"/>
      <c r="BY348" s="52"/>
      <c r="BZ348" s="52"/>
      <c r="CA348" s="52"/>
      <c r="CB348" s="52"/>
      <c r="CC348" s="52"/>
      <c r="CD348" s="52"/>
      <c r="CE348" s="52"/>
      <c r="CF348" s="52"/>
      <c r="CG348" s="52"/>
      <c r="CH348" s="60"/>
      <c r="CI348" s="89"/>
      <c r="CJ348" s="87"/>
      <c r="CK348" s="87"/>
      <c r="CL348" s="87"/>
      <c r="CM348" s="49"/>
      <c r="CN348" s="49"/>
      <c r="CO348" s="52"/>
      <c r="CP348" s="52"/>
      <c r="CQ348" s="52"/>
      <c r="CR348" s="52"/>
      <c r="CS348" s="52"/>
      <c r="CT348" s="52"/>
      <c r="CU348" s="52"/>
      <c r="CV348" s="52"/>
      <c r="CW348" s="52"/>
      <c r="CX348" s="52"/>
      <c r="CY348" s="60"/>
      <c r="CZ348" s="89"/>
      <c r="DA348" s="87"/>
      <c r="DB348" s="87"/>
      <c r="DC348" s="87"/>
      <c r="DD348" s="49"/>
      <c r="DE348" s="49"/>
      <c r="DF348" s="52"/>
      <c r="DG348" s="62"/>
      <c r="DH348" s="30"/>
      <c r="DI348" s="30"/>
      <c r="DJ348" s="30"/>
      <c r="DK348" s="30"/>
      <c r="DL348" s="30"/>
      <c r="DM348" s="30"/>
      <c r="DN348" s="30"/>
      <c r="DO348" s="30"/>
      <c r="DP348" s="26"/>
      <c r="DQ348" s="82"/>
      <c r="DR348" s="86"/>
      <c r="DS348" s="87"/>
      <c r="DT348" s="88"/>
      <c r="DU348" s="17"/>
      <c r="DV348" s="17"/>
      <c r="DW348" s="30"/>
      <c r="DX348" s="30"/>
      <c r="DY348" s="30"/>
      <c r="DZ348" s="30"/>
      <c r="EA348" s="30"/>
      <c r="EB348" s="30"/>
      <c r="EC348" s="30"/>
      <c r="ED348" s="30"/>
      <c r="EE348" s="30"/>
      <c r="EF348" s="30"/>
      <c r="EG348" s="26"/>
      <c r="EH348" s="82"/>
      <c r="EI348" s="86"/>
      <c r="EJ348" s="87"/>
      <c r="EK348" s="88"/>
      <c r="EL348" s="17"/>
      <c r="EM348" s="17"/>
      <c r="EN348" s="30"/>
      <c r="EO348" s="30"/>
      <c r="EP348" s="30"/>
      <c r="EQ348" s="30"/>
      <c r="ER348" s="30"/>
      <c r="ES348" s="30"/>
      <c r="ET348" s="30"/>
      <c r="EU348" s="30"/>
      <c r="EV348" s="30"/>
      <c r="EW348" s="30"/>
      <c r="EX348" s="26"/>
      <c r="EY348" s="82"/>
      <c r="EZ348" s="86"/>
      <c r="FA348" s="87"/>
      <c r="FB348" s="88"/>
      <c r="FC348" s="17"/>
      <c r="FD348" s="17"/>
      <c r="FE348" s="30"/>
      <c r="FF348" s="30"/>
      <c r="FG348" s="30"/>
      <c r="FH348" s="30"/>
      <c r="FI348" s="30"/>
      <c r="FJ348" s="30"/>
      <c r="FK348" s="30"/>
      <c r="FL348" s="30"/>
      <c r="FM348" s="30"/>
      <c r="FN348" s="30"/>
      <c r="FO348" s="26"/>
      <c r="FP348" s="82"/>
      <c r="FQ348" s="86"/>
      <c r="FR348" s="87"/>
      <c r="FS348" s="88"/>
      <c r="FT348" s="17"/>
      <c r="FU348" s="17"/>
      <c r="FV348" s="30"/>
      <c r="FW348" s="30"/>
      <c r="FX348" s="30"/>
      <c r="FY348" s="30"/>
      <c r="FZ348" s="30"/>
      <c r="GA348" s="30"/>
      <c r="GB348" s="30"/>
      <c r="GC348" s="30"/>
      <c r="GD348" s="30"/>
      <c r="GE348" s="30"/>
      <c r="GF348" s="26"/>
      <c r="GG348" s="82"/>
      <c r="GH348" s="86"/>
      <c r="GI348" s="87"/>
      <c r="GJ348" s="88"/>
      <c r="GK348" s="17"/>
      <c r="GL348" s="17"/>
      <c r="GM348" s="30"/>
      <c r="GN348" s="30"/>
      <c r="GO348" s="30"/>
      <c r="GP348" s="30"/>
      <c r="GQ348" s="30"/>
      <c r="GR348" s="30"/>
      <c r="GS348" s="30"/>
      <c r="GT348" s="30"/>
      <c r="GU348" s="30"/>
      <c r="GV348" s="30"/>
      <c r="GW348" s="26"/>
      <c r="GX348" s="82"/>
      <c r="GY348" s="86"/>
      <c r="GZ348" s="87"/>
      <c r="HA348" s="88"/>
      <c r="HB348" s="17"/>
      <c r="HC348" s="17"/>
      <c r="HD348" s="30"/>
      <c r="HE348" s="30"/>
      <c r="HF348" s="30"/>
      <c r="HG348" s="30"/>
      <c r="HH348" s="30"/>
      <c r="HI348" s="30"/>
      <c r="HJ348" s="30"/>
      <c r="HK348" s="30"/>
      <c r="HL348" s="30"/>
      <c r="HM348" s="30"/>
      <c r="HN348" s="26"/>
      <c r="HO348" s="82"/>
      <c r="HP348" s="86"/>
      <c r="HQ348" s="87"/>
      <c r="HR348" s="88"/>
      <c r="HS348" s="17"/>
      <c r="HT348" s="17"/>
      <c r="HU348" s="30"/>
      <c r="HV348" s="30"/>
      <c r="HW348" s="30"/>
      <c r="HX348" s="30"/>
      <c r="HY348" s="30"/>
      <c r="HZ348" s="30"/>
      <c r="IA348" s="30"/>
      <c r="IB348" s="30"/>
      <c r="IC348" s="30"/>
      <c r="ID348" s="30"/>
      <c r="IE348" s="26"/>
      <c r="IF348" s="82"/>
      <c r="IG348" s="86"/>
      <c r="IH348" s="87"/>
      <c r="II348" s="88"/>
      <c r="IJ348" s="17"/>
      <c r="IK348" s="17"/>
      <c r="IL348" s="30"/>
      <c r="IM348" s="30"/>
      <c r="IN348" s="30"/>
      <c r="IO348" s="30"/>
      <c r="IP348" s="30"/>
      <c r="IQ348" s="30"/>
      <c r="IR348" s="30"/>
      <c r="IS348" s="30"/>
      <c r="IT348" s="30"/>
      <c r="IU348" s="30"/>
      <c r="IV348" s="26"/>
    </row>
    <row r="349" spans="1:256" ht="18" customHeight="1">
      <c r="A349" s="80"/>
      <c r="B349" s="86"/>
      <c r="C349" s="87"/>
      <c r="D349" s="88"/>
      <c r="E349" s="20"/>
      <c r="F349" s="20"/>
      <c r="G349" s="20"/>
      <c r="H349" s="17">
        <v>2027</v>
      </c>
      <c r="I349" s="30">
        <f t="shared" si="167"/>
        <v>0</v>
      </c>
      <c r="J349" s="30">
        <f t="shared" si="165"/>
        <v>0</v>
      </c>
      <c r="K349" s="30">
        <f t="shared" si="172"/>
        <v>0</v>
      </c>
      <c r="L349" s="30">
        <f t="shared" si="172"/>
        <v>0</v>
      </c>
      <c r="M349" s="30">
        <f t="shared" si="172"/>
        <v>0</v>
      </c>
      <c r="N349" s="30">
        <f t="shared" si="172"/>
        <v>0</v>
      </c>
      <c r="O349" s="30">
        <f t="shared" si="172"/>
        <v>0</v>
      </c>
      <c r="P349" s="30">
        <f t="shared" si="172"/>
        <v>0</v>
      </c>
      <c r="Q349" s="30">
        <f t="shared" si="172"/>
        <v>0</v>
      </c>
      <c r="R349" s="30">
        <f t="shared" si="172"/>
        <v>0</v>
      </c>
      <c r="S349" s="26"/>
      <c r="T349" s="82"/>
      <c r="U349" s="87"/>
      <c r="V349" s="87"/>
      <c r="W349" s="28"/>
      <c r="X349" s="49"/>
      <c r="Y349" s="52"/>
      <c r="Z349" s="52"/>
      <c r="AA349" s="52"/>
      <c r="AB349" s="52"/>
      <c r="AC349" s="52"/>
      <c r="AD349" s="52"/>
      <c r="AE349" s="52"/>
      <c r="AF349" s="52"/>
      <c r="AG349" s="52"/>
      <c r="AH349" s="52"/>
      <c r="AI349" s="60"/>
      <c r="AJ349" s="89"/>
      <c r="AK349" s="87"/>
      <c r="AL349" s="87"/>
      <c r="AM349" s="87"/>
      <c r="AN349" s="28"/>
      <c r="AO349" s="49"/>
      <c r="AP349" s="52"/>
      <c r="AQ349" s="52"/>
      <c r="AR349" s="52"/>
      <c r="AS349" s="52"/>
      <c r="AT349" s="52"/>
      <c r="AU349" s="52"/>
      <c r="AV349" s="52"/>
      <c r="AW349" s="52"/>
      <c r="AX349" s="52"/>
      <c r="AY349" s="52"/>
      <c r="AZ349" s="60"/>
      <c r="BA349" s="89"/>
      <c r="BB349" s="87"/>
      <c r="BC349" s="87"/>
      <c r="BD349" s="87"/>
      <c r="BE349" s="28"/>
      <c r="BF349" s="49"/>
      <c r="BG349" s="52"/>
      <c r="BH349" s="52"/>
      <c r="BI349" s="52"/>
      <c r="BJ349" s="52"/>
      <c r="BK349" s="52"/>
      <c r="BL349" s="52"/>
      <c r="BM349" s="52"/>
      <c r="BN349" s="52"/>
      <c r="BO349" s="52"/>
      <c r="BP349" s="52"/>
      <c r="BQ349" s="60"/>
      <c r="BR349" s="89"/>
      <c r="BS349" s="87"/>
      <c r="BT349" s="87"/>
      <c r="BU349" s="87"/>
      <c r="BV349" s="28"/>
      <c r="BW349" s="49"/>
      <c r="BX349" s="52"/>
      <c r="BY349" s="52"/>
      <c r="BZ349" s="52"/>
      <c r="CA349" s="52"/>
      <c r="CB349" s="52"/>
      <c r="CC349" s="52"/>
      <c r="CD349" s="52"/>
      <c r="CE349" s="52"/>
      <c r="CF349" s="52"/>
      <c r="CG349" s="52"/>
      <c r="CH349" s="60"/>
      <c r="CI349" s="89"/>
      <c r="CJ349" s="87"/>
      <c r="CK349" s="87"/>
      <c r="CL349" s="87"/>
      <c r="CM349" s="28"/>
      <c r="CN349" s="49"/>
      <c r="CO349" s="52"/>
      <c r="CP349" s="52"/>
      <c r="CQ349" s="52"/>
      <c r="CR349" s="52"/>
      <c r="CS349" s="52"/>
      <c r="CT349" s="52"/>
      <c r="CU349" s="52"/>
      <c r="CV349" s="52"/>
      <c r="CW349" s="52"/>
      <c r="CX349" s="52"/>
      <c r="CY349" s="60"/>
      <c r="CZ349" s="89"/>
      <c r="DA349" s="87"/>
      <c r="DB349" s="87"/>
      <c r="DC349" s="87"/>
      <c r="DD349" s="28"/>
      <c r="DE349" s="49"/>
      <c r="DF349" s="52"/>
      <c r="DG349" s="62"/>
      <c r="DH349" s="30"/>
      <c r="DI349" s="30"/>
      <c r="DJ349" s="30"/>
      <c r="DK349" s="30"/>
      <c r="DL349" s="30"/>
      <c r="DM349" s="30"/>
      <c r="DN349" s="30"/>
      <c r="DO349" s="30"/>
      <c r="DP349" s="26"/>
      <c r="DQ349" s="82"/>
      <c r="DR349" s="86"/>
      <c r="DS349" s="87"/>
      <c r="DT349" s="88"/>
      <c r="DU349" s="20"/>
      <c r="DV349" s="17"/>
      <c r="DW349" s="30"/>
      <c r="DX349" s="30"/>
      <c r="DY349" s="30"/>
      <c r="DZ349" s="30"/>
      <c r="EA349" s="30"/>
      <c r="EB349" s="30"/>
      <c r="EC349" s="30"/>
      <c r="ED349" s="30"/>
      <c r="EE349" s="30"/>
      <c r="EF349" s="30"/>
      <c r="EG349" s="26"/>
      <c r="EH349" s="82"/>
      <c r="EI349" s="86"/>
      <c r="EJ349" s="87"/>
      <c r="EK349" s="88"/>
      <c r="EL349" s="20"/>
      <c r="EM349" s="17"/>
      <c r="EN349" s="30"/>
      <c r="EO349" s="30"/>
      <c r="EP349" s="30"/>
      <c r="EQ349" s="30"/>
      <c r="ER349" s="30"/>
      <c r="ES349" s="30"/>
      <c r="ET349" s="30"/>
      <c r="EU349" s="30"/>
      <c r="EV349" s="30"/>
      <c r="EW349" s="30"/>
      <c r="EX349" s="26"/>
      <c r="EY349" s="82"/>
      <c r="EZ349" s="86"/>
      <c r="FA349" s="87"/>
      <c r="FB349" s="88"/>
      <c r="FC349" s="20"/>
      <c r="FD349" s="17"/>
      <c r="FE349" s="30"/>
      <c r="FF349" s="30"/>
      <c r="FG349" s="30"/>
      <c r="FH349" s="30"/>
      <c r="FI349" s="30"/>
      <c r="FJ349" s="30"/>
      <c r="FK349" s="30"/>
      <c r="FL349" s="30"/>
      <c r="FM349" s="30"/>
      <c r="FN349" s="30"/>
      <c r="FO349" s="26"/>
      <c r="FP349" s="82"/>
      <c r="FQ349" s="86"/>
      <c r="FR349" s="87"/>
      <c r="FS349" s="88"/>
      <c r="FT349" s="20"/>
      <c r="FU349" s="17"/>
      <c r="FV349" s="30"/>
      <c r="FW349" s="30"/>
      <c r="FX349" s="30"/>
      <c r="FY349" s="30"/>
      <c r="FZ349" s="30"/>
      <c r="GA349" s="30"/>
      <c r="GB349" s="30"/>
      <c r="GC349" s="30"/>
      <c r="GD349" s="30"/>
      <c r="GE349" s="30"/>
      <c r="GF349" s="26"/>
      <c r="GG349" s="82"/>
      <c r="GH349" s="86"/>
      <c r="GI349" s="87"/>
      <c r="GJ349" s="88"/>
      <c r="GK349" s="20"/>
      <c r="GL349" s="17"/>
      <c r="GM349" s="30"/>
      <c r="GN349" s="30"/>
      <c r="GO349" s="30"/>
      <c r="GP349" s="30"/>
      <c r="GQ349" s="30"/>
      <c r="GR349" s="30"/>
      <c r="GS349" s="30"/>
      <c r="GT349" s="30"/>
      <c r="GU349" s="30"/>
      <c r="GV349" s="30"/>
      <c r="GW349" s="26"/>
      <c r="GX349" s="82"/>
      <c r="GY349" s="86"/>
      <c r="GZ349" s="87"/>
      <c r="HA349" s="88"/>
      <c r="HB349" s="20"/>
      <c r="HC349" s="17"/>
      <c r="HD349" s="30"/>
      <c r="HE349" s="30"/>
      <c r="HF349" s="30"/>
      <c r="HG349" s="30"/>
      <c r="HH349" s="30"/>
      <c r="HI349" s="30"/>
      <c r="HJ349" s="30"/>
      <c r="HK349" s="30"/>
      <c r="HL349" s="30"/>
      <c r="HM349" s="30"/>
      <c r="HN349" s="26"/>
      <c r="HO349" s="82"/>
      <c r="HP349" s="86"/>
      <c r="HQ349" s="87"/>
      <c r="HR349" s="88"/>
      <c r="HS349" s="20"/>
      <c r="HT349" s="17"/>
      <c r="HU349" s="30"/>
      <c r="HV349" s="30"/>
      <c r="HW349" s="30"/>
      <c r="HX349" s="30"/>
      <c r="HY349" s="30"/>
      <c r="HZ349" s="30"/>
      <c r="IA349" s="30"/>
      <c r="IB349" s="30"/>
      <c r="IC349" s="30"/>
      <c r="ID349" s="30"/>
      <c r="IE349" s="26"/>
      <c r="IF349" s="82"/>
      <c r="IG349" s="86"/>
      <c r="IH349" s="87"/>
      <c r="II349" s="88"/>
      <c r="IJ349" s="20"/>
      <c r="IK349" s="17"/>
      <c r="IL349" s="30"/>
      <c r="IM349" s="30"/>
      <c r="IN349" s="30"/>
      <c r="IO349" s="30"/>
      <c r="IP349" s="30"/>
      <c r="IQ349" s="30"/>
      <c r="IR349" s="30"/>
      <c r="IS349" s="30"/>
      <c r="IT349" s="30"/>
      <c r="IU349" s="30"/>
      <c r="IV349" s="26"/>
    </row>
    <row r="350" spans="1:243" ht="21.75" customHeight="1">
      <c r="A350" s="80"/>
      <c r="B350" s="86"/>
      <c r="C350" s="87"/>
      <c r="D350" s="88"/>
      <c r="E350" s="20"/>
      <c r="F350" s="20"/>
      <c r="G350" s="20"/>
      <c r="H350" s="17">
        <v>2028</v>
      </c>
      <c r="I350" s="30">
        <f aca="true" t="shared" si="173" ref="I350:J352">K350+M350+O350+Q350</f>
        <v>0</v>
      </c>
      <c r="J350" s="30">
        <f t="shared" si="173"/>
        <v>0</v>
      </c>
      <c r="K350" s="30">
        <f t="shared" si="172"/>
        <v>0</v>
      </c>
      <c r="L350" s="30">
        <f t="shared" si="172"/>
        <v>0</v>
      </c>
      <c r="M350" s="30">
        <f t="shared" si="172"/>
        <v>0</v>
      </c>
      <c r="N350" s="30">
        <f t="shared" si="172"/>
        <v>0</v>
      </c>
      <c r="O350" s="30">
        <f t="shared" si="172"/>
        <v>0</v>
      </c>
      <c r="P350" s="30">
        <f t="shared" si="172"/>
        <v>0</v>
      </c>
      <c r="Q350" s="30">
        <f t="shared" si="172"/>
        <v>0</v>
      </c>
      <c r="R350" s="30">
        <f t="shared" si="172"/>
        <v>0</v>
      </c>
      <c r="S350" s="26"/>
      <c r="T350" s="31"/>
      <c r="AI350" s="28"/>
      <c r="AY350" s="28"/>
      <c r="BO350" s="28"/>
      <c r="CE350" s="28"/>
      <c r="CU350" s="28"/>
      <c r="DK350" s="28"/>
      <c r="EA350" s="28"/>
      <c r="EQ350" s="28"/>
      <c r="FG350" s="28"/>
      <c r="FW350" s="28"/>
      <c r="GM350" s="28"/>
      <c r="HC350" s="28"/>
      <c r="HS350" s="28"/>
      <c r="II350" s="28"/>
    </row>
    <row r="351" spans="1:243" ht="21.75" customHeight="1">
      <c r="A351" s="80"/>
      <c r="B351" s="86"/>
      <c r="C351" s="87"/>
      <c r="D351" s="88"/>
      <c r="E351" s="20"/>
      <c r="F351" s="20"/>
      <c r="G351" s="20"/>
      <c r="H351" s="17">
        <v>2029</v>
      </c>
      <c r="I351" s="30">
        <f t="shared" si="173"/>
        <v>0</v>
      </c>
      <c r="J351" s="30">
        <f t="shared" si="173"/>
        <v>0</v>
      </c>
      <c r="K351" s="30">
        <f t="shared" si="172"/>
        <v>0</v>
      </c>
      <c r="L351" s="30">
        <f t="shared" si="172"/>
        <v>0</v>
      </c>
      <c r="M351" s="30">
        <f t="shared" si="172"/>
        <v>0</v>
      </c>
      <c r="N351" s="30">
        <f t="shared" si="172"/>
        <v>0</v>
      </c>
      <c r="O351" s="30">
        <f t="shared" si="172"/>
        <v>0</v>
      </c>
      <c r="P351" s="30">
        <f t="shared" si="172"/>
        <v>0</v>
      </c>
      <c r="Q351" s="30">
        <f t="shared" si="172"/>
        <v>0</v>
      </c>
      <c r="R351" s="30">
        <f t="shared" si="172"/>
        <v>0</v>
      </c>
      <c r="S351" s="26"/>
      <c r="T351" s="31"/>
      <c r="AI351" s="28"/>
      <c r="AY351" s="28"/>
      <c r="BO351" s="28"/>
      <c r="CE351" s="28"/>
      <c r="CU351" s="28"/>
      <c r="DK351" s="28"/>
      <c r="EA351" s="28"/>
      <c r="EQ351" s="28"/>
      <c r="FG351" s="28"/>
      <c r="FW351" s="28"/>
      <c r="GM351" s="28"/>
      <c r="HC351" s="28"/>
      <c r="HS351" s="28"/>
      <c r="II351" s="28"/>
    </row>
    <row r="352" spans="1:243" ht="21.75" customHeight="1">
      <c r="A352" s="80"/>
      <c r="B352" s="86"/>
      <c r="C352" s="87"/>
      <c r="D352" s="88"/>
      <c r="E352" s="20"/>
      <c r="F352" s="20"/>
      <c r="G352" s="20"/>
      <c r="H352" s="17">
        <v>2030</v>
      </c>
      <c r="I352" s="30">
        <f t="shared" si="173"/>
        <v>0</v>
      </c>
      <c r="J352" s="30">
        <f t="shared" si="173"/>
        <v>0</v>
      </c>
      <c r="K352" s="30">
        <f t="shared" si="172"/>
        <v>0</v>
      </c>
      <c r="L352" s="30">
        <f t="shared" si="172"/>
        <v>0</v>
      </c>
      <c r="M352" s="30">
        <f t="shared" si="172"/>
        <v>0</v>
      </c>
      <c r="N352" s="30">
        <f t="shared" si="172"/>
        <v>0</v>
      </c>
      <c r="O352" s="30">
        <f t="shared" si="172"/>
        <v>0</v>
      </c>
      <c r="P352" s="30">
        <f t="shared" si="172"/>
        <v>0</v>
      </c>
      <c r="Q352" s="30">
        <f t="shared" si="172"/>
        <v>0</v>
      </c>
      <c r="R352" s="30">
        <f t="shared" si="172"/>
        <v>0</v>
      </c>
      <c r="S352" s="26"/>
      <c r="T352" s="31"/>
      <c r="AI352" s="28"/>
      <c r="AY352" s="28"/>
      <c r="BO352" s="28"/>
      <c r="CE352" s="28"/>
      <c r="CU352" s="28"/>
      <c r="DK352" s="28"/>
      <c r="EA352" s="28"/>
      <c r="EQ352" s="28"/>
      <c r="FG352" s="28"/>
      <c r="FW352" s="28"/>
      <c r="GM352" s="28"/>
      <c r="HC352" s="28"/>
      <c r="HS352" s="28"/>
      <c r="II352" s="28"/>
    </row>
    <row r="353" spans="1:256" ht="18" customHeight="1">
      <c r="A353" s="79"/>
      <c r="B353" s="83" t="s">
        <v>182</v>
      </c>
      <c r="C353" s="84"/>
      <c r="D353" s="85"/>
      <c r="E353" s="20"/>
      <c r="F353" s="20"/>
      <c r="G353" s="20"/>
      <c r="H353" s="24" t="s">
        <v>26</v>
      </c>
      <c r="I353" s="25">
        <f>K353+M353+O353+Q353</f>
        <v>25599.199999999997</v>
      </c>
      <c r="J353" s="25">
        <f aca="true" t="shared" si="174" ref="J353:J362">L353+N353+P353+R353</f>
        <v>6589.4</v>
      </c>
      <c r="K353" s="25">
        <f aca="true" t="shared" si="175" ref="K353:R353">SUM(K354:K362)</f>
        <v>25599.199999999997</v>
      </c>
      <c r="L353" s="25">
        <f t="shared" si="175"/>
        <v>6589.4</v>
      </c>
      <c r="M353" s="25">
        <f t="shared" si="175"/>
        <v>0</v>
      </c>
      <c r="N353" s="25">
        <f t="shared" si="175"/>
        <v>0</v>
      </c>
      <c r="O353" s="25">
        <f t="shared" si="175"/>
        <v>0</v>
      </c>
      <c r="P353" s="25">
        <f t="shared" si="175"/>
        <v>0</v>
      </c>
      <c r="Q353" s="25">
        <f t="shared" si="175"/>
        <v>0</v>
      </c>
      <c r="R353" s="25">
        <f t="shared" si="175"/>
        <v>0</v>
      </c>
      <c r="S353" s="26"/>
      <c r="T353" s="82"/>
      <c r="U353" s="87"/>
      <c r="V353" s="87"/>
      <c r="W353" s="28"/>
      <c r="X353" s="46"/>
      <c r="Y353" s="53"/>
      <c r="Z353" s="53"/>
      <c r="AA353" s="53"/>
      <c r="AB353" s="53"/>
      <c r="AC353" s="53"/>
      <c r="AD353" s="53"/>
      <c r="AE353" s="53"/>
      <c r="AF353" s="53"/>
      <c r="AG353" s="53"/>
      <c r="AH353" s="53"/>
      <c r="AI353" s="60"/>
      <c r="AJ353" s="89"/>
      <c r="AK353" s="87"/>
      <c r="AL353" s="87"/>
      <c r="AM353" s="87"/>
      <c r="AN353" s="28"/>
      <c r="AO353" s="46"/>
      <c r="AP353" s="53"/>
      <c r="AQ353" s="53"/>
      <c r="AR353" s="53"/>
      <c r="AS353" s="53"/>
      <c r="AT353" s="53"/>
      <c r="AU353" s="53"/>
      <c r="AV353" s="53"/>
      <c r="AW353" s="53"/>
      <c r="AX353" s="53"/>
      <c r="AY353" s="53"/>
      <c r="AZ353" s="60"/>
      <c r="BA353" s="89"/>
      <c r="BB353" s="87"/>
      <c r="BC353" s="87"/>
      <c r="BD353" s="87"/>
      <c r="BE353" s="28"/>
      <c r="BF353" s="46"/>
      <c r="BG353" s="53"/>
      <c r="BH353" s="53"/>
      <c r="BI353" s="53"/>
      <c r="BJ353" s="53"/>
      <c r="BK353" s="53"/>
      <c r="BL353" s="53"/>
      <c r="BM353" s="53"/>
      <c r="BN353" s="53"/>
      <c r="BO353" s="53"/>
      <c r="BP353" s="53"/>
      <c r="BQ353" s="60"/>
      <c r="BR353" s="89"/>
      <c r="BS353" s="87"/>
      <c r="BT353" s="87"/>
      <c r="BU353" s="87"/>
      <c r="BV353" s="28"/>
      <c r="BW353" s="46"/>
      <c r="BX353" s="53"/>
      <c r="BY353" s="53"/>
      <c r="BZ353" s="53"/>
      <c r="CA353" s="53"/>
      <c r="CB353" s="53"/>
      <c r="CC353" s="53"/>
      <c r="CD353" s="53"/>
      <c r="CE353" s="53"/>
      <c r="CF353" s="53"/>
      <c r="CG353" s="53"/>
      <c r="CH353" s="60"/>
      <c r="CI353" s="89"/>
      <c r="CJ353" s="87"/>
      <c r="CK353" s="87"/>
      <c r="CL353" s="87"/>
      <c r="CM353" s="28"/>
      <c r="CN353" s="46"/>
      <c r="CO353" s="53"/>
      <c r="CP353" s="53"/>
      <c r="CQ353" s="53"/>
      <c r="CR353" s="53"/>
      <c r="CS353" s="53"/>
      <c r="CT353" s="53"/>
      <c r="CU353" s="53"/>
      <c r="CV353" s="53"/>
      <c r="CW353" s="53"/>
      <c r="CX353" s="53"/>
      <c r="CY353" s="60"/>
      <c r="CZ353" s="89"/>
      <c r="DA353" s="87"/>
      <c r="DB353" s="87"/>
      <c r="DC353" s="87"/>
      <c r="DD353" s="28"/>
      <c r="DE353" s="46"/>
      <c r="DF353" s="53"/>
      <c r="DG353" s="61"/>
      <c r="DH353" s="25"/>
      <c r="DI353" s="25"/>
      <c r="DJ353" s="25"/>
      <c r="DK353" s="25"/>
      <c r="DL353" s="25"/>
      <c r="DM353" s="25"/>
      <c r="DN353" s="25"/>
      <c r="DO353" s="25"/>
      <c r="DP353" s="26"/>
      <c r="DQ353" s="82"/>
      <c r="DR353" s="83"/>
      <c r="DS353" s="84"/>
      <c r="DT353" s="85"/>
      <c r="DU353" s="20"/>
      <c r="DV353" s="24"/>
      <c r="DW353" s="25"/>
      <c r="DX353" s="25"/>
      <c r="DY353" s="25"/>
      <c r="DZ353" s="25"/>
      <c r="EA353" s="25"/>
      <c r="EB353" s="25"/>
      <c r="EC353" s="25"/>
      <c r="ED353" s="25"/>
      <c r="EE353" s="25"/>
      <c r="EF353" s="25"/>
      <c r="EG353" s="26"/>
      <c r="EH353" s="82"/>
      <c r="EI353" s="83"/>
      <c r="EJ353" s="84"/>
      <c r="EK353" s="85"/>
      <c r="EL353" s="20"/>
      <c r="EM353" s="24"/>
      <c r="EN353" s="25"/>
      <c r="EO353" s="25"/>
      <c r="EP353" s="25"/>
      <c r="EQ353" s="25"/>
      <c r="ER353" s="25"/>
      <c r="ES353" s="25"/>
      <c r="ET353" s="25"/>
      <c r="EU353" s="25"/>
      <c r="EV353" s="25"/>
      <c r="EW353" s="25"/>
      <c r="EX353" s="26"/>
      <c r="EY353" s="82"/>
      <c r="EZ353" s="83"/>
      <c r="FA353" s="84"/>
      <c r="FB353" s="85"/>
      <c r="FC353" s="20"/>
      <c r="FD353" s="24"/>
      <c r="FE353" s="25"/>
      <c r="FF353" s="25"/>
      <c r="FG353" s="25"/>
      <c r="FH353" s="25"/>
      <c r="FI353" s="25"/>
      <c r="FJ353" s="25"/>
      <c r="FK353" s="25"/>
      <c r="FL353" s="25"/>
      <c r="FM353" s="25"/>
      <c r="FN353" s="25"/>
      <c r="FO353" s="26"/>
      <c r="FP353" s="82"/>
      <c r="FQ353" s="83"/>
      <c r="FR353" s="84"/>
      <c r="FS353" s="85"/>
      <c r="FT353" s="20"/>
      <c r="FU353" s="24"/>
      <c r="FV353" s="25"/>
      <c r="FW353" s="25"/>
      <c r="FX353" s="25"/>
      <c r="FY353" s="25"/>
      <c r="FZ353" s="25"/>
      <c r="GA353" s="25"/>
      <c r="GB353" s="25"/>
      <c r="GC353" s="25"/>
      <c r="GD353" s="25"/>
      <c r="GE353" s="25"/>
      <c r="GF353" s="26"/>
      <c r="GG353" s="82"/>
      <c r="GH353" s="83"/>
      <c r="GI353" s="84"/>
      <c r="GJ353" s="85"/>
      <c r="GK353" s="20"/>
      <c r="GL353" s="24"/>
      <c r="GM353" s="25"/>
      <c r="GN353" s="25"/>
      <c r="GO353" s="25"/>
      <c r="GP353" s="25"/>
      <c r="GQ353" s="25"/>
      <c r="GR353" s="25"/>
      <c r="GS353" s="25"/>
      <c r="GT353" s="25"/>
      <c r="GU353" s="25"/>
      <c r="GV353" s="25"/>
      <c r="GW353" s="26"/>
      <c r="GX353" s="82"/>
      <c r="GY353" s="83"/>
      <c r="GZ353" s="84"/>
      <c r="HA353" s="85"/>
      <c r="HB353" s="20"/>
      <c r="HC353" s="24"/>
      <c r="HD353" s="25"/>
      <c r="HE353" s="25"/>
      <c r="HF353" s="25"/>
      <c r="HG353" s="25"/>
      <c r="HH353" s="25"/>
      <c r="HI353" s="25"/>
      <c r="HJ353" s="25"/>
      <c r="HK353" s="25"/>
      <c r="HL353" s="25"/>
      <c r="HM353" s="25"/>
      <c r="HN353" s="26"/>
      <c r="HO353" s="82"/>
      <c r="HP353" s="83"/>
      <c r="HQ353" s="84"/>
      <c r="HR353" s="85"/>
      <c r="HS353" s="20"/>
      <c r="HT353" s="24"/>
      <c r="HU353" s="25"/>
      <c r="HV353" s="25"/>
      <c r="HW353" s="25"/>
      <c r="HX353" s="25"/>
      <c r="HY353" s="25"/>
      <c r="HZ353" s="25"/>
      <c r="IA353" s="25"/>
      <c r="IB353" s="25"/>
      <c r="IC353" s="25"/>
      <c r="ID353" s="25"/>
      <c r="IE353" s="26"/>
      <c r="IF353" s="82"/>
      <c r="IG353" s="83"/>
      <c r="IH353" s="84"/>
      <c r="II353" s="85"/>
      <c r="IJ353" s="20"/>
      <c r="IK353" s="24"/>
      <c r="IL353" s="25"/>
      <c r="IM353" s="25"/>
      <c r="IN353" s="25"/>
      <c r="IO353" s="25"/>
      <c r="IP353" s="25"/>
      <c r="IQ353" s="25"/>
      <c r="IR353" s="25"/>
      <c r="IS353" s="25"/>
      <c r="IT353" s="25"/>
      <c r="IU353" s="25"/>
      <c r="IV353" s="26"/>
    </row>
    <row r="354" spans="1:256" ht="21.75" customHeight="1">
      <c r="A354" s="80"/>
      <c r="B354" s="86"/>
      <c r="C354" s="87"/>
      <c r="D354" s="88"/>
      <c r="E354" s="20"/>
      <c r="F354" s="20"/>
      <c r="G354" s="20"/>
      <c r="H354" s="17">
        <v>2022</v>
      </c>
      <c r="I354" s="30">
        <f>K354+M354+O354+Q354</f>
        <v>6589.4</v>
      </c>
      <c r="J354" s="30">
        <f t="shared" si="174"/>
        <v>6589.4</v>
      </c>
      <c r="K354" s="30">
        <f aca="true" t="shared" si="176" ref="K354:K362">K282</f>
        <v>6589.4</v>
      </c>
      <c r="L354" s="30">
        <f aca="true" t="shared" si="177" ref="L354:R354">L282</f>
        <v>6589.4</v>
      </c>
      <c r="M354" s="30">
        <f t="shared" si="177"/>
        <v>0</v>
      </c>
      <c r="N354" s="30">
        <f t="shared" si="177"/>
        <v>0</v>
      </c>
      <c r="O354" s="30">
        <f t="shared" si="177"/>
        <v>0</v>
      </c>
      <c r="P354" s="30">
        <f t="shared" si="177"/>
        <v>0</v>
      </c>
      <c r="Q354" s="30">
        <f t="shared" si="177"/>
        <v>0</v>
      </c>
      <c r="R354" s="30">
        <f t="shared" si="177"/>
        <v>0</v>
      </c>
      <c r="S354" s="26"/>
      <c r="T354" s="82"/>
      <c r="U354" s="87"/>
      <c r="V354" s="87"/>
      <c r="W354" s="28"/>
      <c r="X354" s="49"/>
      <c r="Y354" s="52"/>
      <c r="Z354" s="52"/>
      <c r="AA354" s="52"/>
      <c r="AB354" s="52"/>
      <c r="AC354" s="52"/>
      <c r="AD354" s="52"/>
      <c r="AE354" s="52"/>
      <c r="AF354" s="52"/>
      <c r="AG354" s="52"/>
      <c r="AH354" s="52"/>
      <c r="AI354" s="60"/>
      <c r="AJ354" s="89"/>
      <c r="AK354" s="87"/>
      <c r="AL354" s="87"/>
      <c r="AM354" s="87"/>
      <c r="AN354" s="28"/>
      <c r="AO354" s="49"/>
      <c r="AP354" s="52"/>
      <c r="AQ354" s="52"/>
      <c r="AR354" s="52"/>
      <c r="AS354" s="52"/>
      <c r="AT354" s="52"/>
      <c r="AU354" s="52"/>
      <c r="AV354" s="52"/>
      <c r="AW354" s="52"/>
      <c r="AX354" s="52"/>
      <c r="AY354" s="52"/>
      <c r="AZ354" s="60"/>
      <c r="BA354" s="89"/>
      <c r="BB354" s="87"/>
      <c r="BC354" s="87"/>
      <c r="BD354" s="87"/>
      <c r="BE354" s="28"/>
      <c r="BF354" s="49"/>
      <c r="BG354" s="52"/>
      <c r="BH354" s="52"/>
      <c r="BI354" s="52"/>
      <c r="BJ354" s="52"/>
      <c r="BK354" s="52"/>
      <c r="BL354" s="52"/>
      <c r="BM354" s="52"/>
      <c r="BN354" s="52"/>
      <c r="BO354" s="52"/>
      <c r="BP354" s="52"/>
      <c r="BQ354" s="60"/>
      <c r="BR354" s="89"/>
      <c r="BS354" s="87"/>
      <c r="BT354" s="87"/>
      <c r="BU354" s="87"/>
      <c r="BV354" s="28"/>
      <c r="BW354" s="49"/>
      <c r="BX354" s="52"/>
      <c r="BY354" s="52"/>
      <c r="BZ354" s="52"/>
      <c r="CA354" s="52"/>
      <c r="CB354" s="52"/>
      <c r="CC354" s="52"/>
      <c r="CD354" s="52"/>
      <c r="CE354" s="52"/>
      <c r="CF354" s="52"/>
      <c r="CG354" s="52"/>
      <c r="CH354" s="60"/>
      <c r="CI354" s="89"/>
      <c r="CJ354" s="87"/>
      <c r="CK354" s="87"/>
      <c r="CL354" s="87"/>
      <c r="CM354" s="28"/>
      <c r="CN354" s="49"/>
      <c r="CO354" s="52"/>
      <c r="CP354" s="52"/>
      <c r="CQ354" s="52"/>
      <c r="CR354" s="52"/>
      <c r="CS354" s="52"/>
      <c r="CT354" s="52"/>
      <c r="CU354" s="52"/>
      <c r="CV354" s="52"/>
      <c r="CW354" s="52"/>
      <c r="CX354" s="52"/>
      <c r="CY354" s="60"/>
      <c r="CZ354" s="89"/>
      <c r="DA354" s="87"/>
      <c r="DB354" s="87"/>
      <c r="DC354" s="87"/>
      <c r="DD354" s="28"/>
      <c r="DE354" s="49"/>
      <c r="DF354" s="52"/>
      <c r="DG354" s="62"/>
      <c r="DH354" s="30"/>
      <c r="DI354" s="30"/>
      <c r="DJ354" s="30"/>
      <c r="DK354" s="30"/>
      <c r="DL354" s="30"/>
      <c r="DM354" s="30"/>
      <c r="DN354" s="30"/>
      <c r="DO354" s="30"/>
      <c r="DP354" s="26"/>
      <c r="DQ354" s="82"/>
      <c r="DR354" s="86"/>
      <c r="DS354" s="87"/>
      <c r="DT354" s="88"/>
      <c r="DU354" s="20"/>
      <c r="DV354" s="17"/>
      <c r="DW354" s="30"/>
      <c r="DX354" s="30"/>
      <c r="DY354" s="30"/>
      <c r="DZ354" s="30"/>
      <c r="EA354" s="30"/>
      <c r="EB354" s="30"/>
      <c r="EC354" s="30"/>
      <c r="ED354" s="30"/>
      <c r="EE354" s="30"/>
      <c r="EF354" s="30"/>
      <c r="EG354" s="26"/>
      <c r="EH354" s="82"/>
      <c r="EI354" s="86"/>
      <c r="EJ354" s="87"/>
      <c r="EK354" s="88"/>
      <c r="EL354" s="20"/>
      <c r="EM354" s="17"/>
      <c r="EN354" s="30"/>
      <c r="EO354" s="30"/>
      <c r="EP354" s="30"/>
      <c r="EQ354" s="30"/>
      <c r="ER354" s="30"/>
      <c r="ES354" s="30"/>
      <c r="ET354" s="30"/>
      <c r="EU354" s="30"/>
      <c r="EV354" s="30"/>
      <c r="EW354" s="30"/>
      <c r="EX354" s="26"/>
      <c r="EY354" s="82"/>
      <c r="EZ354" s="86"/>
      <c r="FA354" s="87"/>
      <c r="FB354" s="88"/>
      <c r="FC354" s="20"/>
      <c r="FD354" s="17"/>
      <c r="FE354" s="30"/>
      <c r="FF354" s="30"/>
      <c r="FG354" s="30"/>
      <c r="FH354" s="30"/>
      <c r="FI354" s="30"/>
      <c r="FJ354" s="30"/>
      <c r="FK354" s="30"/>
      <c r="FL354" s="30"/>
      <c r="FM354" s="30"/>
      <c r="FN354" s="30"/>
      <c r="FO354" s="26"/>
      <c r="FP354" s="82"/>
      <c r="FQ354" s="86"/>
      <c r="FR354" s="87"/>
      <c r="FS354" s="88"/>
      <c r="FT354" s="20"/>
      <c r="FU354" s="17"/>
      <c r="FV354" s="30"/>
      <c r="FW354" s="30"/>
      <c r="FX354" s="30"/>
      <c r="FY354" s="30"/>
      <c r="FZ354" s="30"/>
      <c r="GA354" s="30"/>
      <c r="GB354" s="30"/>
      <c r="GC354" s="30"/>
      <c r="GD354" s="30"/>
      <c r="GE354" s="30"/>
      <c r="GF354" s="26"/>
      <c r="GG354" s="82"/>
      <c r="GH354" s="86"/>
      <c r="GI354" s="87"/>
      <c r="GJ354" s="88"/>
      <c r="GK354" s="20"/>
      <c r="GL354" s="17"/>
      <c r="GM354" s="30"/>
      <c r="GN354" s="30"/>
      <c r="GO354" s="30"/>
      <c r="GP354" s="30"/>
      <c r="GQ354" s="30"/>
      <c r="GR354" s="30"/>
      <c r="GS354" s="30"/>
      <c r="GT354" s="30"/>
      <c r="GU354" s="30"/>
      <c r="GV354" s="30"/>
      <c r="GW354" s="26"/>
      <c r="GX354" s="82"/>
      <c r="GY354" s="86"/>
      <c r="GZ354" s="87"/>
      <c r="HA354" s="88"/>
      <c r="HB354" s="20"/>
      <c r="HC354" s="17"/>
      <c r="HD354" s="30"/>
      <c r="HE354" s="30"/>
      <c r="HF354" s="30"/>
      <c r="HG354" s="30"/>
      <c r="HH354" s="30"/>
      <c r="HI354" s="30"/>
      <c r="HJ354" s="30"/>
      <c r="HK354" s="30"/>
      <c r="HL354" s="30"/>
      <c r="HM354" s="30"/>
      <c r="HN354" s="26"/>
      <c r="HO354" s="82"/>
      <c r="HP354" s="86"/>
      <c r="HQ354" s="87"/>
      <c r="HR354" s="88"/>
      <c r="HS354" s="20"/>
      <c r="HT354" s="17"/>
      <c r="HU354" s="30"/>
      <c r="HV354" s="30"/>
      <c r="HW354" s="30"/>
      <c r="HX354" s="30"/>
      <c r="HY354" s="30"/>
      <c r="HZ354" s="30"/>
      <c r="IA354" s="30"/>
      <c r="IB354" s="30"/>
      <c r="IC354" s="30"/>
      <c r="ID354" s="30"/>
      <c r="IE354" s="26"/>
      <c r="IF354" s="82"/>
      <c r="IG354" s="86"/>
      <c r="IH354" s="87"/>
      <c r="II354" s="88"/>
      <c r="IJ354" s="20"/>
      <c r="IK354" s="17"/>
      <c r="IL354" s="30"/>
      <c r="IM354" s="30"/>
      <c r="IN354" s="30"/>
      <c r="IO354" s="30"/>
      <c r="IP354" s="30"/>
      <c r="IQ354" s="30"/>
      <c r="IR354" s="30"/>
      <c r="IS354" s="30"/>
      <c r="IT354" s="30"/>
      <c r="IU354" s="30"/>
      <c r="IV354" s="26"/>
    </row>
    <row r="355" spans="1:256" ht="19.5" customHeight="1">
      <c r="A355" s="80"/>
      <c r="B355" s="86"/>
      <c r="C355" s="87"/>
      <c r="D355" s="88"/>
      <c r="E355" s="17"/>
      <c r="F355" s="17"/>
      <c r="G355" s="17"/>
      <c r="H355" s="17">
        <v>2023</v>
      </c>
      <c r="I355" s="30">
        <f>K355+M355+O355+Q355</f>
        <v>0</v>
      </c>
      <c r="J355" s="30">
        <f t="shared" si="174"/>
        <v>0</v>
      </c>
      <c r="K355" s="30">
        <f t="shared" si="176"/>
        <v>0</v>
      </c>
      <c r="L355" s="30">
        <f aca="true" t="shared" si="178" ref="L355:R362">L283</f>
        <v>0</v>
      </c>
      <c r="M355" s="30">
        <f t="shared" si="178"/>
        <v>0</v>
      </c>
      <c r="N355" s="30">
        <f t="shared" si="178"/>
        <v>0</v>
      </c>
      <c r="O355" s="30">
        <f t="shared" si="178"/>
        <v>0</v>
      </c>
      <c r="P355" s="30">
        <f t="shared" si="178"/>
        <v>0</v>
      </c>
      <c r="Q355" s="30">
        <f t="shared" si="178"/>
        <v>0</v>
      </c>
      <c r="R355" s="30">
        <f t="shared" si="178"/>
        <v>0</v>
      </c>
      <c r="S355" s="26"/>
      <c r="T355" s="82"/>
      <c r="U355" s="87"/>
      <c r="V355" s="87"/>
      <c r="W355" s="49"/>
      <c r="X355" s="49"/>
      <c r="Y355" s="52"/>
      <c r="Z355" s="52"/>
      <c r="AA355" s="52"/>
      <c r="AB355" s="52"/>
      <c r="AC355" s="52"/>
      <c r="AD355" s="52"/>
      <c r="AE355" s="52"/>
      <c r="AF355" s="52"/>
      <c r="AG355" s="52"/>
      <c r="AH355" s="52"/>
      <c r="AI355" s="60"/>
      <c r="AJ355" s="89"/>
      <c r="AK355" s="87"/>
      <c r="AL355" s="87"/>
      <c r="AM355" s="87"/>
      <c r="AN355" s="49"/>
      <c r="AO355" s="49"/>
      <c r="AP355" s="52"/>
      <c r="AQ355" s="52"/>
      <c r="AR355" s="52"/>
      <c r="AS355" s="52"/>
      <c r="AT355" s="52"/>
      <c r="AU355" s="52"/>
      <c r="AV355" s="52"/>
      <c r="AW355" s="52"/>
      <c r="AX355" s="52"/>
      <c r="AY355" s="52"/>
      <c r="AZ355" s="60"/>
      <c r="BA355" s="89"/>
      <c r="BB355" s="87"/>
      <c r="BC355" s="87"/>
      <c r="BD355" s="87"/>
      <c r="BE355" s="49"/>
      <c r="BF355" s="49"/>
      <c r="BG355" s="52"/>
      <c r="BH355" s="52"/>
      <c r="BI355" s="52"/>
      <c r="BJ355" s="52"/>
      <c r="BK355" s="52"/>
      <c r="BL355" s="52"/>
      <c r="BM355" s="52"/>
      <c r="BN355" s="52"/>
      <c r="BO355" s="52"/>
      <c r="BP355" s="52"/>
      <c r="BQ355" s="60"/>
      <c r="BR355" s="89"/>
      <c r="BS355" s="87"/>
      <c r="BT355" s="87"/>
      <c r="BU355" s="87"/>
      <c r="BV355" s="49"/>
      <c r="BW355" s="49"/>
      <c r="BX355" s="52"/>
      <c r="BY355" s="52"/>
      <c r="BZ355" s="52"/>
      <c r="CA355" s="52"/>
      <c r="CB355" s="52"/>
      <c r="CC355" s="52"/>
      <c r="CD355" s="52"/>
      <c r="CE355" s="52"/>
      <c r="CF355" s="52"/>
      <c r="CG355" s="52"/>
      <c r="CH355" s="60"/>
      <c r="CI355" s="89"/>
      <c r="CJ355" s="87"/>
      <c r="CK355" s="87"/>
      <c r="CL355" s="87"/>
      <c r="CM355" s="49"/>
      <c r="CN355" s="49"/>
      <c r="CO355" s="52"/>
      <c r="CP355" s="52"/>
      <c r="CQ355" s="52"/>
      <c r="CR355" s="52"/>
      <c r="CS355" s="52"/>
      <c r="CT355" s="52"/>
      <c r="CU355" s="52"/>
      <c r="CV355" s="52"/>
      <c r="CW355" s="52"/>
      <c r="CX355" s="52"/>
      <c r="CY355" s="60"/>
      <c r="CZ355" s="89"/>
      <c r="DA355" s="87"/>
      <c r="DB355" s="87"/>
      <c r="DC355" s="87"/>
      <c r="DD355" s="49"/>
      <c r="DE355" s="49"/>
      <c r="DF355" s="52"/>
      <c r="DG355" s="62"/>
      <c r="DH355" s="30"/>
      <c r="DI355" s="30"/>
      <c r="DJ355" s="30"/>
      <c r="DK355" s="30"/>
      <c r="DL355" s="30"/>
      <c r="DM355" s="30"/>
      <c r="DN355" s="30"/>
      <c r="DO355" s="30"/>
      <c r="DP355" s="26"/>
      <c r="DQ355" s="82"/>
      <c r="DR355" s="86"/>
      <c r="DS355" s="87"/>
      <c r="DT355" s="88"/>
      <c r="DU355" s="17"/>
      <c r="DV355" s="17"/>
      <c r="DW355" s="30"/>
      <c r="DX355" s="30"/>
      <c r="DY355" s="30"/>
      <c r="DZ355" s="30"/>
      <c r="EA355" s="30"/>
      <c r="EB355" s="30"/>
      <c r="EC355" s="30"/>
      <c r="ED355" s="30"/>
      <c r="EE355" s="30"/>
      <c r="EF355" s="30"/>
      <c r="EG355" s="26"/>
      <c r="EH355" s="82"/>
      <c r="EI355" s="86"/>
      <c r="EJ355" s="87"/>
      <c r="EK355" s="88"/>
      <c r="EL355" s="17"/>
      <c r="EM355" s="17"/>
      <c r="EN355" s="30"/>
      <c r="EO355" s="30"/>
      <c r="EP355" s="30"/>
      <c r="EQ355" s="30"/>
      <c r="ER355" s="30"/>
      <c r="ES355" s="30"/>
      <c r="ET355" s="30"/>
      <c r="EU355" s="30"/>
      <c r="EV355" s="30"/>
      <c r="EW355" s="30"/>
      <c r="EX355" s="26"/>
      <c r="EY355" s="82"/>
      <c r="EZ355" s="86"/>
      <c r="FA355" s="87"/>
      <c r="FB355" s="88"/>
      <c r="FC355" s="17"/>
      <c r="FD355" s="17"/>
      <c r="FE355" s="30"/>
      <c r="FF355" s="30"/>
      <c r="FG355" s="30"/>
      <c r="FH355" s="30"/>
      <c r="FI355" s="30"/>
      <c r="FJ355" s="30"/>
      <c r="FK355" s="30"/>
      <c r="FL355" s="30"/>
      <c r="FM355" s="30"/>
      <c r="FN355" s="30"/>
      <c r="FO355" s="26"/>
      <c r="FP355" s="82"/>
      <c r="FQ355" s="86"/>
      <c r="FR355" s="87"/>
      <c r="FS355" s="88"/>
      <c r="FT355" s="17"/>
      <c r="FU355" s="17"/>
      <c r="FV355" s="30"/>
      <c r="FW355" s="30"/>
      <c r="FX355" s="30"/>
      <c r="FY355" s="30"/>
      <c r="FZ355" s="30"/>
      <c r="GA355" s="30"/>
      <c r="GB355" s="30"/>
      <c r="GC355" s="30"/>
      <c r="GD355" s="30"/>
      <c r="GE355" s="30"/>
      <c r="GF355" s="26"/>
      <c r="GG355" s="82"/>
      <c r="GH355" s="86"/>
      <c r="GI355" s="87"/>
      <c r="GJ355" s="88"/>
      <c r="GK355" s="17"/>
      <c r="GL355" s="17"/>
      <c r="GM355" s="30"/>
      <c r="GN355" s="30"/>
      <c r="GO355" s="30"/>
      <c r="GP355" s="30"/>
      <c r="GQ355" s="30"/>
      <c r="GR355" s="30"/>
      <c r="GS355" s="30"/>
      <c r="GT355" s="30"/>
      <c r="GU355" s="30"/>
      <c r="GV355" s="30"/>
      <c r="GW355" s="26"/>
      <c r="GX355" s="82"/>
      <c r="GY355" s="86"/>
      <c r="GZ355" s="87"/>
      <c r="HA355" s="88"/>
      <c r="HB355" s="17"/>
      <c r="HC355" s="17"/>
      <c r="HD355" s="30"/>
      <c r="HE355" s="30"/>
      <c r="HF355" s="30"/>
      <c r="HG355" s="30"/>
      <c r="HH355" s="30"/>
      <c r="HI355" s="30"/>
      <c r="HJ355" s="30"/>
      <c r="HK355" s="30"/>
      <c r="HL355" s="30"/>
      <c r="HM355" s="30"/>
      <c r="HN355" s="26"/>
      <c r="HO355" s="82"/>
      <c r="HP355" s="86"/>
      <c r="HQ355" s="87"/>
      <c r="HR355" s="88"/>
      <c r="HS355" s="17"/>
      <c r="HT355" s="17"/>
      <c r="HU355" s="30"/>
      <c r="HV355" s="30"/>
      <c r="HW355" s="30"/>
      <c r="HX355" s="30"/>
      <c r="HY355" s="30"/>
      <c r="HZ355" s="30"/>
      <c r="IA355" s="30"/>
      <c r="IB355" s="30"/>
      <c r="IC355" s="30"/>
      <c r="ID355" s="30"/>
      <c r="IE355" s="26"/>
      <c r="IF355" s="82"/>
      <c r="IG355" s="86"/>
      <c r="IH355" s="87"/>
      <c r="II355" s="88"/>
      <c r="IJ355" s="17"/>
      <c r="IK355" s="17"/>
      <c r="IL355" s="30"/>
      <c r="IM355" s="30"/>
      <c r="IN355" s="30"/>
      <c r="IO355" s="30"/>
      <c r="IP355" s="30"/>
      <c r="IQ355" s="30"/>
      <c r="IR355" s="30"/>
      <c r="IS355" s="30"/>
      <c r="IT355" s="30"/>
      <c r="IU355" s="30"/>
      <c r="IV355" s="26"/>
    </row>
    <row r="356" spans="1:256" ht="18.75" customHeight="1">
      <c r="A356" s="80"/>
      <c r="B356" s="86"/>
      <c r="C356" s="87"/>
      <c r="D356" s="88"/>
      <c r="E356" s="17"/>
      <c r="F356" s="17"/>
      <c r="G356" s="17"/>
      <c r="H356" s="17">
        <v>2024</v>
      </c>
      <c r="I356" s="30">
        <f>K356+M356+O356+Q356</f>
        <v>0</v>
      </c>
      <c r="J356" s="30">
        <f t="shared" si="174"/>
        <v>0</v>
      </c>
      <c r="K356" s="30">
        <f t="shared" si="176"/>
        <v>0</v>
      </c>
      <c r="L356" s="30">
        <f t="shared" si="178"/>
        <v>0</v>
      </c>
      <c r="M356" s="30">
        <f t="shared" si="178"/>
        <v>0</v>
      </c>
      <c r="N356" s="30">
        <f t="shared" si="178"/>
        <v>0</v>
      </c>
      <c r="O356" s="30">
        <f t="shared" si="178"/>
        <v>0</v>
      </c>
      <c r="P356" s="30">
        <f t="shared" si="178"/>
        <v>0</v>
      </c>
      <c r="Q356" s="30">
        <f t="shared" si="178"/>
        <v>0</v>
      </c>
      <c r="R356" s="30">
        <f t="shared" si="178"/>
        <v>0</v>
      </c>
      <c r="S356" s="26"/>
      <c r="T356" s="82"/>
      <c r="U356" s="87"/>
      <c r="V356" s="87"/>
      <c r="W356" s="49"/>
      <c r="X356" s="49"/>
      <c r="Y356" s="52"/>
      <c r="Z356" s="52"/>
      <c r="AA356" s="52"/>
      <c r="AB356" s="52"/>
      <c r="AC356" s="52"/>
      <c r="AD356" s="52"/>
      <c r="AE356" s="52"/>
      <c r="AF356" s="52"/>
      <c r="AG356" s="52"/>
      <c r="AH356" s="52"/>
      <c r="AI356" s="60"/>
      <c r="AJ356" s="89"/>
      <c r="AK356" s="87"/>
      <c r="AL356" s="87"/>
      <c r="AM356" s="87"/>
      <c r="AN356" s="49"/>
      <c r="AO356" s="49"/>
      <c r="AP356" s="52"/>
      <c r="AQ356" s="52"/>
      <c r="AR356" s="52"/>
      <c r="AS356" s="52"/>
      <c r="AT356" s="52"/>
      <c r="AU356" s="52"/>
      <c r="AV356" s="52"/>
      <c r="AW356" s="52"/>
      <c r="AX356" s="52"/>
      <c r="AY356" s="52"/>
      <c r="AZ356" s="60"/>
      <c r="BA356" s="89"/>
      <c r="BB356" s="87"/>
      <c r="BC356" s="87"/>
      <c r="BD356" s="87"/>
      <c r="BE356" s="49"/>
      <c r="BF356" s="49"/>
      <c r="BG356" s="52"/>
      <c r="BH356" s="52"/>
      <c r="BI356" s="52"/>
      <c r="BJ356" s="52"/>
      <c r="BK356" s="52"/>
      <c r="BL356" s="52"/>
      <c r="BM356" s="52"/>
      <c r="BN356" s="52"/>
      <c r="BO356" s="52"/>
      <c r="BP356" s="52"/>
      <c r="BQ356" s="60"/>
      <c r="BR356" s="89"/>
      <c r="BS356" s="87"/>
      <c r="BT356" s="87"/>
      <c r="BU356" s="87"/>
      <c r="BV356" s="49"/>
      <c r="BW356" s="49"/>
      <c r="BX356" s="52"/>
      <c r="BY356" s="52"/>
      <c r="BZ356" s="52"/>
      <c r="CA356" s="52"/>
      <c r="CB356" s="52"/>
      <c r="CC356" s="52"/>
      <c r="CD356" s="52"/>
      <c r="CE356" s="52"/>
      <c r="CF356" s="52"/>
      <c r="CG356" s="52"/>
      <c r="CH356" s="60"/>
      <c r="CI356" s="89"/>
      <c r="CJ356" s="87"/>
      <c r="CK356" s="87"/>
      <c r="CL356" s="87"/>
      <c r="CM356" s="49"/>
      <c r="CN356" s="49"/>
      <c r="CO356" s="52"/>
      <c r="CP356" s="52"/>
      <c r="CQ356" s="52"/>
      <c r="CR356" s="52"/>
      <c r="CS356" s="52"/>
      <c r="CT356" s="52"/>
      <c r="CU356" s="52"/>
      <c r="CV356" s="52"/>
      <c r="CW356" s="52"/>
      <c r="CX356" s="52"/>
      <c r="CY356" s="60"/>
      <c r="CZ356" s="89"/>
      <c r="DA356" s="87"/>
      <c r="DB356" s="87"/>
      <c r="DC356" s="87"/>
      <c r="DD356" s="49"/>
      <c r="DE356" s="49"/>
      <c r="DF356" s="52"/>
      <c r="DG356" s="62"/>
      <c r="DH356" s="30"/>
      <c r="DI356" s="30"/>
      <c r="DJ356" s="30"/>
      <c r="DK356" s="30"/>
      <c r="DL356" s="30"/>
      <c r="DM356" s="30"/>
      <c r="DN356" s="30"/>
      <c r="DO356" s="30"/>
      <c r="DP356" s="26"/>
      <c r="DQ356" s="82"/>
      <c r="DR356" s="86"/>
      <c r="DS356" s="87"/>
      <c r="DT356" s="88"/>
      <c r="DU356" s="17"/>
      <c r="DV356" s="17"/>
      <c r="DW356" s="30"/>
      <c r="DX356" s="30"/>
      <c r="DY356" s="30"/>
      <c r="DZ356" s="30"/>
      <c r="EA356" s="30"/>
      <c r="EB356" s="30"/>
      <c r="EC356" s="30"/>
      <c r="ED356" s="30"/>
      <c r="EE356" s="30"/>
      <c r="EF356" s="30"/>
      <c r="EG356" s="26"/>
      <c r="EH356" s="82"/>
      <c r="EI356" s="86"/>
      <c r="EJ356" s="87"/>
      <c r="EK356" s="88"/>
      <c r="EL356" s="17"/>
      <c r="EM356" s="17"/>
      <c r="EN356" s="30"/>
      <c r="EO356" s="30"/>
      <c r="EP356" s="30"/>
      <c r="EQ356" s="30"/>
      <c r="ER356" s="30"/>
      <c r="ES356" s="30"/>
      <c r="ET356" s="30"/>
      <c r="EU356" s="30"/>
      <c r="EV356" s="30"/>
      <c r="EW356" s="30"/>
      <c r="EX356" s="26"/>
      <c r="EY356" s="82"/>
      <c r="EZ356" s="86"/>
      <c r="FA356" s="87"/>
      <c r="FB356" s="88"/>
      <c r="FC356" s="17"/>
      <c r="FD356" s="17"/>
      <c r="FE356" s="30"/>
      <c r="FF356" s="30"/>
      <c r="FG356" s="30"/>
      <c r="FH356" s="30"/>
      <c r="FI356" s="30"/>
      <c r="FJ356" s="30"/>
      <c r="FK356" s="30"/>
      <c r="FL356" s="30"/>
      <c r="FM356" s="30"/>
      <c r="FN356" s="30"/>
      <c r="FO356" s="26"/>
      <c r="FP356" s="82"/>
      <c r="FQ356" s="86"/>
      <c r="FR356" s="87"/>
      <c r="FS356" s="88"/>
      <c r="FT356" s="17"/>
      <c r="FU356" s="17"/>
      <c r="FV356" s="30"/>
      <c r="FW356" s="30"/>
      <c r="FX356" s="30"/>
      <c r="FY356" s="30"/>
      <c r="FZ356" s="30"/>
      <c r="GA356" s="30"/>
      <c r="GB356" s="30"/>
      <c r="GC356" s="30"/>
      <c r="GD356" s="30"/>
      <c r="GE356" s="30"/>
      <c r="GF356" s="26"/>
      <c r="GG356" s="82"/>
      <c r="GH356" s="86"/>
      <c r="GI356" s="87"/>
      <c r="GJ356" s="88"/>
      <c r="GK356" s="17"/>
      <c r="GL356" s="17"/>
      <c r="GM356" s="30"/>
      <c r="GN356" s="30"/>
      <c r="GO356" s="30"/>
      <c r="GP356" s="30"/>
      <c r="GQ356" s="30"/>
      <c r="GR356" s="30"/>
      <c r="GS356" s="30"/>
      <c r="GT356" s="30"/>
      <c r="GU356" s="30"/>
      <c r="GV356" s="30"/>
      <c r="GW356" s="26"/>
      <c r="GX356" s="82"/>
      <c r="GY356" s="86"/>
      <c r="GZ356" s="87"/>
      <c r="HA356" s="88"/>
      <c r="HB356" s="17"/>
      <c r="HC356" s="17"/>
      <c r="HD356" s="30"/>
      <c r="HE356" s="30"/>
      <c r="HF356" s="30"/>
      <c r="HG356" s="30"/>
      <c r="HH356" s="30"/>
      <c r="HI356" s="30"/>
      <c r="HJ356" s="30"/>
      <c r="HK356" s="30"/>
      <c r="HL356" s="30"/>
      <c r="HM356" s="30"/>
      <c r="HN356" s="26"/>
      <c r="HO356" s="82"/>
      <c r="HP356" s="86"/>
      <c r="HQ356" s="87"/>
      <c r="HR356" s="88"/>
      <c r="HS356" s="17"/>
      <c r="HT356" s="17"/>
      <c r="HU356" s="30"/>
      <c r="HV356" s="30"/>
      <c r="HW356" s="30"/>
      <c r="HX356" s="30"/>
      <c r="HY356" s="30"/>
      <c r="HZ356" s="30"/>
      <c r="IA356" s="30"/>
      <c r="IB356" s="30"/>
      <c r="IC356" s="30"/>
      <c r="ID356" s="30"/>
      <c r="IE356" s="26"/>
      <c r="IF356" s="82"/>
      <c r="IG356" s="86"/>
      <c r="IH356" s="87"/>
      <c r="II356" s="88"/>
      <c r="IJ356" s="17"/>
      <c r="IK356" s="17"/>
      <c r="IL356" s="30"/>
      <c r="IM356" s="30"/>
      <c r="IN356" s="30"/>
      <c r="IO356" s="30"/>
      <c r="IP356" s="30"/>
      <c r="IQ356" s="30"/>
      <c r="IR356" s="30"/>
      <c r="IS356" s="30"/>
      <c r="IT356" s="30"/>
      <c r="IU356" s="30"/>
      <c r="IV356" s="26"/>
    </row>
    <row r="357" spans="1:256" ht="17.25" customHeight="1">
      <c r="A357" s="80"/>
      <c r="B357" s="86"/>
      <c r="C357" s="87"/>
      <c r="D357" s="88"/>
      <c r="E357" s="17"/>
      <c r="F357" s="17"/>
      <c r="G357" s="17"/>
      <c r="H357" s="17">
        <v>2025</v>
      </c>
      <c r="I357" s="30">
        <f aca="true" t="shared" si="179" ref="I357:I362">K357+M357+O357+Q357</f>
        <v>0</v>
      </c>
      <c r="J357" s="30">
        <f t="shared" si="174"/>
        <v>0</v>
      </c>
      <c r="K357" s="30">
        <f t="shared" si="176"/>
        <v>0</v>
      </c>
      <c r="L357" s="30">
        <f t="shared" si="178"/>
        <v>0</v>
      </c>
      <c r="M357" s="30">
        <f t="shared" si="178"/>
        <v>0</v>
      </c>
      <c r="N357" s="30">
        <f t="shared" si="178"/>
        <v>0</v>
      </c>
      <c r="O357" s="30">
        <f t="shared" si="178"/>
        <v>0</v>
      </c>
      <c r="P357" s="30">
        <f t="shared" si="178"/>
        <v>0</v>
      </c>
      <c r="Q357" s="30">
        <f t="shared" si="178"/>
        <v>0</v>
      </c>
      <c r="R357" s="30">
        <f t="shared" si="178"/>
        <v>0</v>
      </c>
      <c r="S357" s="26"/>
      <c r="T357" s="82"/>
      <c r="U357" s="87"/>
      <c r="V357" s="87"/>
      <c r="W357" s="49"/>
      <c r="X357" s="49"/>
      <c r="Y357" s="52"/>
      <c r="Z357" s="52"/>
      <c r="AA357" s="52"/>
      <c r="AB357" s="52"/>
      <c r="AC357" s="52"/>
      <c r="AD357" s="52"/>
      <c r="AE357" s="52"/>
      <c r="AF357" s="52"/>
      <c r="AG357" s="52"/>
      <c r="AH357" s="52"/>
      <c r="AI357" s="60"/>
      <c r="AJ357" s="89"/>
      <c r="AK357" s="87"/>
      <c r="AL357" s="87"/>
      <c r="AM357" s="87"/>
      <c r="AN357" s="49"/>
      <c r="AO357" s="49"/>
      <c r="AP357" s="52"/>
      <c r="AQ357" s="52"/>
      <c r="AR357" s="52"/>
      <c r="AS357" s="52"/>
      <c r="AT357" s="52"/>
      <c r="AU357" s="52"/>
      <c r="AV357" s="52"/>
      <c r="AW357" s="52"/>
      <c r="AX357" s="52"/>
      <c r="AY357" s="52"/>
      <c r="AZ357" s="60"/>
      <c r="BA357" s="89"/>
      <c r="BB357" s="87"/>
      <c r="BC357" s="87"/>
      <c r="BD357" s="87"/>
      <c r="BE357" s="49"/>
      <c r="BF357" s="49"/>
      <c r="BG357" s="52"/>
      <c r="BH357" s="52"/>
      <c r="BI357" s="52"/>
      <c r="BJ357" s="52"/>
      <c r="BK357" s="52"/>
      <c r="BL357" s="52"/>
      <c r="BM357" s="52"/>
      <c r="BN357" s="52"/>
      <c r="BO357" s="52"/>
      <c r="BP357" s="52"/>
      <c r="BQ357" s="60"/>
      <c r="BR357" s="89"/>
      <c r="BS357" s="87"/>
      <c r="BT357" s="87"/>
      <c r="BU357" s="87"/>
      <c r="BV357" s="49"/>
      <c r="BW357" s="49"/>
      <c r="BX357" s="52"/>
      <c r="BY357" s="52"/>
      <c r="BZ357" s="52"/>
      <c r="CA357" s="52"/>
      <c r="CB357" s="52"/>
      <c r="CC357" s="52"/>
      <c r="CD357" s="52"/>
      <c r="CE357" s="52"/>
      <c r="CF357" s="52"/>
      <c r="CG357" s="52"/>
      <c r="CH357" s="60"/>
      <c r="CI357" s="89"/>
      <c r="CJ357" s="87"/>
      <c r="CK357" s="87"/>
      <c r="CL357" s="87"/>
      <c r="CM357" s="49"/>
      <c r="CN357" s="49"/>
      <c r="CO357" s="52"/>
      <c r="CP357" s="52"/>
      <c r="CQ357" s="52"/>
      <c r="CR357" s="52"/>
      <c r="CS357" s="52"/>
      <c r="CT357" s="52"/>
      <c r="CU357" s="52"/>
      <c r="CV357" s="52"/>
      <c r="CW357" s="52"/>
      <c r="CX357" s="52"/>
      <c r="CY357" s="60"/>
      <c r="CZ357" s="89"/>
      <c r="DA357" s="87"/>
      <c r="DB357" s="87"/>
      <c r="DC357" s="87"/>
      <c r="DD357" s="49"/>
      <c r="DE357" s="49"/>
      <c r="DF357" s="52"/>
      <c r="DG357" s="62"/>
      <c r="DH357" s="30"/>
      <c r="DI357" s="30"/>
      <c r="DJ357" s="30"/>
      <c r="DK357" s="30"/>
      <c r="DL357" s="30"/>
      <c r="DM357" s="30"/>
      <c r="DN357" s="30"/>
      <c r="DO357" s="30"/>
      <c r="DP357" s="26"/>
      <c r="DQ357" s="82"/>
      <c r="DR357" s="86"/>
      <c r="DS357" s="87"/>
      <c r="DT357" s="88"/>
      <c r="DU357" s="17"/>
      <c r="DV357" s="17"/>
      <c r="DW357" s="30"/>
      <c r="DX357" s="30"/>
      <c r="DY357" s="30"/>
      <c r="DZ357" s="30"/>
      <c r="EA357" s="30"/>
      <c r="EB357" s="30"/>
      <c r="EC357" s="30"/>
      <c r="ED357" s="30"/>
      <c r="EE357" s="30"/>
      <c r="EF357" s="30"/>
      <c r="EG357" s="26"/>
      <c r="EH357" s="82"/>
      <c r="EI357" s="86"/>
      <c r="EJ357" s="87"/>
      <c r="EK357" s="88"/>
      <c r="EL357" s="17"/>
      <c r="EM357" s="17"/>
      <c r="EN357" s="30"/>
      <c r="EO357" s="30"/>
      <c r="EP357" s="30"/>
      <c r="EQ357" s="30"/>
      <c r="ER357" s="30"/>
      <c r="ES357" s="30"/>
      <c r="ET357" s="30"/>
      <c r="EU357" s="30"/>
      <c r="EV357" s="30"/>
      <c r="EW357" s="30"/>
      <c r="EX357" s="26"/>
      <c r="EY357" s="82"/>
      <c r="EZ357" s="86"/>
      <c r="FA357" s="87"/>
      <c r="FB357" s="88"/>
      <c r="FC357" s="17"/>
      <c r="FD357" s="17"/>
      <c r="FE357" s="30"/>
      <c r="FF357" s="30"/>
      <c r="FG357" s="30"/>
      <c r="FH357" s="30"/>
      <c r="FI357" s="30"/>
      <c r="FJ357" s="30"/>
      <c r="FK357" s="30"/>
      <c r="FL357" s="30"/>
      <c r="FM357" s="30"/>
      <c r="FN357" s="30"/>
      <c r="FO357" s="26"/>
      <c r="FP357" s="82"/>
      <c r="FQ357" s="86"/>
      <c r="FR357" s="87"/>
      <c r="FS357" s="88"/>
      <c r="FT357" s="17"/>
      <c r="FU357" s="17"/>
      <c r="FV357" s="30"/>
      <c r="FW357" s="30"/>
      <c r="FX357" s="30"/>
      <c r="FY357" s="30"/>
      <c r="FZ357" s="30"/>
      <c r="GA357" s="30"/>
      <c r="GB357" s="30"/>
      <c r="GC357" s="30"/>
      <c r="GD357" s="30"/>
      <c r="GE357" s="30"/>
      <c r="GF357" s="26"/>
      <c r="GG357" s="82"/>
      <c r="GH357" s="86"/>
      <c r="GI357" s="87"/>
      <c r="GJ357" s="88"/>
      <c r="GK357" s="17"/>
      <c r="GL357" s="17"/>
      <c r="GM357" s="30"/>
      <c r="GN357" s="30"/>
      <c r="GO357" s="30"/>
      <c r="GP357" s="30"/>
      <c r="GQ357" s="30"/>
      <c r="GR357" s="30"/>
      <c r="GS357" s="30"/>
      <c r="GT357" s="30"/>
      <c r="GU357" s="30"/>
      <c r="GV357" s="30"/>
      <c r="GW357" s="26"/>
      <c r="GX357" s="82"/>
      <c r="GY357" s="86"/>
      <c r="GZ357" s="87"/>
      <c r="HA357" s="88"/>
      <c r="HB357" s="17"/>
      <c r="HC357" s="17"/>
      <c r="HD357" s="30"/>
      <c r="HE357" s="30"/>
      <c r="HF357" s="30"/>
      <c r="HG357" s="30"/>
      <c r="HH357" s="30"/>
      <c r="HI357" s="30"/>
      <c r="HJ357" s="30"/>
      <c r="HK357" s="30"/>
      <c r="HL357" s="30"/>
      <c r="HM357" s="30"/>
      <c r="HN357" s="26"/>
      <c r="HO357" s="82"/>
      <c r="HP357" s="86"/>
      <c r="HQ357" s="87"/>
      <c r="HR357" s="88"/>
      <c r="HS357" s="17"/>
      <c r="HT357" s="17"/>
      <c r="HU357" s="30"/>
      <c r="HV357" s="30"/>
      <c r="HW357" s="30"/>
      <c r="HX357" s="30"/>
      <c r="HY357" s="30"/>
      <c r="HZ357" s="30"/>
      <c r="IA357" s="30"/>
      <c r="IB357" s="30"/>
      <c r="IC357" s="30"/>
      <c r="ID357" s="30"/>
      <c r="IE357" s="26"/>
      <c r="IF357" s="82"/>
      <c r="IG357" s="86"/>
      <c r="IH357" s="87"/>
      <c r="II357" s="88"/>
      <c r="IJ357" s="17"/>
      <c r="IK357" s="17"/>
      <c r="IL357" s="30"/>
      <c r="IM357" s="30"/>
      <c r="IN357" s="30"/>
      <c r="IO357" s="30"/>
      <c r="IP357" s="30"/>
      <c r="IQ357" s="30"/>
      <c r="IR357" s="30"/>
      <c r="IS357" s="30"/>
      <c r="IT357" s="30"/>
      <c r="IU357" s="30"/>
      <c r="IV357" s="26"/>
    </row>
    <row r="358" spans="1:256" ht="19.5" customHeight="1">
      <c r="A358" s="80"/>
      <c r="B358" s="86"/>
      <c r="C358" s="87"/>
      <c r="D358" s="88"/>
      <c r="E358" s="17"/>
      <c r="F358" s="17"/>
      <c r="G358" s="17"/>
      <c r="H358" s="17">
        <v>2026</v>
      </c>
      <c r="I358" s="30">
        <f t="shared" si="179"/>
        <v>19009.8</v>
      </c>
      <c r="J358" s="30">
        <f t="shared" si="174"/>
        <v>0</v>
      </c>
      <c r="K358" s="30">
        <f t="shared" si="176"/>
        <v>19009.8</v>
      </c>
      <c r="L358" s="30">
        <f t="shared" si="178"/>
        <v>0</v>
      </c>
      <c r="M358" s="30">
        <f t="shared" si="178"/>
        <v>0</v>
      </c>
      <c r="N358" s="30">
        <f t="shared" si="178"/>
        <v>0</v>
      </c>
      <c r="O358" s="30">
        <f t="shared" si="178"/>
        <v>0</v>
      </c>
      <c r="P358" s="30">
        <f t="shared" si="178"/>
        <v>0</v>
      </c>
      <c r="Q358" s="30">
        <f t="shared" si="178"/>
        <v>0</v>
      </c>
      <c r="R358" s="30">
        <f t="shared" si="178"/>
        <v>0</v>
      </c>
      <c r="S358" s="26"/>
      <c r="T358" s="82"/>
      <c r="U358" s="87"/>
      <c r="V358" s="87"/>
      <c r="W358" s="49"/>
      <c r="X358" s="49"/>
      <c r="Y358" s="52"/>
      <c r="Z358" s="52"/>
      <c r="AA358" s="52"/>
      <c r="AB358" s="52"/>
      <c r="AC358" s="52"/>
      <c r="AD358" s="52"/>
      <c r="AE358" s="52"/>
      <c r="AF358" s="52"/>
      <c r="AG358" s="52"/>
      <c r="AH358" s="52"/>
      <c r="AI358" s="60"/>
      <c r="AJ358" s="89"/>
      <c r="AK358" s="87"/>
      <c r="AL358" s="87"/>
      <c r="AM358" s="87"/>
      <c r="AN358" s="49"/>
      <c r="AO358" s="49"/>
      <c r="AP358" s="52"/>
      <c r="AQ358" s="52"/>
      <c r="AR358" s="52"/>
      <c r="AS358" s="52"/>
      <c r="AT358" s="52"/>
      <c r="AU358" s="52"/>
      <c r="AV358" s="52"/>
      <c r="AW358" s="52"/>
      <c r="AX358" s="52"/>
      <c r="AY358" s="52"/>
      <c r="AZ358" s="60"/>
      <c r="BA358" s="89"/>
      <c r="BB358" s="87"/>
      <c r="BC358" s="87"/>
      <c r="BD358" s="87"/>
      <c r="BE358" s="49"/>
      <c r="BF358" s="49"/>
      <c r="BG358" s="52"/>
      <c r="BH358" s="52"/>
      <c r="BI358" s="52"/>
      <c r="BJ358" s="52"/>
      <c r="BK358" s="52"/>
      <c r="BL358" s="52"/>
      <c r="BM358" s="52"/>
      <c r="BN358" s="52"/>
      <c r="BO358" s="52"/>
      <c r="BP358" s="52"/>
      <c r="BQ358" s="60"/>
      <c r="BR358" s="89"/>
      <c r="BS358" s="87"/>
      <c r="BT358" s="87"/>
      <c r="BU358" s="87"/>
      <c r="BV358" s="49"/>
      <c r="BW358" s="49"/>
      <c r="BX358" s="52"/>
      <c r="BY358" s="52"/>
      <c r="BZ358" s="52"/>
      <c r="CA358" s="52"/>
      <c r="CB358" s="52"/>
      <c r="CC358" s="52"/>
      <c r="CD358" s="52"/>
      <c r="CE358" s="52"/>
      <c r="CF358" s="52"/>
      <c r="CG358" s="52"/>
      <c r="CH358" s="60"/>
      <c r="CI358" s="89"/>
      <c r="CJ358" s="87"/>
      <c r="CK358" s="87"/>
      <c r="CL358" s="87"/>
      <c r="CM358" s="49"/>
      <c r="CN358" s="49"/>
      <c r="CO358" s="52"/>
      <c r="CP358" s="52"/>
      <c r="CQ358" s="52"/>
      <c r="CR358" s="52"/>
      <c r="CS358" s="52"/>
      <c r="CT358" s="52"/>
      <c r="CU358" s="52"/>
      <c r="CV358" s="52"/>
      <c r="CW358" s="52"/>
      <c r="CX358" s="52"/>
      <c r="CY358" s="60"/>
      <c r="CZ358" s="89"/>
      <c r="DA358" s="87"/>
      <c r="DB358" s="87"/>
      <c r="DC358" s="87"/>
      <c r="DD358" s="49"/>
      <c r="DE358" s="49"/>
      <c r="DF358" s="52"/>
      <c r="DG358" s="62"/>
      <c r="DH358" s="30"/>
      <c r="DI358" s="30"/>
      <c r="DJ358" s="30"/>
      <c r="DK358" s="30"/>
      <c r="DL358" s="30"/>
      <c r="DM358" s="30"/>
      <c r="DN358" s="30"/>
      <c r="DO358" s="30"/>
      <c r="DP358" s="26"/>
      <c r="DQ358" s="82"/>
      <c r="DR358" s="86"/>
      <c r="DS358" s="87"/>
      <c r="DT358" s="88"/>
      <c r="DU358" s="17"/>
      <c r="DV358" s="17"/>
      <c r="DW358" s="30"/>
      <c r="DX358" s="30"/>
      <c r="DY358" s="30"/>
      <c r="DZ358" s="30"/>
      <c r="EA358" s="30"/>
      <c r="EB358" s="30"/>
      <c r="EC358" s="30"/>
      <c r="ED358" s="30"/>
      <c r="EE358" s="30"/>
      <c r="EF358" s="30"/>
      <c r="EG358" s="26"/>
      <c r="EH358" s="82"/>
      <c r="EI358" s="86"/>
      <c r="EJ358" s="87"/>
      <c r="EK358" s="88"/>
      <c r="EL358" s="17"/>
      <c r="EM358" s="17"/>
      <c r="EN358" s="30"/>
      <c r="EO358" s="30"/>
      <c r="EP358" s="30"/>
      <c r="EQ358" s="30"/>
      <c r="ER358" s="30"/>
      <c r="ES358" s="30"/>
      <c r="ET358" s="30"/>
      <c r="EU358" s="30"/>
      <c r="EV358" s="30"/>
      <c r="EW358" s="30"/>
      <c r="EX358" s="26"/>
      <c r="EY358" s="82"/>
      <c r="EZ358" s="86"/>
      <c r="FA358" s="87"/>
      <c r="FB358" s="88"/>
      <c r="FC358" s="17"/>
      <c r="FD358" s="17"/>
      <c r="FE358" s="30"/>
      <c r="FF358" s="30"/>
      <c r="FG358" s="30"/>
      <c r="FH358" s="30"/>
      <c r="FI358" s="30"/>
      <c r="FJ358" s="30"/>
      <c r="FK358" s="30"/>
      <c r="FL358" s="30"/>
      <c r="FM358" s="30"/>
      <c r="FN358" s="30"/>
      <c r="FO358" s="26"/>
      <c r="FP358" s="82"/>
      <c r="FQ358" s="86"/>
      <c r="FR358" s="87"/>
      <c r="FS358" s="88"/>
      <c r="FT358" s="17"/>
      <c r="FU358" s="17"/>
      <c r="FV358" s="30"/>
      <c r="FW358" s="30"/>
      <c r="FX358" s="30"/>
      <c r="FY358" s="30"/>
      <c r="FZ358" s="30"/>
      <c r="GA358" s="30"/>
      <c r="GB358" s="30"/>
      <c r="GC358" s="30"/>
      <c r="GD358" s="30"/>
      <c r="GE358" s="30"/>
      <c r="GF358" s="26"/>
      <c r="GG358" s="82"/>
      <c r="GH358" s="86"/>
      <c r="GI358" s="87"/>
      <c r="GJ358" s="88"/>
      <c r="GK358" s="17"/>
      <c r="GL358" s="17"/>
      <c r="GM358" s="30"/>
      <c r="GN358" s="30"/>
      <c r="GO358" s="30"/>
      <c r="GP358" s="30"/>
      <c r="GQ358" s="30"/>
      <c r="GR358" s="30"/>
      <c r="GS358" s="30"/>
      <c r="GT358" s="30"/>
      <c r="GU358" s="30"/>
      <c r="GV358" s="30"/>
      <c r="GW358" s="26"/>
      <c r="GX358" s="82"/>
      <c r="GY358" s="86"/>
      <c r="GZ358" s="87"/>
      <c r="HA358" s="88"/>
      <c r="HB358" s="17"/>
      <c r="HC358" s="17"/>
      <c r="HD358" s="30"/>
      <c r="HE358" s="30"/>
      <c r="HF358" s="30"/>
      <c r="HG358" s="30"/>
      <c r="HH358" s="30"/>
      <c r="HI358" s="30"/>
      <c r="HJ358" s="30"/>
      <c r="HK358" s="30"/>
      <c r="HL358" s="30"/>
      <c r="HM358" s="30"/>
      <c r="HN358" s="26"/>
      <c r="HO358" s="82"/>
      <c r="HP358" s="86"/>
      <c r="HQ358" s="87"/>
      <c r="HR358" s="88"/>
      <c r="HS358" s="17"/>
      <c r="HT358" s="17"/>
      <c r="HU358" s="30"/>
      <c r="HV358" s="30"/>
      <c r="HW358" s="30"/>
      <c r="HX358" s="30"/>
      <c r="HY358" s="30"/>
      <c r="HZ358" s="30"/>
      <c r="IA358" s="30"/>
      <c r="IB358" s="30"/>
      <c r="IC358" s="30"/>
      <c r="ID358" s="30"/>
      <c r="IE358" s="26"/>
      <c r="IF358" s="82"/>
      <c r="IG358" s="86"/>
      <c r="IH358" s="87"/>
      <c r="II358" s="88"/>
      <c r="IJ358" s="17"/>
      <c r="IK358" s="17"/>
      <c r="IL358" s="30"/>
      <c r="IM358" s="30"/>
      <c r="IN358" s="30"/>
      <c r="IO358" s="30"/>
      <c r="IP358" s="30"/>
      <c r="IQ358" s="30"/>
      <c r="IR358" s="30"/>
      <c r="IS358" s="30"/>
      <c r="IT358" s="30"/>
      <c r="IU358" s="30"/>
      <c r="IV358" s="26"/>
    </row>
    <row r="359" spans="1:256" ht="18" customHeight="1">
      <c r="A359" s="80"/>
      <c r="B359" s="86"/>
      <c r="C359" s="87"/>
      <c r="D359" s="88"/>
      <c r="E359" s="20"/>
      <c r="F359" s="20"/>
      <c r="G359" s="20"/>
      <c r="H359" s="17">
        <v>2027</v>
      </c>
      <c r="I359" s="30">
        <f t="shared" si="179"/>
        <v>0</v>
      </c>
      <c r="J359" s="30">
        <f t="shared" si="174"/>
        <v>0</v>
      </c>
      <c r="K359" s="30">
        <f t="shared" si="176"/>
        <v>0</v>
      </c>
      <c r="L359" s="30">
        <f t="shared" si="178"/>
        <v>0</v>
      </c>
      <c r="M359" s="30">
        <f t="shared" si="178"/>
        <v>0</v>
      </c>
      <c r="N359" s="30">
        <f t="shared" si="178"/>
        <v>0</v>
      </c>
      <c r="O359" s="30">
        <f t="shared" si="178"/>
        <v>0</v>
      </c>
      <c r="P359" s="30">
        <f t="shared" si="178"/>
        <v>0</v>
      </c>
      <c r="Q359" s="30">
        <f t="shared" si="178"/>
        <v>0</v>
      </c>
      <c r="R359" s="30">
        <f t="shared" si="178"/>
        <v>0</v>
      </c>
      <c r="S359" s="26"/>
      <c r="T359" s="82"/>
      <c r="U359" s="87"/>
      <c r="V359" s="87"/>
      <c r="W359" s="28"/>
      <c r="X359" s="49"/>
      <c r="Y359" s="52"/>
      <c r="Z359" s="52"/>
      <c r="AA359" s="52"/>
      <c r="AB359" s="52"/>
      <c r="AC359" s="52"/>
      <c r="AD359" s="52"/>
      <c r="AE359" s="52"/>
      <c r="AF359" s="52"/>
      <c r="AG359" s="52"/>
      <c r="AH359" s="52"/>
      <c r="AI359" s="60"/>
      <c r="AJ359" s="89"/>
      <c r="AK359" s="87"/>
      <c r="AL359" s="87"/>
      <c r="AM359" s="87"/>
      <c r="AN359" s="28"/>
      <c r="AO359" s="49"/>
      <c r="AP359" s="52"/>
      <c r="AQ359" s="52"/>
      <c r="AR359" s="52"/>
      <c r="AS359" s="52"/>
      <c r="AT359" s="52"/>
      <c r="AU359" s="52"/>
      <c r="AV359" s="52"/>
      <c r="AW359" s="52"/>
      <c r="AX359" s="52"/>
      <c r="AY359" s="52"/>
      <c r="AZ359" s="60"/>
      <c r="BA359" s="89"/>
      <c r="BB359" s="87"/>
      <c r="BC359" s="87"/>
      <c r="BD359" s="87"/>
      <c r="BE359" s="28"/>
      <c r="BF359" s="49"/>
      <c r="BG359" s="52"/>
      <c r="BH359" s="52"/>
      <c r="BI359" s="52"/>
      <c r="BJ359" s="52"/>
      <c r="BK359" s="52"/>
      <c r="BL359" s="52"/>
      <c r="BM359" s="52"/>
      <c r="BN359" s="52"/>
      <c r="BO359" s="52"/>
      <c r="BP359" s="52"/>
      <c r="BQ359" s="60"/>
      <c r="BR359" s="89"/>
      <c r="BS359" s="87"/>
      <c r="BT359" s="87"/>
      <c r="BU359" s="87"/>
      <c r="BV359" s="28"/>
      <c r="BW359" s="49"/>
      <c r="BX359" s="52"/>
      <c r="BY359" s="52"/>
      <c r="BZ359" s="52"/>
      <c r="CA359" s="52"/>
      <c r="CB359" s="52"/>
      <c r="CC359" s="52"/>
      <c r="CD359" s="52"/>
      <c r="CE359" s="52"/>
      <c r="CF359" s="52"/>
      <c r="CG359" s="52"/>
      <c r="CH359" s="60"/>
      <c r="CI359" s="89"/>
      <c r="CJ359" s="87"/>
      <c r="CK359" s="87"/>
      <c r="CL359" s="87"/>
      <c r="CM359" s="28"/>
      <c r="CN359" s="49"/>
      <c r="CO359" s="52"/>
      <c r="CP359" s="52"/>
      <c r="CQ359" s="52"/>
      <c r="CR359" s="52"/>
      <c r="CS359" s="52"/>
      <c r="CT359" s="52"/>
      <c r="CU359" s="52"/>
      <c r="CV359" s="52"/>
      <c r="CW359" s="52"/>
      <c r="CX359" s="52"/>
      <c r="CY359" s="60"/>
      <c r="CZ359" s="89"/>
      <c r="DA359" s="87"/>
      <c r="DB359" s="87"/>
      <c r="DC359" s="87"/>
      <c r="DD359" s="28"/>
      <c r="DE359" s="49"/>
      <c r="DF359" s="52"/>
      <c r="DG359" s="62"/>
      <c r="DH359" s="30"/>
      <c r="DI359" s="30"/>
      <c r="DJ359" s="30"/>
      <c r="DK359" s="30"/>
      <c r="DL359" s="30"/>
      <c r="DM359" s="30"/>
      <c r="DN359" s="30"/>
      <c r="DO359" s="30"/>
      <c r="DP359" s="26"/>
      <c r="DQ359" s="82"/>
      <c r="DR359" s="86"/>
      <c r="DS359" s="87"/>
      <c r="DT359" s="88"/>
      <c r="DU359" s="20"/>
      <c r="DV359" s="17"/>
      <c r="DW359" s="30"/>
      <c r="DX359" s="30"/>
      <c r="DY359" s="30"/>
      <c r="DZ359" s="30"/>
      <c r="EA359" s="30"/>
      <c r="EB359" s="30"/>
      <c r="EC359" s="30"/>
      <c r="ED359" s="30"/>
      <c r="EE359" s="30"/>
      <c r="EF359" s="30"/>
      <c r="EG359" s="26"/>
      <c r="EH359" s="82"/>
      <c r="EI359" s="86"/>
      <c r="EJ359" s="87"/>
      <c r="EK359" s="88"/>
      <c r="EL359" s="20"/>
      <c r="EM359" s="17"/>
      <c r="EN359" s="30"/>
      <c r="EO359" s="30"/>
      <c r="EP359" s="30"/>
      <c r="EQ359" s="30"/>
      <c r="ER359" s="30"/>
      <c r="ES359" s="30"/>
      <c r="ET359" s="30"/>
      <c r="EU359" s="30"/>
      <c r="EV359" s="30"/>
      <c r="EW359" s="30"/>
      <c r="EX359" s="26"/>
      <c r="EY359" s="82"/>
      <c r="EZ359" s="86"/>
      <c r="FA359" s="87"/>
      <c r="FB359" s="88"/>
      <c r="FC359" s="20"/>
      <c r="FD359" s="17"/>
      <c r="FE359" s="30"/>
      <c r="FF359" s="30"/>
      <c r="FG359" s="30"/>
      <c r="FH359" s="30"/>
      <c r="FI359" s="30"/>
      <c r="FJ359" s="30"/>
      <c r="FK359" s="30"/>
      <c r="FL359" s="30"/>
      <c r="FM359" s="30"/>
      <c r="FN359" s="30"/>
      <c r="FO359" s="26"/>
      <c r="FP359" s="82"/>
      <c r="FQ359" s="86"/>
      <c r="FR359" s="87"/>
      <c r="FS359" s="88"/>
      <c r="FT359" s="20"/>
      <c r="FU359" s="17"/>
      <c r="FV359" s="30"/>
      <c r="FW359" s="30"/>
      <c r="FX359" s="30"/>
      <c r="FY359" s="30"/>
      <c r="FZ359" s="30"/>
      <c r="GA359" s="30"/>
      <c r="GB359" s="30"/>
      <c r="GC359" s="30"/>
      <c r="GD359" s="30"/>
      <c r="GE359" s="30"/>
      <c r="GF359" s="26"/>
      <c r="GG359" s="82"/>
      <c r="GH359" s="86"/>
      <c r="GI359" s="87"/>
      <c r="GJ359" s="88"/>
      <c r="GK359" s="20"/>
      <c r="GL359" s="17"/>
      <c r="GM359" s="30"/>
      <c r="GN359" s="30"/>
      <c r="GO359" s="30"/>
      <c r="GP359" s="30"/>
      <c r="GQ359" s="30"/>
      <c r="GR359" s="30"/>
      <c r="GS359" s="30"/>
      <c r="GT359" s="30"/>
      <c r="GU359" s="30"/>
      <c r="GV359" s="30"/>
      <c r="GW359" s="26"/>
      <c r="GX359" s="82"/>
      <c r="GY359" s="86"/>
      <c r="GZ359" s="87"/>
      <c r="HA359" s="88"/>
      <c r="HB359" s="20"/>
      <c r="HC359" s="17"/>
      <c r="HD359" s="30"/>
      <c r="HE359" s="30"/>
      <c r="HF359" s="30"/>
      <c r="HG359" s="30"/>
      <c r="HH359" s="30"/>
      <c r="HI359" s="30"/>
      <c r="HJ359" s="30"/>
      <c r="HK359" s="30"/>
      <c r="HL359" s="30"/>
      <c r="HM359" s="30"/>
      <c r="HN359" s="26"/>
      <c r="HO359" s="82"/>
      <c r="HP359" s="86"/>
      <c r="HQ359" s="87"/>
      <c r="HR359" s="88"/>
      <c r="HS359" s="20"/>
      <c r="HT359" s="17"/>
      <c r="HU359" s="30"/>
      <c r="HV359" s="30"/>
      <c r="HW359" s="30"/>
      <c r="HX359" s="30"/>
      <c r="HY359" s="30"/>
      <c r="HZ359" s="30"/>
      <c r="IA359" s="30"/>
      <c r="IB359" s="30"/>
      <c r="IC359" s="30"/>
      <c r="ID359" s="30"/>
      <c r="IE359" s="26"/>
      <c r="IF359" s="82"/>
      <c r="IG359" s="86"/>
      <c r="IH359" s="87"/>
      <c r="II359" s="88"/>
      <c r="IJ359" s="20"/>
      <c r="IK359" s="17"/>
      <c r="IL359" s="30"/>
      <c r="IM359" s="30"/>
      <c r="IN359" s="30"/>
      <c r="IO359" s="30"/>
      <c r="IP359" s="30"/>
      <c r="IQ359" s="30"/>
      <c r="IR359" s="30"/>
      <c r="IS359" s="30"/>
      <c r="IT359" s="30"/>
      <c r="IU359" s="30"/>
      <c r="IV359" s="26"/>
    </row>
    <row r="360" spans="1:243" ht="21.75" customHeight="1">
      <c r="A360" s="80"/>
      <c r="B360" s="86"/>
      <c r="C360" s="87"/>
      <c r="D360" s="88"/>
      <c r="E360" s="20"/>
      <c r="F360" s="20"/>
      <c r="G360" s="20"/>
      <c r="H360" s="17">
        <v>2028</v>
      </c>
      <c r="I360" s="30">
        <f t="shared" si="179"/>
        <v>0</v>
      </c>
      <c r="J360" s="30">
        <f t="shared" si="174"/>
        <v>0</v>
      </c>
      <c r="K360" s="30">
        <f t="shared" si="176"/>
        <v>0</v>
      </c>
      <c r="L360" s="30">
        <f t="shared" si="178"/>
        <v>0</v>
      </c>
      <c r="M360" s="30">
        <f t="shared" si="178"/>
        <v>0</v>
      </c>
      <c r="N360" s="30">
        <f t="shared" si="178"/>
        <v>0</v>
      </c>
      <c r="O360" s="30">
        <f t="shared" si="178"/>
        <v>0</v>
      </c>
      <c r="P360" s="30">
        <f t="shared" si="178"/>
        <v>0</v>
      </c>
      <c r="Q360" s="30">
        <f t="shared" si="178"/>
        <v>0</v>
      </c>
      <c r="R360" s="30">
        <f t="shared" si="178"/>
        <v>0</v>
      </c>
      <c r="S360" s="26"/>
      <c r="T360" s="31"/>
      <c r="AI360" s="28"/>
      <c r="AY360" s="28"/>
      <c r="BO360" s="28"/>
      <c r="CE360" s="28"/>
      <c r="CU360" s="28"/>
      <c r="DK360" s="28"/>
      <c r="EA360" s="28"/>
      <c r="EQ360" s="28"/>
      <c r="FG360" s="28"/>
      <c r="FW360" s="28"/>
      <c r="GM360" s="28"/>
      <c r="HC360" s="28"/>
      <c r="HS360" s="28"/>
      <c r="II360" s="28"/>
    </row>
    <row r="361" spans="1:243" ht="21.75" customHeight="1">
      <c r="A361" s="80"/>
      <c r="B361" s="86"/>
      <c r="C361" s="87"/>
      <c r="D361" s="88"/>
      <c r="E361" s="20"/>
      <c r="F361" s="20"/>
      <c r="G361" s="20"/>
      <c r="H361" s="17">
        <v>2029</v>
      </c>
      <c r="I361" s="30">
        <f t="shared" si="179"/>
        <v>0</v>
      </c>
      <c r="J361" s="30">
        <f t="shared" si="174"/>
        <v>0</v>
      </c>
      <c r="K361" s="30">
        <f t="shared" si="176"/>
        <v>0</v>
      </c>
      <c r="L361" s="30">
        <f t="shared" si="178"/>
        <v>0</v>
      </c>
      <c r="M361" s="30">
        <f t="shared" si="178"/>
        <v>0</v>
      </c>
      <c r="N361" s="30">
        <f t="shared" si="178"/>
        <v>0</v>
      </c>
      <c r="O361" s="30">
        <f t="shared" si="178"/>
        <v>0</v>
      </c>
      <c r="P361" s="30">
        <f t="shared" si="178"/>
        <v>0</v>
      </c>
      <c r="Q361" s="30">
        <f t="shared" si="178"/>
        <v>0</v>
      </c>
      <c r="R361" s="30">
        <f t="shared" si="178"/>
        <v>0</v>
      </c>
      <c r="S361" s="26"/>
      <c r="T361" s="31"/>
      <c r="AI361" s="28"/>
      <c r="AY361" s="28"/>
      <c r="BO361" s="28"/>
      <c r="CE361" s="28"/>
      <c r="CU361" s="28"/>
      <c r="DK361" s="28"/>
      <c r="EA361" s="28"/>
      <c r="EQ361" s="28"/>
      <c r="FG361" s="28"/>
      <c r="FW361" s="28"/>
      <c r="GM361" s="28"/>
      <c r="HC361" s="28"/>
      <c r="HS361" s="28"/>
      <c r="II361" s="28"/>
    </row>
    <row r="362" spans="1:243" ht="21.75" customHeight="1">
      <c r="A362" s="80"/>
      <c r="B362" s="86"/>
      <c r="C362" s="87"/>
      <c r="D362" s="88"/>
      <c r="E362" s="20"/>
      <c r="F362" s="20"/>
      <c r="G362" s="20"/>
      <c r="H362" s="17">
        <v>2030</v>
      </c>
      <c r="I362" s="30">
        <f t="shared" si="179"/>
        <v>0</v>
      </c>
      <c r="J362" s="30">
        <f t="shared" si="174"/>
        <v>0</v>
      </c>
      <c r="K362" s="30">
        <f t="shared" si="176"/>
        <v>0</v>
      </c>
      <c r="L362" s="30">
        <f t="shared" si="178"/>
        <v>0</v>
      </c>
      <c r="M362" s="30">
        <f t="shared" si="178"/>
        <v>0</v>
      </c>
      <c r="N362" s="30">
        <f t="shared" si="178"/>
        <v>0</v>
      </c>
      <c r="O362" s="30">
        <f t="shared" si="178"/>
        <v>0</v>
      </c>
      <c r="P362" s="30">
        <f t="shared" si="178"/>
        <v>0</v>
      </c>
      <c r="Q362" s="30">
        <f t="shared" si="178"/>
        <v>0</v>
      </c>
      <c r="R362" s="30">
        <f t="shared" si="178"/>
        <v>0</v>
      </c>
      <c r="S362" s="26"/>
      <c r="T362" s="31"/>
      <c r="AI362" s="28"/>
      <c r="AY362" s="28"/>
      <c r="BO362" s="28"/>
      <c r="CE362" s="28"/>
      <c r="CU362" s="28"/>
      <c r="DK362" s="28"/>
      <c r="EA362" s="28"/>
      <c r="EQ362" s="28"/>
      <c r="FG362" s="28"/>
      <c r="FW362" s="28"/>
      <c r="GM362" s="28"/>
      <c r="HC362" s="28"/>
      <c r="HS362" s="28"/>
      <c r="II362" s="28"/>
    </row>
    <row r="363" spans="1:20" s="22" customFormat="1" ht="66" customHeight="1">
      <c r="A363" s="109" t="s">
        <v>292</v>
      </c>
      <c r="B363" s="109"/>
      <c r="C363" s="109"/>
      <c r="D363" s="109"/>
      <c r="E363" s="109"/>
      <c r="F363" s="109"/>
      <c r="G363" s="109"/>
      <c r="H363" s="109"/>
      <c r="I363" s="19"/>
      <c r="J363" s="19"/>
      <c r="K363" s="20"/>
      <c r="L363" s="20"/>
      <c r="M363" s="20"/>
      <c r="N363" s="20"/>
      <c r="O363" s="20"/>
      <c r="P363" s="20"/>
      <c r="Q363" s="20"/>
      <c r="R363" s="20"/>
      <c r="S363" s="21"/>
      <c r="T363" s="31"/>
    </row>
    <row r="364" spans="1:20" ht="29.25" customHeight="1">
      <c r="A364" s="79" t="s">
        <v>286</v>
      </c>
      <c r="B364" s="83" t="s">
        <v>308</v>
      </c>
      <c r="C364" s="84"/>
      <c r="D364" s="85"/>
      <c r="E364" s="20"/>
      <c r="F364" s="20"/>
      <c r="G364" s="20"/>
      <c r="H364" s="24" t="s">
        <v>26</v>
      </c>
      <c r="I364" s="25">
        <f>SUM(I365:I373)</f>
        <v>1203702.5</v>
      </c>
      <c r="J364" s="25">
        <f aca="true" t="shared" si="180" ref="J364:R364">SUM(J365:J373)</f>
        <v>1203702.5</v>
      </c>
      <c r="K364" s="25">
        <f t="shared" si="180"/>
        <v>361.2</v>
      </c>
      <c r="L364" s="25">
        <f t="shared" si="180"/>
        <v>361.2</v>
      </c>
      <c r="M364" s="25">
        <f t="shared" si="180"/>
        <v>1167241</v>
      </c>
      <c r="N364" s="25">
        <f t="shared" si="180"/>
        <v>1167241</v>
      </c>
      <c r="O364" s="25">
        <f t="shared" si="180"/>
        <v>36100.299999999996</v>
      </c>
      <c r="P364" s="25">
        <f t="shared" si="180"/>
        <v>36100.299999999996</v>
      </c>
      <c r="Q364" s="25">
        <f t="shared" si="180"/>
        <v>0</v>
      </c>
      <c r="R364" s="25">
        <f t="shared" si="180"/>
        <v>0</v>
      </c>
      <c r="S364" s="26"/>
      <c r="T364" s="31"/>
    </row>
    <row r="365" spans="1:20" ht="22.5" customHeight="1">
      <c r="A365" s="80"/>
      <c r="B365" s="86"/>
      <c r="C365" s="87"/>
      <c r="D365" s="88"/>
      <c r="E365" s="20"/>
      <c r="F365" s="20"/>
      <c r="G365" s="20"/>
      <c r="H365" s="17">
        <v>2022</v>
      </c>
      <c r="I365" s="30">
        <f>I375+I385</f>
        <v>359924.6</v>
      </c>
      <c r="J365" s="30">
        <f>J375+J385</f>
        <v>359924.6</v>
      </c>
      <c r="K365" s="30">
        <f>K375+K385</f>
        <v>107.99999999999999</v>
      </c>
      <c r="L365" s="30">
        <f aca="true" t="shared" si="181" ref="L365:R365">L375+L385</f>
        <v>107.99999999999999</v>
      </c>
      <c r="M365" s="30">
        <f>M375+M385</f>
        <v>349022.1</v>
      </c>
      <c r="N365" s="30">
        <f t="shared" si="181"/>
        <v>349022.1</v>
      </c>
      <c r="O365" s="30">
        <f t="shared" si="181"/>
        <v>10794.499999999998</v>
      </c>
      <c r="P365" s="30">
        <f t="shared" si="181"/>
        <v>10794.499999999998</v>
      </c>
      <c r="Q365" s="30">
        <f t="shared" si="181"/>
        <v>0</v>
      </c>
      <c r="R365" s="30">
        <f t="shared" si="181"/>
        <v>0</v>
      </c>
      <c r="S365" s="26"/>
      <c r="T365" s="31"/>
    </row>
    <row r="366" spans="1:20" ht="20.25" customHeight="1">
      <c r="A366" s="80"/>
      <c r="B366" s="86"/>
      <c r="C366" s="87"/>
      <c r="D366" s="88"/>
      <c r="E366" s="20"/>
      <c r="F366" s="20"/>
      <c r="G366" s="20"/>
      <c r="H366" s="17">
        <v>2023</v>
      </c>
      <c r="I366" s="30">
        <f aca="true" t="shared" si="182" ref="I366:J373">I376</f>
        <v>843777.9</v>
      </c>
      <c r="J366" s="30">
        <f t="shared" si="182"/>
        <v>843777.9</v>
      </c>
      <c r="K366" s="30">
        <f aca="true" t="shared" si="183" ref="K366:R373">K376</f>
        <v>253.20000000000002</v>
      </c>
      <c r="L366" s="30">
        <f t="shared" si="183"/>
        <v>253.20000000000002</v>
      </c>
      <c r="M366" s="30">
        <f t="shared" si="183"/>
        <v>818218.9</v>
      </c>
      <c r="N366" s="30">
        <f t="shared" si="183"/>
        <v>818218.9</v>
      </c>
      <c r="O366" s="30">
        <f t="shared" si="183"/>
        <v>25305.8</v>
      </c>
      <c r="P366" s="30">
        <f t="shared" si="183"/>
        <v>25305.8</v>
      </c>
      <c r="Q366" s="30">
        <f t="shared" si="183"/>
        <v>0</v>
      </c>
      <c r="R366" s="30">
        <f t="shared" si="183"/>
        <v>0</v>
      </c>
      <c r="S366" s="26"/>
      <c r="T366" s="31"/>
    </row>
    <row r="367" spans="1:20" ht="21.75" customHeight="1">
      <c r="A367" s="80"/>
      <c r="B367" s="86"/>
      <c r="C367" s="87"/>
      <c r="D367" s="88"/>
      <c r="E367" s="20"/>
      <c r="F367" s="20"/>
      <c r="G367" s="20"/>
      <c r="H367" s="17">
        <v>2024</v>
      </c>
      <c r="I367" s="30">
        <f t="shared" si="182"/>
        <v>0</v>
      </c>
      <c r="J367" s="30">
        <f t="shared" si="182"/>
        <v>0</v>
      </c>
      <c r="K367" s="30">
        <f t="shared" si="183"/>
        <v>0</v>
      </c>
      <c r="L367" s="30">
        <f t="shared" si="183"/>
        <v>0</v>
      </c>
      <c r="M367" s="30">
        <f t="shared" si="183"/>
        <v>0</v>
      </c>
      <c r="N367" s="30">
        <f t="shared" si="183"/>
        <v>0</v>
      </c>
      <c r="O367" s="30">
        <f t="shared" si="183"/>
        <v>0</v>
      </c>
      <c r="P367" s="30">
        <f t="shared" si="183"/>
        <v>0</v>
      </c>
      <c r="Q367" s="30">
        <f t="shared" si="183"/>
        <v>0</v>
      </c>
      <c r="R367" s="30">
        <f t="shared" si="183"/>
        <v>0</v>
      </c>
      <c r="S367" s="26"/>
      <c r="T367" s="31"/>
    </row>
    <row r="368" spans="1:20" ht="24" customHeight="1">
      <c r="A368" s="80"/>
      <c r="B368" s="86"/>
      <c r="C368" s="87"/>
      <c r="D368" s="88"/>
      <c r="E368" s="20"/>
      <c r="F368" s="20"/>
      <c r="G368" s="20"/>
      <c r="H368" s="17">
        <v>2025</v>
      </c>
      <c r="I368" s="30">
        <f t="shared" si="182"/>
        <v>0</v>
      </c>
      <c r="J368" s="30">
        <f t="shared" si="182"/>
        <v>0</v>
      </c>
      <c r="K368" s="30">
        <f t="shared" si="183"/>
        <v>0</v>
      </c>
      <c r="L368" s="30">
        <f t="shared" si="183"/>
        <v>0</v>
      </c>
      <c r="M368" s="30">
        <f t="shared" si="183"/>
        <v>0</v>
      </c>
      <c r="N368" s="30">
        <f t="shared" si="183"/>
        <v>0</v>
      </c>
      <c r="O368" s="30">
        <f t="shared" si="183"/>
        <v>0</v>
      </c>
      <c r="P368" s="30">
        <f t="shared" si="183"/>
        <v>0</v>
      </c>
      <c r="Q368" s="30">
        <f t="shared" si="183"/>
        <v>0</v>
      </c>
      <c r="R368" s="30">
        <f t="shared" si="183"/>
        <v>0</v>
      </c>
      <c r="S368" s="26"/>
      <c r="T368" s="31"/>
    </row>
    <row r="369" spans="1:20" ht="18" customHeight="1">
      <c r="A369" s="80"/>
      <c r="B369" s="86"/>
      <c r="C369" s="87"/>
      <c r="D369" s="88"/>
      <c r="E369" s="20"/>
      <c r="F369" s="20"/>
      <c r="G369" s="20"/>
      <c r="H369" s="17">
        <v>2026</v>
      </c>
      <c r="I369" s="30">
        <f t="shared" si="182"/>
        <v>0</v>
      </c>
      <c r="J369" s="30">
        <f t="shared" si="182"/>
        <v>0</v>
      </c>
      <c r="K369" s="30">
        <f t="shared" si="183"/>
        <v>0</v>
      </c>
      <c r="L369" s="30">
        <f t="shared" si="183"/>
        <v>0</v>
      </c>
      <c r="M369" s="30">
        <f t="shared" si="183"/>
        <v>0</v>
      </c>
      <c r="N369" s="30">
        <f t="shared" si="183"/>
        <v>0</v>
      </c>
      <c r="O369" s="30">
        <f t="shared" si="183"/>
        <v>0</v>
      </c>
      <c r="P369" s="30">
        <f t="shared" si="183"/>
        <v>0</v>
      </c>
      <c r="Q369" s="30">
        <f t="shared" si="183"/>
        <v>0</v>
      </c>
      <c r="R369" s="30">
        <f t="shared" si="183"/>
        <v>0</v>
      </c>
      <c r="S369" s="26"/>
      <c r="T369" s="31"/>
    </row>
    <row r="370" spans="1:20" ht="21.75" customHeight="1">
      <c r="A370" s="80"/>
      <c r="B370" s="86"/>
      <c r="C370" s="87"/>
      <c r="D370" s="88"/>
      <c r="E370" s="20"/>
      <c r="F370" s="20"/>
      <c r="G370" s="20"/>
      <c r="H370" s="17">
        <v>2027</v>
      </c>
      <c r="I370" s="30">
        <f t="shared" si="182"/>
        <v>0</v>
      </c>
      <c r="J370" s="30">
        <f t="shared" si="182"/>
        <v>0</v>
      </c>
      <c r="K370" s="30">
        <f t="shared" si="183"/>
        <v>0</v>
      </c>
      <c r="L370" s="30">
        <f t="shared" si="183"/>
        <v>0</v>
      </c>
      <c r="M370" s="30">
        <f t="shared" si="183"/>
        <v>0</v>
      </c>
      <c r="N370" s="30">
        <f t="shared" si="183"/>
        <v>0</v>
      </c>
      <c r="O370" s="30">
        <f t="shared" si="183"/>
        <v>0</v>
      </c>
      <c r="P370" s="30">
        <f t="shared" si="183"/>
        <v>0</v>
      </c>
      <c r="Q370" s="30">
        <f t="shared" si="183"/>
        <v>0</v>
      </c>
      <c r="R370" s="30">
        <f t="shared" si="183"/>
        <v>0</v>
      </c>
      <c r="S370" s="26"/>
      <c r="T370" s="31"/>
    </row>
    <row r="371" spans="1:243" ht="21.75" customHeight="1">
      <c r="A371" s="80"/>
      <c r="B371" s="86"/>
      <c r="C371" s="87"/>
      <c r="D371" s="88"/>
      <c r="E371" s="20"/>
      <c r="F371" s="20"/>
      <c r="G371" s="20"/>
      <c r="H371" s="17">
        <v>2028</v>
      </c>
      <c r="I371" s="30">
        <f t="shared" si="182"/>
        <v>0</v>
      </c>
      <c r="J371" s="30">
        <f t="shared" si="182"/>
        <v>0</v>
      </c>
      <c r="K371" s="30">
        <f t="shared" si="183"/>
        <v>0</v>
      </c>
      <c r="L371" s="30">
        <f t="shared" si="183"/>
        <v>0</v>
      </c>
      <c r="M371" s="30">
        <f t="shared" si="183"/>
        <v>0</v>
      </c>
      <c r="N371" s="30">
        <f t="shared" si="183"/>
        <v>0</v>
      </c>
      <c r="O371" s="30">
        <f t="shared" si="183"/>
        <v>0</v>
      </c>
      <c r="P371" s="30">
        <f t="shared" si="183"/>
        <v>0</v>
      </c>
      <c r="Q371" s="30">
        <f t="shared" si="183"/>
        <v>0</v>
      </c>
      <c r="R371" s="30">
        <f t="shared" si="183"/>
        <v>0</v>
      </c>
      <c r="S371" s="26"/>
      <c r="T371" s="31"/>
      <c r="AI371" s="28"/>
      <c r="AY371" s="28"/>
      <c r="BO371" s="28"/>
      <c r="CE371" s="28"/>
      <c r="CU371" s="28"/>
      <c r="DK371" s="28"/>
      <c r="EA371" s="28"/>
      <c r="EQ371" s="28"/>
      <c r="FG371" s="28"/>
      <c r="FW371" s="28"/>
      <c r="GM371" s="28"/>
      <c r="HC371" s="28"/>
      <c r="HS371" s="28"/>
      <c r="II371" s="28"/>
    </row>
    <row r="372" spans="1:243" ht="21.75" customHeight="1">
      <c r="A372" s="80"/>
      <c r="B372" s="86"/>
      <c r="C372" s="87"/>
      <c r="D372" s="88"/>
      <c r="E372" s="20"/>
      <c r="F372" s="20"/>
      <c r="G372" s="20"/>
      <c r="H372" s="17">
        <v>2029</v>
      </c>
      <c r="I372" s="30">
        <f t="shared" si="182"/>
        <v>0</v>
      </c>
      <c r="J372" s="30">
        <f t="shared" si="182"/>
        <v>0</v>
      </c>
      <c r="K372" s="30">
        <f t="shared" si="183"/>
        <v>0</v>
      </c>
      <c r="L372" s="30">
        <f t="shared" si="183"/>
        <v>0</v>
      </c>
      <c r="M372" s="30">
        <f t="shared" si="183"/>
        <v>0</v>
      </c>
      <c r="N372" s="30">
        <f t="shared" si="183"/>
        <v>0</v>
      </c>
      <c r="O372" s="30">
        <f t="shared" si="183"/>
        <v>0</v>
      </c>
      <c r="P372" s="30">
        <f t="shared" si="183"/>
        <v>0</v>
      </c>
      <c r="Q372" s="30">
        <f t="shared" si="183"/>
        <v>0</v>
      </c>
      <c r="R372" s="30">
        <f t="shared" si="183"/>
        <v>0</v>
      </c>
      <c r="S372" s="26"/>
      <c r="T372" s="31"/>
      <c r="AI372" s="28"/>
      <c r="AY372" s="28"/>
      <c r="BO372" s="28"/>
      <c r="CE372" s="28"/>
      <c r="CU372" s="28"/>
      <c r="DK372" s="28"/>
      <c r="EA372" s="28"/>
      <c r="EQ372" s="28"/>
      <c r="FG372" s="28"/>
      <c r="FW372" s="28"/>
      <c r="GM372" s="28"/>
      <c r="HC372" s="28"/>
      <c r="HS372" s="28"/>
      <c r="II372" s="28"/>
    </row>
    <row r="373" spans="1:243" ht="21.75" customHeight="1">
      <c r="A373" s="80"/>
      <c r="B373" s="86"/>
      <c r="C373" s="87"/>
      <c r="D373" s="88"/>
      <c r="E373" s="20"/>
      <c r="F373" s="20"/>
      <c r="G373" s="20"/>
      <c r="H373" s="17">
        <v>2030</v>
      </c>
      <c r="I373" s="30">
        <f t="shared" si="182"/>
        <v>0</v>
      </c>
      <c r="J373" s="30">
        <f t="shared" si="182"/>
        <v>0</v>
      </c>
      <c r="K373" s="30">
        <f t="shared" si="183"/>
        <v>0</v>
      </c>
      <c r="L373" s="30">
        <f t="shared" si="183"/>
        <v>0</v>
      </c>
      <c r="M373" s="30">
        <f t="shared" si="183"/>
        <v>0</v>
      </c>
      <c r="N373" s="30">
        <f t="shared" si="183"/>
        <v>0</v>
      </c>
      <c r="O373" s="30">
        <f t="shared" si="183"/>
        <v>0</v>
      </c>
      <c r="P373" s="30">
        <f t="shared" si="183"/>
        <v>0</v>
      </c>
      <c r="Q373" s="30">
        <f t="shared" si="183"/>
        <v>0</v>
      </c>
      <c r="R373" s="30">
        <f t="shared" si="183"/>
        <v>0</v>
      </c>
      <c r="S373" s="26"/>
      <c r="T373" s="31"/>
      <c r="AI373" s="28"/>
      <c r="AY373" s="28"/>
      <c r="BO373" s="28"/>
      <c r="CE373" s="28"/>
      <c r="CU373" s="28"/>
      <c r="DK373" s="28"/>
      <c r="EA373" s="28"/>
      <c r="EQ373" s="28"/>
      <c r="FG373" s="28"/>
      <c r="FW373" s="28"/>
      <c r="GM373" s="28"/>
      <c r="HC373" s="28"/>
      <c r="HS373" s="28"/>
      <c r="II373" s="28"/>
    </row>
    <row r="374" spans="1:20" ht="18" customHeight="1">
      <c r="A374" s="80"/>
      <c r="B374" s="83" t="s">
        <v>38</v>
      </c>
      <c r="C374" s="84"/>
      <c r="D374" s="85"/>
      <c r="E374" s="20"/>
      <c r="F374" s="20"/>
      <c r="G374" s="20"/>
      <c r="H374" s="24" t="s">
        <v>26</v>
      </c>
      <c r="I374" s="25">
        <f aca="true" t="shared" si="184" ref="I374:J379">K374+M374+O374+Q374</f>
        <v>1203702.5</v>
      </c>
      <c r="J374" s="25">
        <f t="shared" si="184"/>
        <v>1203702.5</v>
      </c>
      <c r="K374" s="25">
        <f aca="true" t="shared" si="185" ref="K374:R374">SUM(K375:K383)</f>
        <v>361.2</v>
      </c>
      <c r="L374" s="25">
        <f t="shared" si="185"/>
        <v>361.2</v>
      </c>
      <c r="M374" s="25">
        <f t="shared" si="185"/>
        <v>1167241</v>
      </c>
      <c r="N374" s="25">
        <f t="shared" si="185"/>
        <v>1167241</v>
      </c>
      <c r="O374" s="25">
        <f t="shared" si="185"/>
        <v>36100.299999999996</v>
      </c>
      <c r="P374" s="25">
        <f t="shared" si="185"/>
        <v>36100.299999999996</v>
      </c>
      <c r="Q374" s="25">
        <f t="shared" si="185"/>
        <v>0</v>
      </c>
      <c r="R374" s="25">
        <f t="shared" si="185"/>
        <v>0</v>
      </c>
      <c r="S374" s="26"/>
      <c r="T374" s="31"/>
    </row>
    <row r="375" spans="1:20" ht="21.75" customHeight="1">
      <c r="A375" s="80"/>
      <c r="B375" s="86"/>
      <c r="C375" s="87"/>
      <c r="D375" s="88"/>
      <c r="E375" s="20"/>
      <c r="F375" s="20"/>
      <c r="G375" s="20"/>
      <c r="H375" s="17">
        <v>2022</v>
      </c>
      <c r="I375" s="30">
        <f t="shared" si="184"/>
        <v>359924.6</v>
      </c>
      <c r="J375" s="30">
        <f t="shared" si="184"/>
        <v>359924.6</v>
      </c>
      <c r="K375" s="30">
        <f>K394</f>
        <v>107.99999999999999</v>
      </c>
      <c r="L375" s="30">
        <f aca="true" t="shared" si="186" ref="L375:R375">L394</f>
        <v>107.99999999999999</v>
      </c>
      <c r="M375" s="30">
        <f t="shared" si="186"/>
        <v>349022.1</v>
      </c>
      <c r="N375" s="30">
        <f t="shared" si="186"/>
        <v>349022.1</v>
      </c>
      <c r="O375" s="30">
        <f t="shared" si="186"/>
        <v>10794.499999999998</v>
      </c>
      <c r="P375" s="30">
        <f t="shared" si="186"/>
        <v>10794.499999999998</v>
      </c>
      <c r="Q375" s="30">
        <f t="shared" si="186"/>
        <v>0</v>
      </c>
      <c r="R375" s="30">
        <f t="shared" si="186"/>
        <v>0</v>
      </c>
      <c r="S375" s="26"/>
      <c r="T375" s="31"/>
    </row>
    <row r="376" spans="1:20" ht="19.5" customHeight="1">
      <c r="A376" s="80"/>
      <c r="B376" s="86"/>
      <c r="C376" s="87"/>
      <c r="D376" s="88"/>
      <c r="E376" s="20"/>
      <c r="F376" s="20"/>
      <c r="G376" s="20"/>
      <c r="H376" s="17">
        <v>2023</v>
      </c>
      <c r="I376" s="30">
        <f t="shared" si="184"/>
        <v>843777.9</v>
      </c>
      <c r="J376" s="30">
        <f t="shared" si="184"/>
        <v>843777.9</v>
      </c>
      <c r="K376" s="30">
        <f>K395</f>
        <v>253.20000000000002</v>
      </c>
      <c r="L376" s="30">
        <f aca="true" t="shared" si="187" ref="L376:R376">L395</f>
        <v>253.20000000000002</v>
      </c>
      <c r="M376" s="30">
        <f t="shared" si="187"/>
        <v>818218.9</v>
      </c>
      <c r="N376" s="30">
        <f t="shared" si="187"/>
        <v>818218.9</v>
      </c>
      <c r="O376" s="30">
        <f t="shared" si="187"/>
        <v>25305.8</v>
      </c>
      <c r="P376" s="30">
        <f t="shared" si="187"/>
        <v>25305.8</v>
      </c>
      <c r="Q376" s="30">
        <f t="shared" si="187"/>
        <v>0</v>
      </c>
      <c r="R376" s="30">
        <f t="shared" si="187"/>
        <v>0</v>
      </c>
      <c r="S376" s="26"/>
      <c r="T376" s="31"/>
    </row>
    <row r="377" spans="1:20" ht="18.75" customHeight="1">
      <c r="A377" s="80"/>
      <c r="B377" s="86"/>
      <c r="C377" s="87"/>
      <c r="D377" s="88"/>
      <c r="E377" s="20"/>
      <c r="F377" s="20"/>
      <c r="G377" s="20"/>
      <c r="H377" s="17">
        <v>2024</v>
      </c>
      <c r="I377" s="30">
        <f t="shared" si="184"/>
        <v>0</v>
      </c>
      <c r="J377" s="30">
        <f t="shared" si="184"/>
        <v>0</v>
      </c>
      <c r="K377" s="30">
        <f>0</f>
        <v>0</v>
      </c>
      <c r="L377" s="30">
        <f>0</f>
        <v>0</v>
      </c>
      <c r="M377" s="30">
        <f>0</f>
        <v>0</v>
      </c>
      <c r="N377" s="30">
        <f>0</f>
        <v>0</v>
      </c>
      <c r="O377" s="30">
        <f>0</f>
        <v>0</v>
      </c>
      <c r="P377" s="30">
        <f>0</f>
        <v>0</v>
      </c>
      <c r="Q377" s="30">
        <f>0</f>
        <v>0</v>
      </c>
      <c r="R377" s="30">
        <f>0</f>
        <v>0</v>
      </c>
      <c r="S377" s="26"/>
      <c r="T377" s="31"/>
    </row>
    <row r="378" spans="1:20" ht="17.25" customHeight="1">
      <c r="A378" s="80"/>
      <c r="B378" s="86"/>
      <c r="C378" s="87"/>
      <c r="D378" s="88"/>
      <c r="E378" s="20"/>
      <c r="F378" s="20"/>
      <c r="G378" s="20"/>
      <c r="H378" s="17">
        <v>2025</v>
      </c>
      <c r="I378" s="30">
        <f t="shared" si="184"/>
        <v>0</v>
      </c>
      <c r="J378" s="30">
        <f t="shared" si="184"/>
        <v>0</v>
      </c>
      <c r="K378" s="30">
        <v>0</v>
      </c>
      <c r="L378" s="30">
        <v>0</v>
      </c>
      <c r="M378" s="30">
        <v>0</v>
      </c>
      <c r="N378" s="30">
        <v>0</v>
      </c>
      <c r="O378" s="30">
        <v>0</v>
      </c>
      <c r="P378" s="30">
        <v>0</v>
      </c>
      <c r="Q378" s="30">
        <v>0</v>
      </c>
      <c r="R378" s="30">
        <v>0</v>
      </c>
      <c r="S378" s="26"/>
      <c r="T378" s="31"/>
    </row>
    <row r="379" spans="1:20" ht="19.5" customHeight="1">
      <c r="A379" s="80"/>
      <c r="B379" s="86"/>
      <c r="C379" s="87"/>
      <c r="D379" s="88"/>
      <c r="E379" s="20"/>
      <c r="F379" s="20"/>
      <c r="G379" s="20"/>
      <c r="H379" s="17">
        <v>2026</v>
      </c>
      <c r="I379" s="30">
        <f t="shared" si="184"/>
        <v>0</v>
      </c>
      <c r="J379" s="30">
        <f t="shared" si="184"/>
        <v>0</v>
      </c>
      <c r="K379" s="30">
        <f>0</f>
        <v>0</v>
      </c>
      <c r="L379" s="30">
        <f>0</f>
        <v>0</v>
      </c>
      <c r="M379" s="30">
        <f>0</f>
        <v>0</v>
      </c>
      <c r="N379" s="30">
        <f>0</f>
        <v>0</v>
      </c>
      <c r="O379" s="30">
        <f>0</f>
        <v>0</v>
      </c>
      <c r="P379" s="30">
        <f>0</f>
        <v>0</v>
      </c>
      <c r="Q379" s="30">
        <f>0</f>
        <v>0</v>
      </c>
      <c r="R379" s="30">
        <f>0</f>
        <v>0</v>
      </c>
      <c r="S379" s="26"/>
      <c r="T379" s="31"/>
    </row>
    <row r="380" spans="1:20" ht="18" customHeight="1">
      <c r="A380" s="80"/>
      <c r="B380" s="86"/>
      <c r="C380" s="87"/>
      <c r="D380" s="88"/>
      <c r="E380" s="20"/>
      <c r="F380" s="20"/>
      <c r="G380" s="20"/>
      <c r="H380" s="17">
        <v>2027</v>
      </c>
      <c r="I380" s="30">
        <f>K380+M380+O380+Q380</f>
        <v>0</v>
      </c>
      <c r="J380" s="30">
        <f aca="true" t="shared" si="188" ref="J380:J397">L380+N380+P380+R380</f>
        <v>0</v>
      </c>
      <c r="K380" s="30">
        <v>0</v>
      </c>
      <c r="L380" s="30">
        <v>0</v>
      </c>
      <c r="M380" s="30">
        <v>0</v>
      </c>
      <c r="N380" s="30">
        <v>0</v>
      </c>
      <c r="O380" s="30">
        <v>0</v>
      </c>
      <c r="P380" s="30">
        <v>0</v>
      </c>
      <c r="Q380" s="30">
        <v>0</v>
      </c>
      <c r="R380" s="30">
        <v>0</v>
      </c>
      <c r="S380" s="26"/>
      <c r="T380" s="31"/>
    </row>
    <row r="381" spans="1:243" ht="21.75" customHeight="1">
      <c r="A381" s="80"/>
      <c r="B381" s="86"/>
      <c r="C381" s="87"/>
      <c r="D381" s="88"/>
      <c r="E381" s="20"/>
      <c r="F381" s="20"/>
      <c r="G381" s="20"/>
      <c r="H381" s="17">
        <v>2028</v>
      </c>
      <c r="I381" s="30">
        <f aca="true" t="shared" si="189" ref="I381:I405">K381+M381+O381+Q381</f>
        <v>0</v>
      </c>
      <c r="J381" s="30">
        <f t="shared" si="188"/>
        <v>0</v>
      </c>
      <c r="K381" s="30">
        <v>0</v>
      </c>
      <c r="L381" s="30">
        <v>0</v>
      </c>
      <c r="M381" s="30">
        <v>0</v>
      </c>
      <c r="N381" s="30">
        <v>0</v>
      </c>
      <c r="O381" s="30">
        <v>0</v>
      </c>
      <c r="P381" s="30">
        <v>0</v>
      </c>
      <c r="Q381" s="30">
        <v>0</v>
      </c>
      <c r="R381" s="30">
        <v>0</v>
      </c>
      <c r="S381" s="26"/>
      <c r="T381" s="31"/>
      <c r="AI381" s="28"/>
      <c r="AY381" s="28"/>
      <c r="BO381" s="28"/>
      <c r="CE381" s="28"/>
      <c r="CU381" s="28"/>
      <c r="DK381" s="28"/>
      <c r="EA381" s="28"/>
      <c r="EQ381" s="28"/>
      <c r="FG381" s="28"/>
      <c r="FW381" s="28"/>
      <c r="GM381" s="28"/>
      <c r="HC381" s="28"/>
      <c r="HS381" s="28"/>
      <c r="II381" s="28"/>
    </row>
    <row r="382" spans="1:243" ht="21.75" customHeight="1">
      <c r="A382" s="80"/>
      <c r="B382" s="86"/>
      <c r="C382" s="87"/>
      <c r="D382" s="88"/>
      <c r="E382" s="20"/>
      <c r="F382" s="20"/>
      <c r="G382" s="20"/>
      <c r="H382" s="17">
        <v>2029</v>
      </c>
      <c r="I382" s="30">
        <f t="shared" si="189"/>
        <v>0</v>
      </c>
      <c r="J382" s="30">
        <f t="shared" si="188"/>
        <v>0</v>
      </c>
      <c r="K382" s="30">
        <v>0</v>
      </c>
      <c r="L382" s="30">
        <v>0</v>
      </c>
      <c r="M382" s="30">
        <v>0</v>
      </c>
      <c r="N382" s="30">
        <v>0</v>
      </c>
      <c r="O382" s="30">
        <v>0</v>
      </c>
      <c r="P382" s="30">
        <v>0</v>
      </c>
      <c r="Q382" s="30">
        <v>0</v>
      </c>
      <c r="R382" s="30">
        <v>0</v>
      </c>
      <c r="S382" s="30">
        <f>S444+S445+S446+S447+S448</f>
        <v>0</v>
      </c>
      <c r="T382" s="31"/>
      <c r="AI382" s="28"/>
      <c r="AY382" s="28"/>
      <c r="BO382" s="28"/>
      <c r="CE382" s="28"/>
      <c r="CU382" s="28"/>
      <c r="DK382" s="28"/>
      <c r="EA382" s="28"/>
      <c r="EQ382" s="28"/>
      <c r="FG382" s="28"/>
      <c r="FW382" s="28"/>
      <c r="GM382" s="28"/>
      <c r="HC382" s="28"/>
      <c r="HS382" s="28"/>
      <c r="II382" s="28"/>
    </row>
    <row r="383" spans="1:243" ht="21.75" customHeight="1">
      <c r="A383" s="80"/>
      <c r="B383" s="86"/>
      <c r="C383" s="87"/>
      <c r="D383" s="88"/>
      <c r="E383" s="32"/>
      <c r="F383" s="20"/>
      <c r="G383" s="20"/>
      <c r="H383" s="17">
        <v>2030</v>
      </c>
      <c r="I383" s="30">
        <f t="shared" si="189"/>
        <v>0</v>
      </c>
      <c r="J383" s="30">
        <f t="shared" si="188"/>
        <v>0</v>
      </c>
      <c r="K383" s="30">
        <v>0</v>
      </c>
      <c r="L383" s="30">
        <v>0</v>
      </c>
      <c r="M383" s="30">
        <v>0</v>
      </c>
      <c r="N383" s="30">
        <v>0</v>
      </c>
      <c r="O383" s="30">
        <v>0</v>
      </c>
      <c r="P383" s="30">
        <v>0</v>
      </c>
      <c r="Q383" s="30">
        <v>0</v>
      </c>
      <c r="R383" s="30">
        <v>0</v>
      </c>
      <c r="S383" s="26"/>
      <c r="T383" s="31"/>
      <c r="AI383" s="28"/>
      <c r="AY383" s="28"/>
      <c r="BO383" s="28"/>
      <c r="CE383" s="28"/>
      <c r="CU383" s="28"/>
      <c r="DK383" s="28"/>
      <c r="EA383" s="28"/>
      <c r="EQ383" s="28"/>
      <c r="FG383" s="28"/>
      <c r="FW383" s="28"/>
      <c r="GM383" s="28"/>
      <c r="HC383" s="28"/>
      <c r="HS383" s="28"/>
      <c r="II383" s="28"/>
    </row>
    <row r="384" spans="1:20" ht="18" customHeight="1">
      <c r="A384" s="80"/>
      <c r="B384" s="83" t="s">
        <v>301</v>
      </c>
      <c r="C384" s="84"/>
      <c r="D384" s="85"/>
      <c r="E384" s="20"/>
      <c r="F384" s="20"/>
      <c r="G384" s="20"/>
      <c r="H384" s="24" t="s">
        <v>26</v>
      </c>
      <c r="I384" s="25">
        <f t="shared" si="189"/>
        <v>0</v>
      </c>
      <c r="J384" s="25">
        <f t="shared" si="188"/>
        <v>0</v>
      </c>
      <c r="K384" s="25">
        <f aca="true" t="shared" si="190" ref="K384:R384">SUM(K385:K393)</f>
        <v>0</v>
      </c>
      <c r="L384" s="25">
        <f t="shared" si="190"/>
        <v>0</v>
      </c>
      <c r="M384" s="25">
        <f t="shared" si="190"/>
        <v>0</v>
      </c>
      <c r="N384" s="25">
        <f t="shared" si="190"/>
        <v>0</v>
      </c>
      <c r="O384" s="25">
        <f t="shared" si="190"/>
        <v>0</v>
      </c>
      <c r="P384" s="25">
        <f t="shared" si="190"/>
        <v>0</v>
      </c>
      <c r="Q384" s="25">
        <f t="shared" si="190"/>
        <v>0</v>
      </c>
      <c r="R384" s="25">
        <f t="shared" si="190"/>
        <v>0</v>
      </c>
      <c r="S384" s="26"/>
      <c r="T384" s="31"/>
    </row>
    <row r="385" spans="1:20" ht="21.75" customHeight="1">
      <c r="A385" s="80"/>
      <c r="B385" s="86"/>
      <c r="C385" s="87"/>
      <c r="D385" s="88"/>
      <c r="E385" s="20"/>
      <c r="F385" s="20"/>
      <c r="G385" s="20"/>
      <c r="H385" s="17">
        <v>2022</v>
      </c>
      <c r="I385" s="30">
        <f t="shared" si="189"/>
        <v>0</v>
      </c>
      <c r="J385" s="30">
        <f t="shared" si="188"/>
        <v>0</v>
      </c>
      <c r="K385" s="30">
        <v>0</v>
      </c>
      <c r="L385" s="30">
        <v>0</v>
      </c>
      <c r="M385" s="30">
        <v>0</v>
      </c>
      <c r="N385" s="30">
        <v>0</v>
      </c>
      <c r="O385" s="30">
        <v>0</v>
      </c>
      <c r="P385" s="30">
        <v>0</v>
      </c>
      <c r="Q385" s="30">
        <v>0</v>
      </c>
      <c r="R385" s="30">
        <v>0</v>
      </c>
      <c r="S385" s="26"/>
      <c r="T385" s="31"/>
    </row>
    <row r="386" spans="1:20" ht="19.5" customHeight="1">
      <c r="A386" s="80"/>
      <c r="B386" s="86"/>
      <c r="C386" s="87"/>
      <c r="D386" s="88"/>
      <c r="E386" s="20"/>
      <c r="F386" s="20"/>
      <c r="G386" s="20"/>
      <c r="H386" s="17">
        <v>2023</v>
      </c>
      <c r="I386" s="30">
        <f t="shared" si="189"/>
        <v>0</v>
      </c>
      <c r="J386" s="30">
        <f t="shared" si="188"/>
        <v>0</v>
      </c>
      <c r="K386" s="30">
        <v>0</v>
      </c>
      <c r="L386" s="30">
        <v>0</v>
      </c>
      <c r="M386" s="30">
        <v>0</v>
      </c>
      <c r="N386" s="30">
        <v>0</v>
      </c>
      <c r="O386" s="30">
        <v>0</v>
      </c>
      <c r="P386" s="30">
        <v>0</v>
      </c>
      <c r="Q386" s="30">
        <v>0</v>
      </c>
      <c r="R386" s="30">
        <v>0</v>
      </c>
      <c r="S386" s="26"/>
      <c r="T386" s="31"/>
    </row>
    <row r="387" spans="1:20" ht="18.75" customHeight="1">
      <c r="A387" s="80"/>
      <c r="B387" s="86"/>
      <c r="C387" s="87"/>
      <c r="D387" s="88"/>
      <c r="E387" s="20"/>
      <c r="F387" s="20"/>
      <c r="G387" s="20"/>
      <c r="H387" s="17">
        <v>2024</v>
      </c>
      <c r="I387" s="30">
        <f t="shared" si="189"/>
        <v>0</v>
      </c>
      <c r="J387" s="30">
        <f t="shared" si="188"/>
        <v>0</v>
      </c>
      <c r="K387" s="30">
        <v>0</v>
      </c>
      <c r="L387" s="30">
        <v>0</v>
      </c>
      <c r="M387" s="30">
        <v>0</v>
      </c>
      <c r="N387" s="30">
        <v>0</v>
      </c>
      <c r="O387" s="30">
        <v>0</v>
      </c>
      <c r="P387" s="30">
        <v>0</v>
      </c>
      <c r="Q387" s="30">
        <v>0</v>
      </c>
      <c r="R387" s="30">
        <v>0</v>
      </c>
      <c r="S387" s="26"/>
      <c r="T387" s="31"/>
    </row>
    <row r="388" spans="1:20" ht="17.25" customHeight="1">
      <c r="A388" s="80"/>
      <c r="B388" s="86"/>
      <c r="C388" s="87"/>
      <c r="D388" s="88"/>
      <c r="E388" s="20"/>
      <c r="F388" s="20"/>
      <c r="G388" s="20"/>
      <c r="H388" s="17">
        <v>2025</v>
      </c>
      <c r="I388" s="30">
        <f t="shared" si="189"/>
        <v>0</v>
      </c>
      <c r="J388" s="30">
        <f t="shared" si="188"/>
        <v>0</v>
      </c>
      <c r="K388" s="30">
        <v>0</v>
      </c>
      <c r="L388" s="30">
        <v>0</v>
      </c>
      <c r="M388" s="30">
        <v>0</v>
      </c>
      <c r="N388" s="30">
        <v>0</v>
      </c>
      <c r="O388" s="30">
        <v>0</v>
      </c>
      <c r="P388" s="30">
        <v>0</v>
      </c>
      <c r="Q388" s="30">
        <v>0</v>
      </c>
      <c r="R388" s="30">
        <v>0</v>
      </c>
      <c r="S388" s="26"/>
      <c r="T388" s="31"/>
    </row>
    <row r="389" spans="1:20" ht="19.5" customHeight="1">
      <c r="A389" s="80"/>
      <c r="B389" s="86"/>
      <c r="C389" s="87"/>
      <c r="D389" s="88"/>
      <c r="E389" s="20"/>
      <c r="F389" s="20"/>
      <c r="G389" s="20"/>
      <c r="H389" s="17">
        <v>2026</v>
      </c>
      <c r="I389" s="30">
        <f t="shared" si="189"/>
        <v>0</v>
      </c>
      <c r="J389" s="30">
        <f t="shared" si="188"/>
        <v>0</v>
      </c>
      <c r="K389" s="30">
        <v>0</v>
      </c>
      <c r="L389" s="30">
        <v>0</v>
      </c>
      <c r="M389" s="30">
        <v>0</v>
      </c>
      <c r="N389" s="30">
        <v>0</v>
      </c>
      <c r="O389" s="30">
        <v>0</v>
      </c>
      <c r="P389" s="30">
        <v>0</v>
      </c>
      <c r="Q389" s="30">
        <v>0</v>
      </c>
      <c r="R389" s="30">
        <v>0</v>
      </c>
      <c r="S389" s="26"/>
      <c r="T389" s="31"/>
    </row>
    <row r="390" spans="1:20" ht="18" customHeight="1">
      <c r="A390" s="80"/>
      <c r="B390" s="86"/>
      <c r="C390" s="87"/>
      <c r="D390" s="88"/>
      <c r="E390" s="20"/>
      <c r="F390" s="20"/>
      <c r="G390" s="20"/>
      <c r="H390" s="17">
        <v>2027</v>
      </c>
      <c r="I390" s="30">
        <f aca="true" t="shared" si="191" ref="I390:J395">K390+M390+O390+Q390</f>
        <v>0</v>
      </c>
      <c r="J390" s="30">
        <f t="shared" si="191"/>
        <v>0</v>
      </c>
      <c r="K390" s="30">
        <v>0</v>
      </c>
      <c r="L390" s="30">
        <v>0</v>
      </c>
      <c r="M390" s="30">
        <v>0</v>
      </c>
      <c r="N390" s="30">
        <v>0</v>
      </c>
      <c r="O390" s="30">
        <v>0</v>
      </c>
      <c r="P390" s="30">
        <v>0</v>
      </c>
      <c r="Q390" s="30">
        <v>0</v>
      </c>
      <c r="R390" s="30">
        <v>0</v>
      </c>
      <c r="S390" s="26"/>
      <c r="T390" s="31"/>
    </row>
    <row r="391" spans="1:243" ht="21.75" customHeight="1">
      <c r="A391" s="80"/>
      <c r="B391" s="86"/>
      <c r="C391" s="87"/>
      <c r="D391" s="88"/>
      <c r="E391" s="20"/>
      <c r="F391" s="20"/>
      <c r="G391" s="20"/>
      <c r="H391" s="17">
        <v>2028</v>
      </c>
      <c r="I391" s="30">
        <f t="shared" si="191"/>
        <v>0</v>
      </c>
      <c r="J391" s="30">
        <f t="shared" si="191"/>
        <v>0</v>
      </c>
      <c r="K391" s="30">
        <v>0</v>
      </c>
      <c r="L391" s="30">
        <v>0</v>
      </c>
      <c r="M391" s="30">
        <v>0</v>
      </c>
      <c r="N391" s="30">
        <v>0</v>
      </c>
      <c r="O391" s="30">
        <v>0</v>
      </c>
      <c r="P391" s="30">
        <v>0</v>
      </c>
      <c r="Q391" s="30">
        <v>0</v>
      </c>
      <c r="R391" s="30">
        <v>0</v>
      </c>
      <c r="S391" s="26"/>
      <c r="T391" s="31"/>
      <c r="AI391" s="28"/>
      <c r="AY391" s="28"/>
      <c r="BO391" s="28"/>
      <c r="CE391" s="28"/>
      <c r="CU391" s="28"/>
      <c r="DK391" s="28"/>
      <c r="EA391" s="28"/>
      <c r="EQ391" s="28"/>
      <c r="FG391" s="28"/>
      <c r="FW391" s="28"/>
      <c r="GM391" s="28"/>
      <c r="HC391" s="28"/>
      <c r="HS391" s="28"/>
      <c r="II391" s="28"/>
    </row>
    <row r="392" spans="1:243" ht="21.75" customHeight="1">
      <c r="A392" s="80"/>
      <c r="B392" s="86"/>
      <c r="C392" s="87"/>
      <c r="D392" s="88"/>
      <c r="E392" s="20"/>
      <c r="F392" s="20"/>
      <c r="G392" s="20"/>
      <c r="H392" s="17">
        <v>2029</v>
      </c>
      <c r="I392" s="30">
        <f t="shared" si="191"/>
        <v>0</v>
      </c>
      <c r="J392" s="30">
        <f t="shared" si="191"/>
        <v>0</v>
      </c>
      <c r="K392" s="30">
        <v>0</v>
      </c>
      <c r="L392" s="30">
        <v>0</v>
      </c>
      <c r="M392" s="30">
        <v>0</v>
      </c>
      <c r="N392" s="30">
        <v>0</v>
      </c>
      <c r="O392" s="30">
        <v>0</v>
      </c>
      <c r="P392" s="30">
        <v>0</v>
      </c>
      <c r="Q392" s="30">
        <v>0</v>
      </c>
      <c r="R392" s="30">
        <v>0</v>
      </c>
      <c r="S392" s="30">
        <f>S454+S455+S456+S457+S458</f>
        <v>0</v>
      </c>
      <c r="T392" s="31"/>
      <c r="AI392" s="28"/>
      <c r="AY392" s="28"/>
      <c r="BO392" s="28"/>
      <c r="CE392" s="28"/>
      <c r="CU392" s="28"/>
      <c r="DK392" s="28"/>
      <c r="EA392" s="28"/>
      <c r="EQ392" s="28"/>
      <c r="FG392" s="28"/>
      <c r="FW392" s="28"/>
      <c r="GM392" s="28"/>
      <c r="HC392" s="28"/>
      <c r="HS392" s="28"/>
      <c r="II392" s="28"/>
    </row>
    <row r="393" spans="1:243" ht="21.75" customHeight="1">
      <c r="A393" s="81"/>
      <c r="B393" s="86"/>
      <c r="C393" s="87"/>
      <c r="D393" s="88"/>
      <c r="E393" s="32"/>
      <c r="F393" s="20"/>
      <c r="G393" s="20"/>
      <c r="H393" s="17">
        <v>2030</v>
      </c>
      <c r="I393" s="30">
        <f t="shared" si="191"/>
        <v>0</v>
      </c>
      <c r="J393" s="30">
        <f t="shared" si="191"/>
        <v>0</v>
      </c>
      <c r="K393" s="30">
        <v>0</v>
      </c>
      <c r="L393" s="30">
        <v>0</v>
      </c>
      <c r="M393" s="30">
        <v>0</v>
      </c>
      <c r="N393" s="30">
        <v>0</v>
      </c>
      <c r="O393" s="30">
        <v>0</v>
      </c>
      <c r="P393" s="30">
        <v>0</v>
      </c>
      <c r="Q393" s="30">
        <v>0</v>
      </c>
      <c r="R393" s="30">
        <v>0</v>
      </c>
      <c r="S393" s="26"/>
      <c r="T393" s="31"/>
      <c r="AI393" s="28"/>
      <c r="AY393" s="28"/>
      <c r="BO393" s="28"/>
      <c r="CE393" s="28"/>
      <c r="CU393" s="28"/>
      <c r="DK393" s="28"/>
      <c r="EA393" s="28"/>
      <c r="EQ393" s="28"/>
      <c r="FG393" s="28"/>
      <c r="FW393" s="28"/>
      <c r="GM393" s="28"/>
      <c r="HC393" s="28"/>
      <c r="HS393" s="28"/>
      <c r="II393" s="28"/>
    </row>
    <row r="394" spans="1:20" ht="57" customHeight="1">
      <c r="A394" s="90" t="s">
        <v>287</v>
      </c>
      <c r="B394" s="92" t="s">
        <v>135</v>
      </c>
      <c r="C394" s="15">
        <v>0</v>
      </c>
      <c r="D394" s="15" t="s">
        <v>3</v>
      </c>
      <c r="E394" s="14" t="s">
        <v>284</v>
      </c>
      <c r="F394" s="14" t="s">
        <v>220</v>
      </c>
      <c r="G394" s="14" t="s">
        <v>218</v>
      </c>
      <c r="H394" s="14">
        <v>2022</v>
      </c>
      <c r="I394" s="36">
        <f t="shared" si="191"/>
        <v>359924.6</v>
      </c>
      <c r="J394" s="36">
        <f t="shared" si="191"/>
        <v>359924.6</v>
      </c>
      <c r="K394" s="36">
        <f>185.2-77.2</f>
        <v>107.99999999999999</v>
      </c>
      <c r="L394" s="36">
        <f>185.2-77.2</f>
        <v>107.99999999999999</v>
      </c>
      <c r="M394" s="36">
        <f>598427.1-249405</f>
        <v>349022.1</v>
      </c>
      <c r="N394" s="36">
        <f>598427.1-249405</f>
        <v>349022.1</v>
      </c>
      <c r="O394" s="36">
        <f>18523.6-7729.1</f>
        <v>10794.499999999998</v>
      </c>
      <c r="P394" s="36">
        <f>18523.6-7729.1</f>
        <v>10794.499999999998</v>
      </c>
      <c r="Q394" s="36">
        <v>0</v>
      </c>
      <c r="R394" s="36">
        <v>0</v>
      </c>
      <c r="S394" s="41"/>
      <c r="T394" s="31"/>
    </row>
    <row r="395" spans="1:20" ht="57" customHeight="1">
      <c r="A395" s="94"/>
      <c r="B395" s="95"/>
      <c r="C395" s="15">
        <v>0.72914</v>
      </c>
      <c r="D395" s="15" t="s">
        <v>3</v>
      </c>
      <c r="E395" s="14" t="s">
        <v>284</v>
      </c>
      <c r="F395" s="14" t="s">
        <v>220</v>
      </c>
      <c r="G395" s="14" t="s">
        <v>218</v>
      </c>
      <c r="H395" s="14">
        <v>2023</v>
      </c>
      <c r="I395" s="36">
        <f t="shared" si="191"/>
        <v>843777.9</v>
      </c>
      <c r="J395" s="36">
        <f t="shared" si="191"/>
        <v>843777.9</v>
      </c>
      <c r="K395" s="36">
        <f>177.8+75.4</f>
        <v>253.20000000000002</v>
      </c>
      <c r="L395" s="36">
        <f>177.8+75.4</f>
        <v>253.20000000000002</v>
      </c>
      <c r="M395" s="36">
        <f>574554.9+243664</f>
        <v>818218.9</v>
      </c>
      <c r="N395" s="36">
        <f>574554.9+243664</f>
        <v>818218.9</v>
      </c>
      <c r="O395" s="36">
        <f>17592+7713.8</f>
        <v>25305.8</v>
      </c>
      <c r="P395" s="36">
        <f>17592+7713.8</f>
        <v>25305.8</v>
      </c>
      <c r="Q395" s="36">
        <v>0</v>
      </c>
      <c r="R395" s="36">
        <v>0</v>
      </c>
      <c r="S395" s="41"/>
      <c r="T395" s="31"/>
    </row>
    <row r="396" spans="1:20" ht="29.25" customHeight="1">
      <c r="A396" s="79" t="s">
        <v>288</v>
      </c>
      <c r="B396" s="83" t="s">
        <v>309</v>
      </c>
      <c r="C396" s="84"/>
      <c r="D396" s="85"/>
      <c r="E396" s="97"/>
      <c r="F396" s="32"/>
      <c r="G396" s="32"/>
      <c r="H396" s="24" t="s">
        <v>26</v>
      </c>
      <c r="I396" s="25">
        <f t="shared" si="189"/>
        <v>46435.6</v>
      </c>
      <c r="J396" s="25">
        <f t="shared" si="188"/>
        <v>46435.6</v>
      </c>
      <c r="K396" s="25">
        <f>K397+K398+K399+K400+K401+K402+K403+K404+K405</f>
        <v>14</v>
      </c>
      <c r="L396" s="25">
        <f aca="true" t="shared" si="192" ref="L396:R396">L397+L398+L399+L400+L401+L402+L403+L404+L405</f>
        <v>14</v>
      </c>
      <c r="M396" s="25">
        <f t="shared" si="192"/>
        <v>45029</v>
      </c>
      <c r="N396" s="25">
        <f t="shared" si="192"/>
        <v>45029</v>
      </c>
      <c r="O396" s="25">
        <f t="shared" si="192"/>
        <v>1392.6</v>
      </c>
      <c r="P396" s="25">
        <f t="shared" si="192"/>
        <v>1392.6</v>
      </c>
      <c r="Q396" s="25">
        <f t="shared" si="192"/>
        <v>0</v>
      </c>
      <c r="R396" s="25">
        <f t="shared" si="192"/>
        <v>0</v>
      </c>
      <c r="S396" s="26"/>
      <c r="T396" s="31"/>
    </row>
    <row r="397" spans="1:20" ht="22.5" customHeight="1">
      <c r="A397" s="80"/>
      <c r="B397" s="86"/>
      <c r="C397" s="87"/>
      <c r="D397" s="88"/>
      <c r="E397" s="98"/>
      <c r="F397" s="33"/>
      <c r="G397" s="33"/>
      <c r="H397" s="17">
        <v>2022</v>
      </c>
      <c r="I397" s="30">
        <f t="shared" si="189"/>
        <v>46435.6</v>
      </c>
      <c r="J397" s="30">
        <f t="shared" si="188"/>
        <v>46435.6</v>
      </c>
      <c r="K397" s="30">
        <f>K406</f>
        <v>14</v>
      </c>
      <c r="L397" s="30">
        <f aca="true" t="shared" si="193" ref="L397:R397">L406</f>
        <v>14</v>
      </c>
      <c r="M397" s="30">
        <f t="shared" si="193"/>
        <v>45029</v>
      </c>
      <c r="N397" s="30">
        <f t="shared" si="193"/>
        <v>45029</v>
      </c>
      <c r="O397" s="30">
        <f t="shared" si="193"/>
        <v>1392.6</v>
      </c>
      <c r="P397" s="30">
        <f t="shared" si="193"/>
        <v>1392.6</v>
      </c>
      <c r="Q397" s="30">
        <f t="shared" si="193"/>
        <v>0</v>
      </c>
      <c r="R397" s="30">
        <f t="shared" si="193"/>
        <v>0</v>
      </c>
      <c r="S397" s="26"/>
      <c r="T397" s="31"/>
    </row>
    <row r="398" spans="1:20" ht="20.25" customHeight="1">
      <c r="A398" s="80"/>
      <c r="B398" s="86"/>
      <c r="C398" s="87"/>
      <c r="D398" s="88"/>
      <c r="E398" s="98"/>
      <c r="F398" s="33"/>
      <c r="G398" s="33"/>
      <c r="H398" s="17">
        <v>2023</v>
      </c>
      <c r="I398" s="30">
        <f t="shared" si="189"/>
        <v>0</v>
      </c>
      <c r="J398" s="30">
        <f>L398+N398+P398+R398</f>
        <v>0</v>
      </c>
      <c r="K398" s="30">
        <v>0</v>
      </c>
      <c r="L398" s="30">
        <v>0</v>
      </c>
      <c r="M398" s="30">
        <v>0</v>
      </c>
      <c r="N398" s="30">
        <v>0</v>
      </c>
      <c r="O398" s="30">
        <v>0</v>
      </c>
      <c r="P398" s="30">
        <v>0</v>
      </c>
      <c r="Q398" s="30">
        <v>0</v>
      </c>
      <c r="R398" s="30">
        <v>0</v>
      </c>
      <c r="S398" s="26"/>
      <c r="T398" s="31"/>
    </row>
    <row r="399" spans="1:20" ht="21.75" customHeight="1">
      <c r="A399" s="80"/>
      <c r="B399" s="86"/>
      <c r="C399" s="87"/>
      <c r="D399" s="88"/>
      <c r="E399" s="98"/>
      <c r="F399" s="33"/>
      <c r="G399" s="33"/>
      <c r="H399" s="17">
        <v>2024</v>
      </c>
      <c r="I399" s="30">
        <f t="shared" si="189"/>
        <v>0</v>
      </c>
      <c r="J399" s="30">
        <f>L399+N399+P399+R399</f>
        <v>0</v>
      </c>
      <c r="K399" s="30">
        <v>0</v>
      </c>
      <c r="L399" s="30">
        <v>0</v>
      </c>
      <c r="M399" s="30">
        <v>0</v>
      </c>
      <c r="N399" s="30">
        <v>0</v>
      </c>
      <c r="O399" s="30">
        <v>0</v>
      </c>
      <c r="P399" s="30">
        <v>0</v>
      </c>
      <c r="Q399" s="30">
        <v>0</v>
      </c>
      <c r="R399" s="30">
        <v>0</v>
      </c>
      <c r="S399" s="26"/>
      <c r="T399" s="31"/>
    </row>
    <row r="400" spans="1:20" ht="24" customHeight="1">
      <c r="A400" s="80"/>
      <c r="B400" s="86"/>
      <c r="C400" s="87"/>
      <c r="D400" s="88"/>
      <c r="E400" s="98"/>
      <c r="F400" s="33"/>
      <c r="G400" s="33"/>
      <c r="H400" s="17">
        <v>2025</v>
      </c>
      <c r="I400" s="30">
        <f t="shared" si="189"/>
        <v>0</v>
      </c>
      <c r="J400" s="30">
        <f aca="true" t="shared" si="194" ref="J400:J405">L400+N400+P400+R400</f>
        <v>0</v>
      </c>
      <c r="K400" s="30">
        <v>0</v>
      </c>
      <c r="L400" s="30">
        <v>0</v>
      </c>
      <c r="M400" s="30">
        <v>0</v>
      </c>
      <c r="N400" s="30">
        <v>0</v>
      </c>
      <c r="O400" s="30">
        <v>0</v>
      </c>
      <c r="P400" s="30">
        <v>0</v>
      </c>
      <c r="Q400" s="30">
        <v>0</v>
      </c>
      <c r="R400" s="30">
        <v>0</v>
      </c>
      <c r="S400" s="26"/>
      <c r="T400" s="31"/>
    </row>
    <row r="401" spans="1:20" ht="18" customHeight="1">
      <c r="A401" s="80"/>
      <c r="B401" s="86"/>
      <c r="C401" s="87"/>
      <c r="D401" s="88"/>
      <c r="E401" s="98"/>
      <c r="F401" s="33"/>
      <c r="G401" s="33"/>
      <c r="H401" s="17">
        <v>2026</v>
      </c>
      <c r="I401" s="30">
        <f t="shared" si="189"/>
        <v>0</v>
      </c>
      <c r="J401" s="30">
        <f t="shared" si="194"/>
        <v>0</v>
      </c>
      <c r="K401" s="30">
        <v>0</v>
      </c>
      <c r="L401" s="30">
        <v>0</v>
      </c>
      <c r="M401" s="30">
        <v>0</v>
      </c>
      <c r="N401" s="30">
        <v>0</v>
      </c>
      <c r="O401" s="30">
        <v>0</v>
      </c>
      <c r="P401" s="30">
        <v>0</v>
      </c>
      <c r="Q401" s="30">
        <v>0</v>
      </c>
      <c r="R401" s="30">
        <v>0</v>
      </c>
      <c r="S401" s="26"/>
      <c r="T401" s="31"/>
    </row>
    <row r="402" spans="1:20" ht="21.75" customHeight="1">
      <c r="A402" s="80"/>
      <c r="B402" s="86"/>
      <c r="C402" s="87"/>
      <c r="D402" s="88"/>
      <c r="E402" s="98"/>
      <c r="F402" s="33"/>
      <c r="G402" s="33"/>
      <c r="H402" s="17">
        <v>2027</v>
      </c>
      <c r="I402" s="30">
        <f t="shared" si="189"/>
        <v>0</v>
      </c>
      <c r="J402" s="30">
        <f t="shared" si="194"/>
        <v>0</v>
      </c>
      <c r="K402" s="30">
        <v>0</v>
      </c>
      <c r="L402" s="30">
        <v>0</v>
      </c>
      <c r="M402" s="30">
        <v>0</v>
      </c>
      <c r="N402" s="30">
        <v>0</v>
      </c>
      <c r="O402" s="30">
        <v>0</v>
      </c>
      <c r="P402" s="30">
        <v>0</v>
      </c>
      <c r="Q402" s="30">
        <v>0</v>
      </c>
      <c r="R402" s="30">
        <v>0</v>
      </c>
      <c r="S402" s="26"/>
      <c r="T402" s="31"/>
    </row>
    <row r="403" spans="1:20" ht="21.75" customHeight="1">
      <c r="A403" s="80"/>
      <c r="B403" s="86"/>
      <c r="C403" s="87"/>
      <c r="D403" s="88"/>
      <c r="E403" s="98"/>
      <c r="F403" s="33"/>
      <c r="G403" s="33"/>
      <c r="H403" s="17">
        <v>2028</v>
      </c>
      <c r="I403" s="30">
        <f t="shared" si="189"/>
        <v>0</v>
      </c>
      <c r="J403" s="30">
        <f t="shared" si="194"/>
        <v>0</v>
      </c>
      <c r="K403" s="30">
        <v>0</v>
      </c>
      <c r="L403" s="30">
        <v>0</v>
      </c>
      <c r="M403" s="30">
        <v>0</v>
      </c>
      <c r="N403" s="30">
        <v>0</v>
      </c>
      <c r="O403" s="30">
        <v>0</v>
      </c>
      <c r="P403" s="30">
        <v>0</v>
      </c>
      <c r="Q403" s="30">
        <v>0</v>
      </c>
      <c r="R403" s="30">
        <v>0</v>
      </c>
      <c r="S403" s="26"/>
      <c r="T403" s="31"/>
    </row>
    <row r="404" spans="1:20" ht="21.75" customHeight="1">
      <c r="A404" s="80"/>
      <c r="B404" s="86"/>
      <c r="C404" s="87"/>
      <c r="D404" s="88"/>
      <c r="E404" s="98"/>
      <c r="F404" s="33"/>
      <c r="G404" s="33"/>
      <c r="H404" s="17">
        <v>2029</v>
      </c>
      <c r="I404" s="30">
        <f t="shared" si="189"/>
        <v>0</v>
      </c>
      <c r="J404" s="30">
        <f t="shared" si="194"/>
        <v>0</v>
      </c>
      <c r="K404" s="30">
        <v>0</v>
      </c>
      <c r="L404" s="30">
        <v>0</v>
      </c>
      <c r="M404" s="30">
        <v>0</v>
      </c>
      <c r="N404" s="30">
        <v>0</v>
      </c>
      <c r="O404" s="30">
        <v>0</v>
      </c>
      <c r="P404" s="30">
        <v>0</v>
      </c>
      <c r="Q404" s="30">
        <v>0</v>
      </c>
      <c r="R404" s="30">
        <v>0</v>
      </c>
      <c r="S404" s="26"/>
      <c r="T404" s="31"/>
    </row>
    <row r="405" spans="1:20" ht="21.75" customHeight="1">
      <c r="A405" s="80"/>
      <c r="B405" s="86"/>
      <c r="C405" s="87"/>
      <c r="D405" s="88"/>
      <c r="E405" s="98"/>
      <c r="F405" s="33"/>
      <c r="G405" s="33"/>
      <c r="H405" s="17">
        <v>2030</v>
      </c>
      <c r="I405" s="30">
        <f t="shared" si="189"/>
        <v>0</v>
      </c>
      <c r="J405" s="30">
        <f t="shared" si="194"/>
        <v>0</v>
      </c>
      <c r="K405" s="30">
        <v>0</v>
      </c>
      <c r="L405" s="30">
        <v>0</v>
      </c>
      <c r="M405" s="30">
        <v>0</v>
      </c>
      <c r="N405" s="30">
        <v>0</v>
      </c>
      <c r="O405" s="30">
        <v>0</v>
      </c>
      <c r="P405" s="30">
        <v>0</v>
      </c>
      <c r="Q405" s="30">
        <v>0</v>
      </c>
      <c r="R405" s="30">
        <v>0</v>
      </c>
      <c r="S405" s="26"/>
      <c r="T405" s="31"/>
    </row>
    <row r="406" spans="1:20" ht="93.75" customHeight="1">
      <c r="A406" s="38" t="s">
        <v>289</v>
      </c>
      <c r="B406" s="59" t="s">
        <v>264</v>
      </c>
      <c r="C406" s="15">
        <v>0.17555</v>
      </c>
      <c r="D406" s="15" t="s">
        <v>3</v>
      </c>
      <c r="E406" s="14" t="s">
        <v>300</v>
      </c>
      <c r="F406" s="14" t="s">
        <v>220</v>
      </c>
      <c r="G406" s="14" t="s">
        <v>223</v>
      </c>
      <c r="H406" s="14">
        <v>2022</v>
      </c>
      <c r="I406" s="36">
        <f>K406+M406+O406+Q406</f>
        <v>46435.6</v>
      </c>
      <c r="J406" s="36">
        <f>L406+N406+P406+R406</f>
        <v>46435.6</v>
      </c>
      <c r="K406" s="36">
        <f>15.6-1.6</f>
        <v>14</v>
      </c>
      <c r="L406" s="36">
        <f>15.6-1.6</f>
        <v>14</v>
      </c>
      <c r="M406" s="36">
        <f>50378.2-5349.2</f>
        <v>45029</v>
      </c>
      <c r="N406" s="36">
        <f>50378.2-5349.2</f>
        <v>45029</v>
      </c>
      <c r="O406" s="36">
        <f>1542.5-149.9</f>
        <v>1392.6</v>
      </c>
      <c r="P406" s="36">
        <f>1542.5-149.9</f>
        <v>1392.6</v>
      </c>
      <c r="Q406" s="36">
        <v>0</v>
      </c>
      <c r="R406" s="36">
        <v>0</v>
      </c>
      <c r="S406" s="37"/>
      <c r="T406" s="31"/>
    </row>
    <row r="407" spans="1:256" ht="29.25" customHeight="1">
      <c r="A407" s="79" t="s">
        <v>310</v>
      </c>
      <c r="B407" s="83" t="s">
        <v>285</v>
      </c>
      <c r="C407" s="84"/>
      <c r="D407" s="85"/>
      <c r="E407" s="20"/>
      <c r="F407" s="20"/>
      <c r="G407" s="20"/>
      <c r="H407" s="24" t="s">
        <v>26</v>
      </c>
      <c r="I407" s="25">
        <f>SUM(I408:I416)</f>
        <v>1250138.1</v>
      </c>
      <c r="J407" s="25">
        <f aca="true" t="shared" si="195" ref="J407:R407">SUM(J408:J416)</f>
        <v>1250138.1</v>
      </c>
      <c r="K407" s="25">
        <f t="shared" si="195"/>
        <v>375.2</v>
      </c>
      <c r="L407" s="25">
        <f t="shared" si="195"/>
        <v>375.2</v>
      </c>
      <c r="M407" s="25">
        <f t="shared" si="195"/>
        <v>1212270</v>
      </c>
      <c r="N407" s="25">
        <f t="shared" si="195"/>
        <v>1212270</v>
      </c>
      <c r="O407" s="25">
        <f t="shared" si="195"/>
        <v>37492.899999999994</v>
      </c>
      <c r="P407" s="25">
        <f t="shared" si="195"/>
        <v>37492.899999999994</v>
      </c>
      <c r="Q407" s="25">
        <f t="shared" si="195"/>
        <v>0</v>
      </c>
      <c r="R407" s="25">
        <f t="shared" si="195"/>
        <v>0</v>
      </c>
      <c r="S407" s="26"/>
      <c r="T407" s="82"/>
      <c r="U407" s="87"/>
      <c r="V407" s="87"/>
      <c r="W407" s="28"/>
      <c r="X407" s="46"/>
      <c r="Y407" s="53"/>
      <c r="Z407" s="53"/>
      <c r="AA407" s="53"/>
      <c r="AB407" s="53"/>
      <c r="AC407" s="53"/>
      <c r="AD407" s="53"/>
      <c r="AE407" s="53"/>
      <c r="AF407" s="53"/>
      <c r="AG407" s="53"/>
      <c r="AH407" s="53"/>
      <c r="AI407" s="60"/>
      <c r="AJ407" s="89"/>
      <c r="AK407" s="87"/>
      <c r="AL407" s="87"/>
      <c r="AM407" s="87"/>
      <c r="AN407" s="28"/>
      <c r="AO407" s="46"/>
      <c r="AP407" s="53"/>
      <c r="AQ407" s="53"/>
      <c r="AR407" s="53"/>
      <c r="AS407" s="53"/>
      <c r="AT407" s="53"/>
      <c r="AU407" s="53"/>
      <c r="AV407" s="53"/>
      <c r="AW407" s="53"/>
      <c r="AX407" s="53"/>
      <c r="AY407" s="53"/>
      <c r="AZ407" s="60"/>
      <c r="BA407" s="89"/>
      <c r="BB407" s="87"/>
      <c r="BC407" s="87"/>
      <c r="BD407" s="87"/>
      <c r="BE407" s="28"/>
      <c r="BF407" s="46"/>
      <c r="BG407" s="53"/>
      <c r="BH407" s="53"/>
      <c r="BI407" s="53"/>
      <c r="BJ407" s="53"/>
      <c r="BK407" s="53"/>
      <c r="BL407" s="53"/>
      <c r="BM407" s="53"/>
      <c r="BN407" s="53"/>
      <c r="BO407" s="53"/>
      <c r="BP407" s="53"/>
      <c r="BQ407" s="60"/>
      <c r="BR407" s="89"/>
      <c r="BS407" s="87"/>
      <c r="BT407" s="87"/>
      <c r="BU407" s="87"/>
      <c r="BV407" s="28"/>
      <c r="BW407" s="46"/>
      <c r="BX407" s="53"/>
      <c r="BY407" s="53"/>
      <c r="BZ407" s="53"/>
      <c r="CA407" s="53"/>
      <c r="CB407" s="53"/>
      <c r="CC407" s="53"/>
      <c r="CD407" s="53"/>
      <c r="CE407" s="53"/>
      <c r="CF407" s="53"/>
      <c r="CG407" s="53"/>
      <c r="CH407" s="60"/>
      <c r="CI407" s="89"/>
      <c r="CJ407" s="87"/>
      <c r="CK407" s="87"/>
      <c r="CL407" s="87"/>
      <c r="CM407" s="28"/>
      <c r="CN407" s="46"/>
      <c r="CO407" s="53"/>
      <c r="CP407" s="53"/>
      <c r="CQ407" s="53"/>
      <c r="CR407" s="53"/>
      <c r="CS407" s="53"/>
      <c r="CT407" s="53"/>
      <c r="CU407" s="53"/>
      <c r="CV407" s="53"/>
      <c r="CW407" s="53"/>
      <c r="CX407" s="53"/>
      <c r="CY407" s="60"/>
      <c r="CZ407" s="89"/>
      <c r="DA407" s="87"/>
      <c r="DB407" s="87"/>
      <c r="DC407" s="87"/>
      <c r="DD407" s="28"/>
      <c r="DE407" s="46"/>
      <c r="DF407" s="53"/>
      <c r="DG407" s="61"/>
      <c r="DH407" s="25"/>
      <c r="DI407" s="25"/>
      <c r="DJ407" s="25"/>
      <c r="DK407" s="25"/>
      <c r="DL407" s="25"/>
      <c r="DM407" s="25"/>
      <c r="DN407" s="25"/>
      <c r="DO407" s="25"/>
      <c r="DP407" s="26"/>
      <c r="DQ407" s="82"/>
      <c r="DR407" s="83"/>
      <c r="DS407" s="84"/>
      <c r="DT407" s="85"/>
      <c r="DU407" s="20"/>
      <c r="DV407" s="24"/>
      <c r="DW407" s="25"/>
      <c r="DX407" s="25"/>
      <c r="DY407" s="25"/>
      <c r="DZ407" s="25"/>
      <c r="EA407" s="25"/>
      <c r="EB407" s="25"/>
      <c r="EC407" s="25"/>
      <c r="ED407" s="25"/>
      <c r="EE407" s="25"/>
      <c r="EF407" s="25"/>
      <c r="EG407" s="26"/>
      <c r="EH407" s="82"/>
      <c r="EI407" s="83"/>
      <c r="EJ407" s="84"/>
      <c r="EK407" s="85"/>
      <c r="EL407" s="20"/>
      <c r="EM407" s="24"/>
      <c r="EN407" s="25"/>
      <c r="EO407" s="25"/>
      <c r="EP407" s="25"/>
      <c r="EQ407" s="25"/>
      <c r="ER407" s="25"/>
      <c r="ES407" s="25"/>
      <c r="ET407" s="25"/>
      <c r="EU407" s="25"/>
      <c r="EV407" s="25"/>
      <c r="EW407" s="25"/>
      <c r="EX407" s="26"/>
      <c r="EY407" s="82"/>
      <c r="EZ407" s="83"/>
      <c r="FA407" s="84"/>
      <c r="FB407" s="85"/>
      <c r="FC407" s="20"/>
      <c r="FD407" s="24"/>
      <c r="FE407" s="25"/>
      <c r="FF407" s="25"/>
      <c r="FG407" s="25"/>
      <c r="FH407" s="25"/>
      <c r="FI407" s="25"/>
      <c r="FJ407" s="25"/>
      <c r="FK407" s="25"/>
      <c r="FL407" s="25"/>
      <c r="FM407" s="25"/>
      <c r="FN407" s="25"/>
      <c r="FO407" s="26"/>
      <c r="FP407" s="82"/>
      <c r="FQ407" s="83"/>
      <c r="FR407" s="84"/>
      <c r="FS407" s="85"/>
      <c r="FT407" s="20"/>
      <c r="FU407" s="24"/>
      <c r="FV407" s="25"/>
      <c r="FW407" s="25"/>
      <c r="FX407" s="25"/>
      <c r="FY407" s="25"/>
      <c r="FZ407" s="25"/>
      <c r="GA407" s="25"/>
      <c r="GB407" s="25"/>
      <c r="GC407" s="25"/>
      <c r="GD407" s="25"/>
      <c r="GE407" s="25"/>
      <c r="GF407" s="26"/>
      <c r="GG407" s="82"/>
      <c r="GH407" s="83"/>
      <c r="GI407" s="84"/>
      <c r="GJ407" s="85"/>
      <c r="GK407" s="20"/>
      <c r="GL407" s="24"/>
      <c r="GM407" s="25"/>
      <c r="GN407" s="25"/>
      <c r="GO407" s="25"/>
      <c r="GP407" s="25"/>
      <c r="GQ407" s="25"/>
      <c r="GR407" s="25"/>
      <c r="GS407" s="25"/>
      <c r="GT407" s="25"/>
      <c r="GU407" s="25"/>
      <c r="GV407" s="25"/>
      <c r="GW407" s="26"/>
      <c r="GX407" s="82"/>
      <c r="GY407" s="83"/>
      <c r="GZ407" s="84"/>
      <c r="HA407" s="85"/>
      <c r="HB407" s="20"/>
      <c r="HC407" s="24"/>
      <c r="HD407" s="25"/>
      <c r="HE407" s="25"/>
      <c r="HF407" s="25"/>
      <c r="HG407" s="25"/>
      <c r="HH407" s="25"/>
      <c r="HI407" s="25"/>
      <c r="HJ407" s="25"/>
      <c r="HK407" s="25"/>
      <c r="HL407" s="25"/>
      <c r="HM407" s="25"/>
      <c r="HN407" s="26"/>
      <c r="HO407" s="82"/>
      <c r="HP407" s="83"/>
      <c r="HQ407" s="84"/>
      <c r="HR407" s="85"/>
      <c r="HS407" s="20"/>
      <c r="HT407" s="24"/>
      <c r="HU407" s="25"/>
      <c r="HV407" s="25"/>
      <c r="HW407" s="25"/>
      <c r="HX407" s="25"/>
      <c r="HY407" s="25"/>
      <c r="HZ407" s="25"/>
      <c r="IA407" s="25"/>
      <c r="IB407" s="25"/>
      <c r="IC407" s="25"/>
      <c r="ID407" s="25"/>
      <c r="IE407" s="26"/>
      <c r="IF407" s="82"/>
      <c r="IG407" s="83"/>
      <c r="IH407" s="84"/>
      <c r="II407" s="85"/>
      <c r="IJ407" s="20"/>
      <c r="IK407" s="24"/>
      <c r="IL407" s="25"/>
      <c r="IM407" s="25"/>
      <c r="IN407" s="25"/>
      <c r="IO407" s="25"/>
      <c r="IP407" s="25"/>
      <c r="IQ407" s="25"/>
      <c r="IR407" s="25"/>
      <c r="IS407" s="25"/>
      <c r="IT407" s="25"/>
      <c r="IU407" s="25"/>
      <c r="IV407" s="26"/>
    </row>
    <row r="408" spans="1:256" ht="22.5" customHeight="1">
      <c r="A408" s="80"/>
      <c r="B408" s="86"/>
      <c r="C408" s="87"/>
      <c r="D408" s="88"/>
      <c r="E408" s="20"/>
      <c r="F408" s="20"/>
      <c r="G408" s="20"/>
      <c r="H408" s="17">
        <v>2022</v>
      </c>
      <c r="I408" s="30">
        <f>I418</f>
        <v>406360.19999999995</v>
      </c>
      <c r="J408" s="30">
        <f>J418</f>
        <v>406360.19999999995</v>
      </c>
      <c r="K408" s="30">
        <f>K418+K428</f>
        <v>121.99999999999999</v>
      </c>
      <c r="L408" s="30">
        <f aca="true" t="shared" si="196" ref="L408:R408">L418+L428</f>
        <v>121.99999999999999</v>
      </c>
      <c r="M408" s="30">
        <f t="shared" si="196"/>
        <v>394051.1</v>
      </c>
      <c r="N408" s="30">
        <f t="shared" si="196"/>
        <v>394051.1</v>
      </c>
      <c r="O408" s="30">
        <f t="shared" si="196"/>
        <v>12187.099999999999</v>
      </c>
      <c r="P408" s="30">
        <f t="shared" si="196"/>
        <v>12187.099999999999</v>
      </c>
      <c r="Q408" s="30">
        <f t="shared" si="196"/>
        <v>0</v>
      </c>
      <c r="R408" s="30">
        <f t="shared" si="196"/>
        <v>0</v>
      </c>
      <c r="S408" s="26"/>
      <c r="T408" s="82"/>
      <c r="U408" s="87"/>
      <c r="V408" s="87"/>
      <c r="W408" s="28"/>
      <c r="X408" s="49"/>
      <c r="Y408" s="52"/>
      <c r="Z408" s="52"/>
      <c r="AA408" s="52"/>
      <c r="AB408" s="52"/>
      <c r="AC408" s="52"/>
      <c r="AD408" s="52"/>
      <c r="AE408" s="52"/>
      <c r="AF408" s="52"/>
      <c r="AG408" s="52"/>
      <c r="AH408" s="52"/>
      <c r="AI408" s="60"/>
      <c r="AJ408" s="89"/>
      <c r="AK408" s="87"/>
      <c r="AL408" s="87"/>
      <c r="AM408" s="87"/>
      <c r="AN408" s="28"/>
      <c r="AO408" s="49"/>
      <c r="AP408" s="52"/>
      <c r="AQ408" s="52"/>
      <c r="AR408" s="52"/>
      <c r="AS408" s="52"/>
      <c r="AT408" s="52"/>
      <c r="AU408" s="52"/>
      <c r="AV408" s="52"/>
      <c r="AW408" s="52"/>
      <c r="AX408" s="52"/>
      <c r="AY408" s="52"/>
      <c r="AZ408" s="60"/>
      <c r="BA408" s="89"/>
      <c r="BB408" s="87"/>
      <c r="BC408" s="87"/>
      <c r="BD408" s="87"/>
      <c r="BE408" s="28"/>
      <c r="BF408" s="49"/>
      <c r="BG408" s="52"/>
      <c r="BH408" s="52"/>
      <c r="BI408" s="52"/>
      <c r="BJ408" s="52"/>
      <c r="BK408" s="52"/>
      <c r="BL408" s="52"/>
      <c r="BM408" s="52"/>
      <c r="BN408" s="52"/>
      <c r="BO408" s="52"/>
      <c r="BP408" s="52"/>
      <c r="BQ408" s="60"/>
      <c r="BR408" s="89"/>
      <c r="BS408" s="87"/>
      <c r="BT408" s="87"/>
      <c r="BU408" s="87"/>
      <c r="BV408" s="28"/>
      <c r="BW408" s="49"/>
      <c r="BX408" s="52"/>
      <c r="BY408" s="52"/>
      <c r="BZ408" s="52"/>
      <c r="CA408" s="52"/>
      <c r="CB408" s="52"/>
      <c r="CC408" s="52"/>
      <c r="CD408" s="52"/>
      <c r="CE408" s="52"/>
      <c r="CF408" s="52"/>
      <c r="CG408" s="52"/>
      <c r="CH408" s="60"/>
      <c r="CI408" s="89"/>
      <c r="CJ408" s="87"/>
      <c r="CK408" s="87"/>
      <c r="CL408" s="87"/>
      <c r="CM408" s="28"/>
      <c r="CN408" s="49"/>
      <c r="CO408" s="52"/>
      <c r="CP408" s="52"/>
      <c r="CQ408" s="52"/>
      <c r="CR408" s="52"/>
      <c r="CS408" s="52"/>
      <c r="CT408" s="52"/>
      <c r="CU408" s="52"/>
      <c r="CV408" s="52"/>
      <c r="CW408" s="52"/>
      <c r="CX408" s="52"/>
      <c r="CY408" s="60"/>
      <c r="CZ408" s="89"/>
      <c r="DA408" s="87"/>
      <c r="DB408" s="87"/>
      <c r="DC408" s="87"/>
      <c r="DD408" s="28"/>
      <c r="DE408" s="49"/>
      <c r="DF408" s="52"/>
      <c r="DG408" s="62"/>
      <c r="DH408" s="30"/>
      <c r="DI408" s="30"/>
      <c r="DJ408" s="30"/>
      <c r="DK408" s="30"/>
      <c r="DL408" s="30"/>
      <c r="DM408" s="30"/>
      <c r="DN408" s="30"/>
      <c r="DO408" s="30"/>
      <c r="DP408" s="26"/>
      <c r="DQ408" s="82"/>
      <c r="DR408" s="86"/>
      <c r="DS408" s="87"/>
      <c r="DT408" s="88"/>
      <c r="DU408" s="20"/>
      <c r="DV408" s="17"/>
      <c r="DW408" s="30"/>
      <c r="DX408" s="30"/>
      <c r="DY408" s="30"/>
      <c r="DZ408" s="30"/>
      <c r="EA408" s="30"/>
      <c r="EB408" s="30"/>
      <c r="EC408" s="30"/>
      <c r="ED408" s="30"/>
      <c r="EE408" s="30"/>
      <c r="EF408" s="30"/>
      <c r="EG408" s="26"/>
      <c r="EH408" s="82"/>
      <c r="EI408" s="86"/>
      <c r="EJ408" s="87"/>
      <c r="EK408" s="88"/>
      <c r="EL408" s="20"/>
      <c r="EM408" s="17"/>
      <c r="EN408" s="30"/>
      <c r="EO408" s="30"/>
      <c r="EP408" s="30"/>
      <c r="EQ408" s="30"/>
      <c r="ER408" s="30"/>
      <c r="ES408" s="30"/>
      <c r="ET408" s="30"/>
      <c r="EU408" s="30"/>
      <c r="EV408" s="30"/>
      <c r="EW408" s="30"/>
      <c r="EX408" s="26"/>
      <c r="EY408" s="82"/>
      <c r="EZ408" s="86"/>
      <c r="FA408" s="87"/>
      <c r="FB408" s="88"/>
      <c r="FC408" s="20"/>
      <c r="FD408" s="17"/>
      <c r="FE408" s="30"/>
      <c r="FF408" s="30"/>
      <c r="FG408" s="30"/>
      <c r="FH408" s="30"/>
      <c r="FI408" s="30"/>
      <c r="FJ408" s="30"/>
      <c r="FK408" s="30"/>
      <c r="FL408" s="30"/>
      <c r="FM408" s="30"/>
      <c r="FN408" s="30"/>
      <c r="FO408" s="26"/>
      <c r="FP408" s="82"/>
      <c r="FQ408" s="86"/>
      <c r="FR408" s="87"/>
      <c r="FS408" s="88"/>
      <c r="FT408" s="20"/>
      <c r="FU408" s="17"/>
      <c r="FV408" s="30"/>
      <c r="FW408" s="30"/>
      <c r="FX408" s="30"/>
      <c r="FY408" s="30"/>
      <c r="FZ408" s="30"/>
      <c r="GA408" s="30"/>
      <c r="GB408" s="30"/>
      <c r="GC408" s="30"/>
      <c r="GD408" s="30"/>
      <c r="GE408" s="30"/>
      <c r="GF408" s="26"/>
      <c r="GG408" s="82"/>
      <c r="GH408" s="86"/>
      <c r="GI408" s="87"/>
      <c r="GJ408" s="88"/>
      <c r="GK408" s="20"/>
      <c r="GL408" s="17"/>
      <c r="GM408" s="30"/>
      <c r="GN408" s="30"/>
      <c r="GO408" s="30"/>
      <c r="GP408" s="30"/>
      <c r="GQ408" s="30"/>
      <c r="GR408" s="30"/>
      <c r="GS408" s="30"/>
      <c r="GT408" s="30"/>
      <c r="GU408" s="30"/>
      <c r="GV408" s="30"/>
      <c r="GW408" s="26"/>
      <c r="GX408" s="82"/>
      <c r="GY408" s="86"/>
      <c r="GZ408" s="87"/>
      <c r="HA408" s="88"/>
      <c r="HB408" s="20"/>
      <c r="HC408" s="17"/>
      <c r="HD408" s="30"/>
      <c r="HE408" s="30"/>
      <c r="HF408" s="30"/>
      <c r="HG408" s="30"/>
      <c r="HH408" s="30"/>
      <c r="HI408" s="30"/>
      <c r="HJ408" s="30"/>
      <c r="HK408" s="30"/>
      <c r="HL408" s="30"/>
      <c r="HM408" s="30"/>
      <c r="HN408" s="26"/>
      <c r="HO408" s="82"/>
      <c r="HP408" s="86"/>
      <c r="HQ408" s="87"/>
      <c r="HR408" s="88"/>
      <c r="HS408" s="20"/>
      <c r="HT408" s="17"/>
      <c r="HU408" s="30"/>
      <c r="HV408" s="30"/>
      <c r="HW408" s="30"/>
      <c r="HX408" s="30"/>
      <c r="HY408" s="30"/>
      <c r="HZ408" s="30"/>
      <c r="IA408" s="30"/>
      <c r="IB408" s="30"/>
      <c r="IC408" s="30"/>
      <c r="ID408" s="30"/>
      <c r="IE408" s="26"/>
      <c r="IF408" s="82"/>
      <c r="IG408" s="86"/>
      <c r="IH408" s="87"/>
      <c r="II408" s="88"/>
      <c r="IJ408" s="20"/>
      <c r="IK408" s="17"/>
      <c r="IL408" s="30"/>
      <c r="IM408" s="30"/>
      <c r="IN408" s="30"/>
      <c r="IO408" s="30"/>
      <c r="IP408" s="30"/>
      <c r="IQ408" s="30"/>
      <c r="IR408" s="30"/>
      <c r="IS408" s="30"/>
      <c r="IT408" s="30"/>
      <c r="IU408" s="30"/>
      <c r="IV408" s="26"/>
    </row>
    <row r="409" spans="1:256" ht="20.25" customHeight="1">
      <c r="A409" s="80"/>
      <c r="B409" s="86"/>
      <c r="C409" s="87"/>
      <c r="D409" s="88"/>
      <c r="E409" s="17"/>
      <c r="F409" s="17"/>
      <c r="G409" s="17"/>
      <c r="H409" s="17">
        <v>2023</v>
      </c>
      <c r="I409" s="30">
        <f aca="true" t="shared" si="197" ref="I409:J416">I419</f>
        <v>843777.9</v>
      </c>
      <c r="J409" s="30">
        <f t="shared" si="197"/>
        <v>843777.9</v>
      </c>
      <c r="K409" s="30">
        <f aca="true" t="shared" si="198" ref="K409:R416">K419+K429</f>
        <v>253.20000000000002</v>
      </c>
      <c r="L409" s="30">
        <f t="shared" si="198"/>
        <v>253.20000000000002</v>
      </c>
      <c r="M409" s="30">
        <f t="shared" si="198"/>
        <v>818218.9</v>
      </c>
      <c r="N409" s="30">
        <f t="shared" si="198"/>
        <v>818218.9</v>
      </c>
      <c r="O409" s="30">
        <f t="shared" si="198"/>
        <v>25305.8</v>
      </c>
      <c r="P409" s="30">
        <f t="shared" si="198"/>
        <v>25305.8</v>
      </c>
      <c r="Q409" s="30">
        <f t="shared" si="198"/>
        <v>0</v>
      </c>
      <c r="R409" s="30">
        <f t="shared" si="198"/>
        <v>0</v>
      </c>
      <c r="S409" s="26"/>
      <c r="T409" s="82"/>
      <c r="U409" s="87"/>
      <c r="V409" s="87"/>
      <c r="W409" s="49"/>
      <c r="X409" s="49"/>
      <c r="Y409" s="52"/>
      <c r="Z409" s="52"/>
      <c r="AA409" s="52"/>
      <c r="AB409" s="52"/>
      <c r="AC409" s="52"/>
      <c r="AD409" s="52"/>
      <c r="AE409" s="52"/>
      <c r="AF409" s="52"/>
      <c r="AG409" s="52"/>
      <c r="AH409" s="52"/>
      <c r="AI409" s="60"/>
      <c r="AJ409" s="89"/>
      <c r="AK409" s="87"/>
      <c r="AL409" s="87"/>
      <c r="AM409" s="87"/>
      <c r="AN409" s="49"/>
      <c r="AO409" s="49"/>
      <c r="AP409" s="52"/>
      <c r="AQ409" s="52"/>
      <c r="AR409" s="52"/>
      <c r="AS409" s="52"/>
      <c r="AT409" s="52"/>
      <c r="AU409" s="52"/>
      <c r="AV409" s="52"/>
      <c r="AW409" s="52"/>
      <c r="AX409" s="52"/>
      <c r="AY409" s="52"/>
      <c r="AZ409" s="60"/>
      <c r="BA409" s="89"/>
      <c r="BB409" s="87"/>
      <c r="BC409" s="87"/>
      <c r="BD409" s="87"/>
      <c r="BE409" s="49"/>
      <c r="BF409" s="49"/>
      <c r="BG409" s="52"/>
      <c r="BH409" s="52"/>
      <c r="BI409" s="52"/>
      <c r="BJ409" s="52"/>
      <c r="BK409" s="52"/>
      <c r="BL409" s="52"/>
      <c r="BM409" s="52"/>
      <c r="BN409" s="52"/>
      <c r="BO409" s="52"/>
      <c r="BP409" s="52"/>
      <c r="BQ409" s="60"/>
      <c r="BR409" s="89"/>
      <c r="BS409" s="87"/>
      <c r="BT409" s="87"/>
      <c r="BU409" s="87"/>
      <c r="BV409" s="49"/>
      <c r="BW409" s="49"/>
      <c r="BX409" s="52"/>
      <c r="BY409" s="52"/>
      <c r="BZ409" s="52"/>
      <c r="CA409" s="52"/>
      <c r="CB409" s="52"/>
      <c r="CC409" s="52"/>
      <c r="CD409" s="52"/>
      <c r="CE409" s="52"/>
      <c r="CF409" s="52"/>
      <c r="CG409" s="52"/>
      <c r="CH409" s="60"/>
      <c r="CI409" s="89"/>
      <c r="CJ409" s="87"/>
      <c r="CK409" s="87"/>
      <c r="CL409" s="87"/>
      <c r="CM409" s="49"/>
      <c r="CN409" s="49"/>
      <c r="CO409" s="52"/>
      <c r="CP409" s="52"/>
      <c r="CQ409" s="52"/>
      <c r="CR409" s="52"/>
      <c r="CS409" s="52"/>
      <c r="CT409" s="52"/>
      <c r="CU409" s="52"/>
      <c r="CV409" s="52"/>
      <c r="CW409" s="52"/>
      <c r="CX409" s="52"/>
      <c r="CY409" s="60"/>
      <c r="CZ409" s="89"/>
      <c r="DA409" s="87"/>
      <c r="DB409" s="87"/>
      <c r="DC409" s="87"/>
      <c r="DD409" s="49"/>
      <c r="DE409" s="49"/>
      <c r="DF409" s="52"/>
      <c r="DG409" s="62"/>
      <c r="DH409" s="30"/>
      <c r="DI409" s="30"/>
      <c r="DJ409" s="30"/>
      <c r="DK409" s="30"/>
      <c r="DL409" s="30"/>
      <c r="DM409" s="30"/>
      <c r="DN409" s="30"/>
      <c r="DO409" s="30"/>
      <c r="DP409" s="26"/>
      <c r="DQ409" s="82"/>
      <c r="DR409" s="86"/>
      <c r="DS409" s="87"/>
      <c r="DT409" s="88"/>
      <c r="DU409" s="17"/>
      <c r="DV409" s="17"/>
      <c r="DW409" s="30"/>
      <c r="DX409" s="30"/>
      <c r="DY409" s="30"/>
      <c r="DZ409" s="30"/>
      <c r="EA409" s="30"/>
      <c r="EB409" s="30"/>
      <c r="EC409" s="30"/>
      <c r="ED409" s="30"/>
      <c r="EE409" s="30"/>
      <c r="EF409" s="30"/>
      <c r="EG409" s="26"/>
      <c r="EH409" s="82"/>
      <c r="EI409" s="86"/>
      <c r="EJ409" s="87"/>
      <c r="EK409" s="88"/>
      <c r="EL409" s="17"/>
      <c r="EM409" s="17"/>
      <c r="EN409" s="30"/>
      <c r="EO409" s="30"/>
      <c r="EP409" s="30"/>
      <c r="EQ409" s="30"/>
      <c r="ER409" s="30"/>
      <c r="ES409" s="30"/>
      <c r="ET409" s="30"/>
      <c r="EU409" s="30"/>
      <c r="EV409" s="30"/>
      <c r="EW409" s="30"/>
      <c r="EX409" s="26"/>
      <c r="EY409" s="82"/>
      <c r="EZ409" s="86"/>
      <c r="FA409" s="87"/>
      <c r="FB409" s="88"/>
      <c r="FC409" s="17"/>
      <c r="FD409" s="17"/>
      <c r="FE409" s="30"/>
      <c r="FF409" s="30"/>
      <c r="FG409" s="30"/>
      <c r="FH409" s="30"/>
      <c r="FI409" s="30"/>
      <c r="FJ409" s="30"/>
      <c r="FK409" s="30"/>
      <c r="FL409" s="30"/>
      <c r="FM409" s="30"/>
      <c r="FN409" s="30"/>
      <c r="FO409" s="26"/>
      <c r="FP409" s="82"/>
      <c r="FQ409" s="86"/>
      <c r="FR409" s="87"/>
      <c r="FS409" s="88"/>
      <c r="FT409" s="17"/>
      <c r="FU409" s="17"/>
      <c r="FV409" s="30"/>
      <c r="FW409" s="30"/>
      <c r="FX409" s="30"/>
      <c r="FY409" s="30"/>
      <c r="FZ409" s="30"/>
      <c r="GA409" s="30"/>
      <c r="GB409" s="30"/>
      <c r="GC409" s="30"/>
      <c r="GD409" s="30"/>
      <c r="GE409" s="30"/>
      <c r="GF409" s="26"/>
      <c r="GG409" s="82"/>
      <c r="GH409" s="86"/>
      <c r="GI409" s="87"/>
      <c r="GJ409" s="88"/>
      <c r="GK409" s="17"/>
      <c r="GL409" s="17"/>
      <c r="GM409" s="30"/>
      <c r="GN409" s="30"/>
      <c r="GO409" s="30"/>
      <c r="GP409" s="30"/>
      <c r="GQ409" s="30"/>
      <c r="GR409" s="30"/>
      <c r="GS409" s="30"/>
      <c r="GT409" s="30"/>
      <c r="GU409" s="30"/>
      <c r="GV409" s="30"/>
      <c r="GW409" s="26"/>
      <c r="GX409" s="82"/>
      <c r="GY409" s="86"/>
      <c r="GZ409" s="87"/>
      <c r="HA409" s="88"/>
      <c r="HB409" s="17"/>
      <c r="HC409" s="17"/>
      <c r="HD409" s="30"/>
      <c r="HE409" s="30"/>
      <c r="HF409" s="30"/>
      <c r="HG409" s="30"/>
      <c r="HH409" s="30"/>
      <c r="HI409" s="30"/>
      <c r="HJ409" s="30"/>
      <c r="HK409" s="30"/>
      <c r="HL409" s="30"/>
      <c r="HM409" s="30"/>
      <c r="HN409" s="26"/>
      <c r="HO409" s="82"/>
      <c r="HP409" s="86"/>
      <c r="HQ409" s="87"/>
      <c r="HR409" s="88"/>
      <c r="HS409" s="17"/>
      <c r="HT409" s="17"/>
      <c r="HU409" s="30"/>
      <c r="HV409" s="30"/>
      <c r="HW409" s="30"/>
      <c r="HX409" s="30"/>
      <c r="HY409" s="30"/>
      <c r="HZ409" s="30"/>
      <c r="IA409" s="30"/>
      <c r="IB409" s="30"/>
      <c r="IC409" s="30"/>
      <c r="ID409" s="30"/>
      <c r="IE409" s="26"/>
      <c r="IF409" s="82"/>
      <c r="IG409" s="86"/>
      <c r="IH409" s="87"/>
      <c r="II409" s="88"/>
      <c r="IJ409" s="17"/>
      <c r="IK409" s="17"/>
      <c r="IL409" s="30"/>
      <c r="IM409" s="30"/>
      <c r="IN409" s="30"/>
      <c r="IO409" s="30"/>
      <c r="IP409" s="30"/>
      <c r="IQ409" s="30"/>
      <c r="IR409" s="30"/>
      <c r="IS409" s="30"/>
      <c r="IT409" s="30"/>
      <c r="IU409" s="30"/>
      <c r="IV409" s="26"/>
    </row>
    <row r="410" spans="1:256" ht="21.75" customHeight="1">
      <c r="A410" s="80"/>
      <c r="B410" s="86"/>
      <c r="C410" s="87"/>
      <c r="D410" s="88"/>
      <c r="E410" s="17"/>
      <c r="F410" s="17"/>
      <c r="G410" s="17"/>
      <c r="H410" s="17">
        <v>2024</v>
      </c>
      <c r="I410" s="30">
        <f t="shared" si="197"/>
        <v>0</v>
      </c>
      <c r="J410" s="30">
        <f t="shared" si="197"/>
        <v>0</v>
      </c>
      <c r="K410" s="30">
        <f t="shared" si="198"/>
        <v>0</v>
      </c>
      <c r="L410" s="30">
        <f t="shared" si="198"/>
        <v>0</v>
      </c>
      <c r="M410" s="30">
        <f t="shared" si="198"/>
        <v>0</v>
      </c>
      <c r="N410" s="30">
        <f t="shared" si="198"/>
        <v>0</v>
      </c>
      <c r="O410" s="30">
        <f t="shared" si="198"/>
        <v>0</v>
      </c>
      <c r="P410" s="30">
        <f t="shared" si="198"/>
        <v>0</v>
      </c>
      <c r="Q410" s="30">
        <f t="shared" si="198"/>
        <v>0</v>
      </c>
      <c r="R410" s="30">
        <f t="shared" si="198"/>
        <v>0</v>
      </c>
      <c r="S410" s="26"/>
      <c r="T410" s="82"/>
      <c r="U410" s="87"/>
      <c r="V410" s="87"/>
      <c r="W410" s="49"/>
      <c r="X410" s="49"/>
      <c r="Y410" s="52"/>
      <c r="Z410" s="52"/>
      <c r="AA410" s="52"/>
      <c r="AB410" s="52"/>
      <c r="AC410" s="52"/>
      <c r="AD410" s="52"/>
      <c r="AE410" s="52"/>
      <c r="AF410" s="52"/>
      <c r="AG410" s="52"/>
      <c r="AH410" s="52"/>
      <c r="AI410" s="60"/>
      <c r="AJ410" s="89"/>
      <c r="AK410" s="87"/>
      <c r="AL410" s="87"/>
      <c r="AM410" s="87"/>
      <c r="AN410" s="49"/>
      <c r="AO410" s="49"/>
      <c r="AP410" s="52"/>
      <c r="AQ410" s="52"/>
      <c r="AR410" s="52"/>
      <c r="AS410" s="52"/>
      <c r="AT410" s="52"/>
      <c r="AU410" s="52"/>
      <c r="AV410" s="52"/>
      <c r="AW410" s="52"/>
      <c r="AX410" s="52"/>
      <c r="AY410" s="52"/>
      <c r="AZ410" s="60"/>
      <c r="BA410" s="89"/>
      <c r="BB410" s="87"/>
      <c r="BC410" s="87"/>
      <c r="BD410" s="87"/>
      <c r="BE410" s="49"/>
      <c r="BF410" s="49"/>
      <c r="BG410" s="52"/>
      <c r="BH410" s="52"/>
      <c r="BI410" s="52"/>
      <c r="BJ410" s="52"/>
      <c r="BK410" s="52"/>
      <c r="BL410" s="52"/>
      <c r="BM410" s="52"/>
      <c r="BN410" s="52"/>
      <c r="BO410" s="52"/>
      <c r="BP410" s="52"/>
      <c r="BQ410" s="60"/>
      <c r="BR410" s="89"/>
      <c r="BS410" s="87"/>
      <c r="BT410" s="87"/>
      <c r="BU410" s="87"/>
      <c r="BV410" s="49"/>
      <c r="BW410" s="49"/>
      <c r="BX410" s="52"/>
      <c r="BY410" s="52"/>
      <c r="BZ410" s="52"/>
      <c r="CA410" s="52"/>
      <c r="CB410" s="52"/>
      <c r="CC410" s="52"/>
      <c r="CD410" s="52"/>
      <c r="CE410" s="52"/>
      <c r="CF410" s="52"/>
      <c r="CG410" s="52"/>
      <c r="CH410" s="60"/>
      <c r="CI410" s="89"/>
      <c r="CJ410" s="87"/>
      <c r="CK410" s="87"/>
      <c r="CL410" s="87"/>
      <c r="CM410" s="49"/>
      <c r="CN410" s="49"/>
      <c r="CO410" s="52"/>
      <c r="CP410" s="52"/>
      <c r="CQ410" s="52"/>
      <c r="CR410" s="52"/>
      <c r="CS410" s="52"/>
      <c r="CT410" s="52"/>
      <c r="CU410" s="52"/>
      <c r="CV410" s="52"/>
      <c r="CW410" s="52"/>
      <c r="CX410" s="52"/>
      <c r="CY410" s="60"/>
      <c r="CZ410" s="89"/>
      <c r="DA410" s="87"/>
      <c r="DB410" s="87"/>
      <c r="DC410" s="87"/>
      <c r="DD410" s="49"/>
      <c r="DE410" s="49"/>
      <c r="DF410" s="52"/>
      <c r="DG410" s="62"/>
      <c r="DH410" s="30"/>
      <c r="DI410" s="30"/>
      <c r="DJ410" s="30"/>
      <c r="DK410" s="30"/>
      <c r="DL410" s="30"/>
      <c r="DM410" s="30"/>
      <c r="DN410" s="30"/>
      <c r="DO410" s="30"/>
      <c r="DP410" s="26"/>
      <c r="DQ410" s="82"/>
      <c r="DR410" s="86"/>
      <c r="DS410" s="87"/>
      <c r="DT410" s="88"/>
      <c r="DU410" s="17"/>
      <c r="DV410" s="17"/>
      <c r="DW410" s="30"/>
      <c r="DX410" s="30"/>
      <c r="DY410" s="30"/>
      <c r="DZ410" s="30"/>
      <c r="EA410" s="30"/>
      <c r="EB410" s="30"/>
      <c r="EC410" s="30"/>
      <c r="ED410" s="30"/>
      <c r="EE410" s="30"/>
      <c r="EF410" s="30"/>
      <c r="EG410" s="26"/>
      <c r="EH410" s="82"/>
      <c r="EI410" s="86"/>
      <c r="EJ410" s="87"/>
      <c r="EK410" s="88"/>
      <c r="EL410" s="17"/>
      <c r="EM410" s="17"/>
      <c r="EN410" s="30"/>
      <c r="EO410" s="30"/>
      <c r="EP410" s="30"/>
      <c r="EQ410" s="30"/>
      <c r="ER410" s="30"/>
      <c r="ES410" s="30"/>
      <c r="ET410" s="30"/>
      <c r="EU410" s="30"/>
      <c r="EV410" s="30"/>
      <c r="EW410" s="30"/>
      <c r="EX410" s="26"/>
      <c r="EY410" s="82"/>
      <c r="EZ410" s="86"/>
      <c r="FA410" s="87"/>
      <c r="FB410" s="88"/>
      <c r="FC410" s="17"/>
      <c r="FD410" s="17"/>
      <c r="FE410" s="30"/>
      <c r="FF410" s="30"/>
      <c r="FG410" s="30"/>
      <c r="FH410" s="30"/>
      <c r="FI410" s="30"/>
      <c r="FJ410" s="30"/>
      <c r="FK410" s="30"/>
      <c r="FL410" s="30"/>
      <c r="FM410" s="30"/>
      <c r="FN410" s="30"/>
      <c r="FO410" s="26"/>
      <c r="FP410" s="82"/>
      <c r="FQ410" s="86"/>
      <c r="FR410" s="87"/>
      <c r="FS410" s="88"/>
      <c r="FT410" s="17"/>
      <c r="FU410" s="17"/>
      <c r="FV410" s="30"/>
      <c r="FW410" s="30"/>
      <c r="FX410" s="30"/>
      <c r="FY410" s="30"/>
      <c r="FZ410" s="30"/>
      <c r="GA410" s="30"/>
      <c r="GB410" s="30"/>
      <c r="GC410" s="30"/>
      <c r="GD410" s="30"/>
      <c r="GE410" s="30"/>
      <c r="GF410" s="26"/>
      <c r="GG410" s="82"/>
      <c r="GH410" s="86"/>
      <c r="GI410" s="87"/>
      <c r="GJ410" s="88"/>
      <c r="GK410" s="17"/>
      <c r="GL410" s="17"/>
      <c r="GM410" s="30"/>
      <c r="GN410" s="30"/>
      <c r="GO410" s="30"/>
      <c r="GP410" s="30"/>
      <c r="GQ410" s="30"/>
      <c r="GR410" s="30"/>
      <c r="GS410" s="30"/>
      <c r="GT410" s="30"/>
      <c r="GU410" s="30"/>
      <c r="GV410" s="30"/>
      <c r="GW410" s="26"/>
      <c r="GX410" s="82"/>
      <c r="GY410" s="86"/>
      <c r="GZ410" s="87"/>
      <c r="HA410" s="88"/>
      <c r="HB410" s="17"/>
      <c r="HC410" s="17"/>
      <c r="HD410" s="30"/>
      <c r="HE410" s="30"/>
      <c r="HF410" s="30"/>
      <c r="HG410" s="30"/>
      <c r="HH410" s="30"/>
      <c r="HI410" s="30"/>
      <c r="HJ410" s="30"/>
      <c r="HK410" s="30"/>
      <c r="HL410" s="30"/>
      <c r="HM410" s="30"/>
      <c r="HN410" s="26"/>
      <c r="HO410" s="82"/>
      <c r="HP410" s="86"/>
      <c r="HQ410" s="87"/>
      <c r="HR410" s="88"/>
      <c r="HS410" s="17"/>
      <c r="HT410" s="17"/>
      <c r="HU410" s="30"/>
      <c r="HV410" s="30"/>
      <c r="HW410" s="30"/>
      <c r="HX410" s="30"/>
      <c r="HY410" s="30"/>
      <c r="HZ410" s="30"/>
      <c r="IA410" s="30"/>
      <c r="IB410" s="30"/>
      <c r="IC410" s="30"/>
      <c r="ID410" s="30"/>
      <c r="IE410" s="26"/>
      <c r="IF410" s="82"/>
      <c r="IG410" s="86"/>
      <c r="IH410" s="87"/>
      <c r="II410" s="88"/>
      <c r="IJ410" s="17"/>
      <c r="IK410" s="17"/>
      <c r="IL410" s="30"/>
      <c r="IM410" s="30"/>
      <c r="IN410" s="30"/>
      <c r="IO410" s="30"/>
      <c r="IP410" s="30"/>
      <c r="IQ410" s="30"/>
      <c r="IR410" s="30"/>
      <c r="IS410" s="30"/>
      <c r="IT410" s="30"/>
      <c r="IU410" s="30"/>
      <c r="IV410" s="26"/>
    </row>
    <row r="411" spans="1:256" ht="24" customHeight="1">
      <c r="A411" s="80"/>
      <c r="B411" s="86"/>
      <c r="C411" s="87"/>
      <c r="D411" s="88"/>
      <c r="E411" s="17"/>
      <c r="F411" s="17"/>
      <c r="G411" s="17"/>
      <c r="H411" s="17">
        <v>2025</v>
      </c>
      <c r="I411" s="30">
        <f t="shared" si="197"/>
        <v>0</v>
      </c>
      <c r="J411" s="30">
        <f t="shared" si="197"/>
        <v>0</v>
      </c>
      <c r="K411" s="30">
        <f t="shared" si="198"/>
        <v>0</v>
      </c>
      <c r="L411" s="30">
        <f t="shared" si="198"/>
        <v>0</v>
      </c>
      <c r="M411" s="30">
        <f t="shared" si="198"/>
        <v>0</v>
      </c>
      <c r="N411" s="30">
        <f t="shared" si="198"/>
        <v>0</v>
      </c>
      <c r="O411" s="30">
        <f t="shared" si="198"/>
        <v>0</v>
      </c>
      <c r="P411" s="30">
        <f t="shared" si="198"/>
        <v>0</v>
      </c>
      <c r="Q411" s="30">
        <f t="shared" si="198"/>
        <v>0</v>
      </c>
      <c r="R411" s="30">
        <f t="shared" si="198"/>
        <v>0</v>
      </c>
      <c r="S411" s="26"/>
      <c r="T411" s="82"/>
      <c r="U411" s="87"/>
      <c r="V411" s="87"/>
      <c r="W411" s="49"/>
      <c r="X411" s="49"/>
      <c r="Y411" s="52"/>
      <c r="Z411" s="52"/>
      <c r="AA411" s="52"/>
      <c r="AB411" s="52"/>
      <c r="AC411" s="52"/>
      <c r="AD411" s="52"/>
      <c r="AE411" s="52"/>
      <c r="AF411" s="52"/>
      <c r="AG411" s="52"/>
      <c r="AH411" s="52"/>
      <c r="AI411" s="60"/>
      <c r="AJ411" s="89"/>
      <c r="AK411" s="87"/>
      <c r="AL411" s="87"/>
      <c r="AM411" s="87"/>
      <c r="AN411" s="49"/>
      <c r="AO411" s="49"/>
      <c r="AP411" s="52"/>
      <c r="AQ411" s="52"/>
      <c r="AR411" s="52"/>
      <c r="AS411" s="52"/>
      <c r="AT411" s="52"/>
      <c r="AU411" s="52"/>
      <c r="AV411" s="52"/>
      <c r="AW411" s="52"/>
      <c r="AX411" s="52"/>
      <c r="AY411" s="52"/>
      <c r="AZ411" s="60"/>
      <c r="BA411" s="89"/>
      <c r="BB411" s="87"/>
      <c r="BC411" s="87"/>
      <c r="BD411" s="87"/>
      <c r="BE411" s="49"/>
      <c r="BF411" s="49"/>
      <c r="BG411" s="52"/>
      <c r="BH411" s="52"/>
      <c r="BI411" s="52"/>
      <c r="BJ411" s="52"/>
      <c r="BK411" s="52"/>
      <c r="BL411" s="52"/>
      <c r="BM411" s="52"/>
      <c r="BN411" s="52"/>
      <c r="BO411" s="52"/>
      <c r="BP411" s="52"/>
      <c r="BQ411" s="60"/>
      <c r="BR411" s="89"/>
      <c r="BS411" s="87"/>
      <c r="BT411" s="87"/>
      <c r="BU411" s="87"/>
      <c r="BV411" s="49"/>
      <c r="BW411" s="49"/>
      <c r="BX411" s="52"/>
      <c r="BY411" s="52"/>
      <c r="BZ411" s="52"/>
      <c r="CA411" s="52"/>
      <c r="CB411" s="52"/>
      <c r="CC411" s="52"/>
      <c r="CD411" s="52"/>
      <c r="CE411" s="52"/>
      <c r="CF411" s="52"/>
      <c r="CG411" s="52"/>
      <c r="CH411" s="60"/>
      <c r="CI411" s="89"/>
      <c r="CJ411" s="87"/>
      <c r="CK411" s="87"/>
      <c r="CL411" s="87"/>
      <c r="CM411" s="49"/>
      <c r="CN411" s="49"/>
      <c r="CO411" s="52"/>
      <c r="CP411" s="52"/>
      <c r="CQ411" s="52"/>
      <c r="CR411" s="52"/>
      <c r="CS411" s="52"/>
      <c r="CT411" s="52"/>
      <c r="CU411" s="52"/>
      <c r="CV411" s="52"/>
      <c r="CW411" s="52"/>
      <c r="CX411" s="52"/>
      <c r="CY411" s="60"/>
      <c r="CZ411" s="89"/>
      <c r="DA411" s="87"/>
      <c r="DB411" s="87"/>
      <c r="DC411" s="87"/>
      <c r="DD411" s="49"/>
      <c r="DE411" s="49"/>
      <c r="DF411" s="52"/>
      <c r="DG411" s="62"/>
      <c r="DH411" s="30"/>
      <c r="DI411" s="30"/>
      <c r="DJ411" s="30"/>
      <c r="DK411" s="30"/>
      <c r="DL411" s="30"/>
      <c r="DM411" s="30"/>
      <c r="DN411" s="30"/>
      <c r="DO411" s="30"/>
      <c r="DP411" s="26"/>
      <c r="DQ411" s="82"/>
      <c r="DR411" s="86"/>
      <c r="DS411" s="87"/>
      <c r="DT411" s="88"/>
      <c r="DU411" s="17"/>
      <c r="DV411" s="17"/>
      <c r="DW411" s="30"/>
      <c r="DX411" s="30"/>
      <c r="DY411" s="30"/>
      <c r="DZ411" s="30"/>
      <c r="EA411" s="30"/>
      <c r="EB411" s="30"/>
      <c r="EC411" s="30"/>
      <c r="ED411" s="30"/>
      <c r="EE411" s="30"/>
      <c r="EF411" s="30"/>
      <c r="EG411" s="26"/>
      <c r="EH411" s="82"/>
      <c r="EI411" s="86"/>
      <c r="EJ411" s="87"/>
      <c r="EK411" s="88"/>
      <c r="EL411" s="17"/>
      <c r="EM411" s="17"/>
      <c r="EN411" s="30"/>
      <c r="EO411" s="30"/>
      <c r="EP411" s="30"/>
      <c r="EQ411" s="30"/>
      <c r="ER411" s="30"/>
      <c r="ES411" s="30"/>
      <c r="ET411" s="30"/>
      <c r="EU411" s="30"/>
      <c r="EV411" s="30"/>
      <c r="EW411" s="30"/>
      <c r="EX411" s="26"/>
      <c r="EY411" s="82"/>
      <c r="EZ411" s="86"/>
      <c r="FA411" s="87"/>
      <c r="FB411" s="88"/>
      <c r="FC411" s="17"/>
      <c r="FD411" s="17"/>
      <c r="FE411" s="30"/>
      <c r="FF411" s="30"/>
      <c r="FG411" s="30"/>
      <c r="FH411" s="30"/>
      <c r="FI411" s="30"/>
      <c r="FJ411" s="30"/>
      <c r="FK411" s="30"/>
      <c r="FL411" s="30"/>
      <c r="FM411" s="30"/>
      <c r="FN411" s="30"/>
      <c r="FO411" s="26"/>
      <c r="FP411" s="82"/>
      <c r="FQ411" s="86"/>
      <c r="FR411" s="87"/>
      <c r="FS411" s="88"/>
      <c r="FT411" s="17"/>
      <c r="FU411" s="17"/>
      <c r="FV411" s="30"/>
      <c r="FW411" s="30"/>
      <c r="FX411" s="30"/>
      <c r="FY411" s="30"/>
      <c r="FZ411" s="30"/>
      <c r="GA411" s="30"/>
      <c r="GB411" s="30"/>
      <c r="GC411" s="30"/>
      <c r="GD411" s="30"/>
      <c r="GE411" s="30"/>
      <c r="GF411" s="26"/>
      <c r="GG411" s="82"/>
      <c r="GH411" s="86"/>
      <c r="GI411" s="87"/>
      <c r="GJ411" s="88"/>
      <c r="GK411" s="17"/>
      <c r="GL411" s="17"/>
      <c r="GM411" s="30"/>
      <c r="GN411" s="30"/>
      <c r="GO411" s="30"/>
      <c r="GP411" s="30"/>
      <c r="GQ411" s="30"/>
      <c r="GR411" s="30"/>
      <c r="GS411" s="30"/>
      <c r="GT411" s="30"/>
      <c r="GU411" s="30"/>
      <c r="GV411" s="30"/>
      <c r="GW411" s="26"/>
      <c r="GX411" s="82"/>
      <c r="GY411" s="86"/>
      <c r="GZ411" s="87"/>
      <c r="HA411" s="88"/>
      <c r="HB411" s="17"/>
      <c r="HC411" s="17"/>
      <c r="HD411" s="30"/>
      <c r="HE411" s="30"/>
      <c r="HF411" s="30"/>
      <c r="HG411" s="30"/>
      <c r="HH411" s="30"/>
      <c r="HI411" s="30"/>
      <c r="HJ411" s="30"/>
      <c r="HK411" s="30"/>
      <c r="HL411" s="30"/>
      <c r="HM411" s="30"/>
      <c r="HN411" s="26"/>
      <c r="HO411" s="82"/>
      <c r="HP411" s="86"/>
      <c r="HQ411" s="87"/>
      <c r="HR411" s="88"/>
      <c r="HS411" s="17"/>
      <c r="HT411" s="17"/>
      <c r="HU411" s="30"/>
      <c r="HV411" s="30"/>
      <c r="HW411" s="30"/>
      <c r="HX411" s="30"/>
      <c r="HY411" s="30"/>
      <c r="HZ411" s="30"/>
      <c r="IA411" s="30"/>
      <c r="IB411" s="30"/>
      <c r="IC411" s="30"/>
      <c r="ID411" s="30"/>
      <c r="IE411" s="26"/>
      <c r="IF411" s="82"/>
      <c r="IG411" s="86"/>
      <c r="IH411" s="87"/>
      <c r="II411" s="88"/>
      <c r="IJ411" s="17"/>
      <c r="IK411" s="17"/>
      <c r="IL411" s="30"/>
      <c r="IM411" s="30"/>
      <c r="IN411" s="30"/>
      <c r="IO411" s="30"/>
      <c r="IP411" s="30"/>
      <c r="IQ411" s="30"/>
      <c r="IR411" s="30"/>
      <c r="IS411" s="30"/>
      <c r="IT411" s="30"/>
      <c r="IU411" s="30"/>
      <c r="IV411" s="26"/>
    </row>
    <row r="412" spans="1:256" ht="18" customHeight="1">
      <c r="A412" s="80"/>
      <c r="B412" s="86"/>
      <c r="C412" s="87"/>
      <c r="D412" s="88"/>
      <c r="E412" s="17"/>
      <c r="F412" s="17"/>
      <c r="G412" s="17"/>
      <c r="H412" s="17">
        <v>2026</v>
      </c>
      <c r="I412" s="30">
        <f t="shared" si="197"/>
        <v>0</v>
      </c>
      <c r="J412" s="30">
        <f t="shared" si="197"/>
        <v>0</v>
      </c>
      <c r="K412" s="30">
        <f t="shared" si="198"/>
        <v>0</v>
      </c>
      <c r="L412" s="30">
        <f t="shared" si="198"/>
        <v>0</v>
      </c>
      <c r="M412" s="30">
        <f t="shared" si="198"/>
        <v>0</v>
      </c>
      <c r="N412" s="30">
        <f t="shared" si="198"/>
        <v>0</v>
      </c>
      <c r="O412" s="30">
        <f t="shared" si="198"/>
        <v>0</v>
      </c>
      <c r="P412" s="30">
        <f t="shared" si="198"/>
        <v>0</v>
      </c>
      <c r="Q412" s="30">
        <f t="shared" si="198"/>
        <v>0</v>
      </c>
      <c r="R412" s="30">
        <f t="shared" si="198"/>
        <v>0</v>
      </c>
      <c r="S412" s="26"/>
      <c r="T412" s="82"/>
      <c r="U412" s="87"/>
      <c r="V412" s="87"/>
      <c r="W412" s="49"/>
      <c r="X412" s="49"/>
      <c r="Y412" s="52"/>
      <c r="Z412" s="52"/>
      <c r="AA412" s="52"/>
      <c r="AB412" s="52"/>
      <c r="AC412" s="52"/>
      <c r="AD412" s="52"/>
      <c r="AE412" s="52"/>
      <c r="AF412" s="52"/>
      <c r="AG412" s="52"/>
      <c r="AH412" s="52"/>
      <c r="AI412" s="60"/>
      <c r="AJ412" s="89"/>
      <c r="AK412" s="87"/>
      <c r="AL412" s="87"/>
      <c r="AM412" s="87"/>
      <c r="AN412" s="49"/>
      <c r="AO412" s="49"/>
      <c r="AP412" s="52"/>
      <c r="AQ412" s="52"/>
      <c r="AR412" s="52"/>
      <c r="AS412" s="52"/>
      <c r="AT412" s="52"/>
      <c r="AU412" s="52"/>
      <c r="AV412" s="52"/>
      <c r="AW412" s="52"/>
      <c r="AX412" s="52"/>
      <c r="AY412" s="52"/>
      <c r="AZ412" s="60"/>
      <c r="BA412" s="89"/>
      <c r="BB412" s="87"/>
      <c r="BC412" s="87"/>
      <c r="BD412" s="87"/>
      <c r="BE412" s="49"/>
      <c r="BF412" s="49"/>
      <c r="BG412" s="52"/>
      <c r="BH412" s="52"/>
      <c r="BI412" s="52"/>
      <c r="BJ412" s="52"/>
      <c r="BK412" s="52"/>
      <c r="BL412" s="52"/>
      <c r="BM412" s="52"/>
      <c r="BN412" s="52"/>
      <c r="BO412" s="52"/>
      <c r="BP412" s="52"/>
      <c r="BQ412" s="60"/>
      <c r="BR412" s="89"/>
      <c r="BS412" s="87"/>
      <c r="BT412" s="87"/>
      <c r="BU412" s="87"/>
      <c r="BV412" s="49"/>
      <c r="BW412" s="49"/>
      <c r="BX412" s="52"/>
      <c r="BY412" s="52"/>
      <c r="BZ412" s="52"/>
      <c r="CA412" s="52"/>
      <c r="CB412" s="52"/>
      <c r="CC412" s="52"/>
      <c r="CD412" s="52"/>
      <c r="CE412" s="52"/>
      <c r="CF412" s="52"/>
      <c r="CG412" s="52"/>
      <c r="CH412" s="60"/>
      <c r="CI412" s="89"/>
      <c r="CJ412" s="87"/>
      <c r="CK412" s="87"/>
      <c r="CL412" s="87"/>
      <c r="CM412" s="49"/>
      <c r="CN412" s="49"/>
      <c r="CO412" s="52"/>
      <c r="CP412" s="52"/>
      <c r="CQ412" s="52"/>
      <c r="CR412" s="52"/>
      <c r="CS412" s="52"/>
      <c r="CT412" s="52"/>
      <c r="CU412" s="52"/>
      <c r="CV412" s="52"/>
      <c r="CW412" s="52"/>
      <c r="CX412" s="52"/>
      <c r="CY412" s="60"/>
      <c r="CZ412" s="89"/>
      <c r="DA412" s="87"/>
      <c r="DB412" s="87"/>
      <c r="DC412" s="87"/>
      <c r="DD412" s="49"/>
      <c r="DE412" s="49"/>
      <c r="DF412" s="52"/>
      <c r="DG412" s="62"/>
      <c r="DH412" s="30"/>
      <c r="DI412" s="30"/>
      <c r="DJ412" s="30"/>
      <c r="DK412" s="30"/>
      <c r="DL412" s="30"/>
      <c r="DM412" s="30"/>
      <c r="DN412" s="30"/>
      <c r="DO412" s="30"/>
      <c r="DP412" s="26"/>
      <c r="DQ412" s="82"/>
      <c r="DR412" s="86"/>
      <c r="DS412" s="87"/>
      <c r="DT412" s="88"/>
      <c r="DU412" s="17"/>
      <c r="DV412" s="17"/>
      <c r="DW412" s="30"/>
      <c r="DX412" s="30"/>
      <c r="DY412" s="30"/>
      <c r="DZ412" s="30"/>
      <c r="EA412" s="30"/>
      <c r="EB412" s="30"/>
      <c r="EC412" s="30"/>
      <c r="ED412" s="30"/>
      <c r="EE412" s="30"/>
      <c r="EF412" s="30"/>
      <c r="EG412" s="26"/>
      <c r="EH412" s="82"/>
      <c r="EI412" s="86"/>
      <c r="EJ412" s="87"/>
      <c r="EK412" s="88"/>
      <c r="EL412" s="17"/>
      <c r="EM412" s="17"/>
      <c r="EN412" s="30"/>
      <c r="EO412" s="30"/>
      <c r="EP412" s="30"/>
      <c r="EQ412" s="30"/>
      <c r="ER412" s="30"/>
      <c r="ES412" s="30"/>
      <c r="ET412" s="30"/>
      <c r="EU412" s="30"/>
      <c r="EV412" s="30"/>
      <c r="EW412" s="30"/>
      <c r="EX412" s="26"/>
      <c r="EY412" s="82"/>
      <c r="EZ412" s="86"/>
      <c r="FA412" s="87"/>
      <c r="FB412" s="88"/>
      <c r="FC412" s="17"/>
      <c r="FD412" s="17"/>
      <c r="FE412" s="30"/>
      <c r="FF412" s="30"/>
      <c r="FG412" s="30"/>
      <c r="FH412" s="30"/>
      <c r="FI412" s="30"/>
      <c r="FJ412" s="30"/>
      <c r="FK412" s="30"/>
      <c r="FL412" s="30"/>
      <c r="FM412" s="30"/>
      <c r="FN412" s="30"/>
      <c r="FO412" s="26"/>
      <c r="FP412" s="82"/>
      <c r="FQ412" s="86"/>
      <c r="FR412" s="87"/>
      <c r="FS412" s="88"/>
      <c r="FT412" s="17"/>
      <c r="FU412" s="17"/>
      <c r="FV412" s="30"/>
      <c r="FW412" s="30"/>
      <c r="FX412" s="30"/>
      <c r="FY412" s="30"/>
      <c r="FZ412" s="30"/>
      <c r="GA412" s="30"/>
      <c r="GB412" s="30"/>
      <c r="GC412" s="30"/>
      <c r="GD412" s="30"/>
      <c r="GE412" s="30"/>
      <c r="GF412" s="26"/>
      <c r="GG412" s="82"/>
      <c r="GH412" s="86"/>
      <c r="GI412" s="87"/>
      <c r="GJ412" s="88"/>
      <c r="GK412" s="17"/>
      <c r="GL412" s="17"/>
      <c r="GM412" s="30"/>
      <c r="GN412" s="30"/>
      <c r="GO412" s="30"/>
      <c r="GP412" s="30"/>
      <c r="GQ412" s="30"/>
      <c r="GR412" s="30"/>
      <c r="GS412" s="30"/>
      <c r="GT412" s="30"/>
      <c r="GU412" s="30"/>
      <c r="GV412" s="30"/>
      <c r="GW412" s="26"/>
      <c r="GX412" s="82"/>
      <c r="GY412" s="86"/>
      <c r="GZ412" s="87"/>
      <c r="HA412" s="88"/>
      <c r="HB412" s="17"/>
      <c r="HC412" s="17"/>
      <c r="HD412" s="30"/>
      <c r="HE412" s="30"/>
      <c r="HF412" s="30"/>
      <c r="HG412" s="30"/>
      <c r="HH412" s="30"/>
      <c r="HI412" s="30"/>
      <c r="HJ412" s="30"/>
      <c r="HK412" s="30"/>
      <c r="HL412" s="30"/>
      <c r="HM412" s="30"/>
      <c r="HN412" s="26"/>
      <c r="HO412" s="82"/>
      <c r="HP412" s="86"/>
      <c r="HQ412" s="87"/>
      <c r="HR412" s="88"/>
      <c r="HS412" s="17"/>
      <c r="HT412" s="17"/>
      <c r="HU412" s="30"/>
      <c r="HV412" s="30"/>
      <c r="HW412" s="30"/>
      <c r="HX412" s="30"/>
      <c r="HY412" s="30"/>
      <c r="HZ412" s="30"/>
      <c r="IA412" s="30"/>
      <c r="IB412" s="30"/>
      <c r="IC412" s="30"/>
      <c r="ID412" s="30"/>
      <c r="IE412" s="26"/>
      <c r="IF412" s="82"/>
      <c r="IG412" s="86"/>
      <c r="IH412" s="87"/>
      <c r="II412" s="88"/>
      <c r="IJ412" s="17"/>
      <c r="IK412" s="17"/>
      <c r="IL412" s="30"/>
      <c r="IM412" s="30"/>
      <c r="IN412" s="30"/>
      <c r="IO412" s="30"/>
      <c r="IP412" s="30"/>
      <c r="IQ412" s="30"/>
      <c r="IR412" s="30"/>
      <c r="IS412" s="30"/>
      <c r="IT412" s="30"/>
      <c r="IU412" s="30"/>
      <c r="IV412" s="26"/>
    </row>
    <row r="413" spans="1:256" ht="21.75" customHeight="1">
      <c r="A413" s="80"/>
      <c r="B413" s="86"/>
      <c r="C413" s="87"/>
      <c r="D413" s="88"/>
      <c r="E413" s="20"/>
      <c r="F413" s="20"/>
      <c r="G413" s="20"/>
      <c r="H413" s="17">
        <v>2027</v>
      </c>
      <c r="I413" s="30">
        <f t="shared" si="197"/>
        <v>0</v>
      </c>
      <c r="J413" s="30">
        <f t="shared" si="197"/>
        <v>0</v>
      </c>
      <c r="K413" s="30">
        <f t="shared" si="198"/>
        <v>0</v>
      </c>
      <c r="L413" s="30">
        <f t="shared" si="198"/>
        <v>0</v>
      </c>
      <c r="M413" s="30">
        <f t="shared" si="198"/>
        <v>0</v>
      </c>
      <c r="N413" s="30">
        <f t="shared" si="198"/>
        <v>0</v>
      </c>
      <c r="O413" s="30">
        <f t="shared" si="198"/>
        <v>0</v>
      </c>
      <c r="P413" s="30">
        <f t="shared" si="198"/>
        <v>0</v>
      </c>
      <c r="Q413" s="30">
        <f t="shared" si="198"/>
        <v>0</v>
      </c>
      <c r="R413" s="30">
        <f t="shared" si="198"/>
        <v>0</v>
      </c>
      <c r="S413" s="26"/>
      <c r="T413" s="82"/>
      <c r="U413" s="87"/>
      <c r="V413" s="87"/>
      <c r="W413" s="28"/>
      <c r="X413" s="49"/>
      <c r="Y413" s="52"/>
      <c r="Z413" s="52"/>
      <c r="AA413" s="52"/>
      <c r="AB413" s="52"/>
      <c r="AC413" s="52"/>
      <c r="AD413" s="52"/>
      <c r="AE413" s="52"/>
      <c r="AF413" s="52"/>
      <c r="AG413" s="52"/>
      <c r="AH413" s="52"/>
      <c r="AI413" s="60"/>
      <c r="AJ413" s="89"/>
      <c r="AK413" s="87"/>
      <c r="AL413" s="87"/>
      <c r="AM413" s="87"/>
      <c r="AN413" s="28"/>
      <c r="AO413" s="49"/>
      <c r="AP413" s="52"/>
      <c r="AQ413" s="52"/>
      <c r="AR413" s="52"/>
      <c r="AS413" s="52"/>
      <c r="AT413" s="52"/>
      <c r="AU413" s="52"/>
      <c r="AV413" s="52"/>
      <c r="AW413" s="52"/>
      <c r="AX413" s="52"/>
      <c r="AY413" s="52"/>
      <c r="AZ413" s="60"/>
      <c r="BA413" s="89"/>
      <c r="BB413" s="87"/>
      <c r="BC413" s="87"/>
      <c r="BD413" s="87"/>
      <c r="BE413" s="28"/>
      <c r="BF413" s="49"/>
      <c r="BG413" s="52"/>
      <c r="BH413" s="52"/>
      <c r="BI413" s="52"/>
      <c r="BJ413" s="52"/>
      <c r="BK413" s="52"/>
      <c r="BL413" s="52"/>
      <c r="BM413" s="52"/>
      <c r="BN413" s="52"/>
      <c r="BO413" s="52"/>
      <c r="BP413" s="52"/>
      <c r="BQ413" s="60"/>
      <c r="BR413" s="89"/>
      <c r="BS413" s="87"/>
      <c r="BT413" s="87"/>
      <c r="BU413" s="87"/>
      <c r="BV413" s="28"/>
      <c r="BW413" s="49"/>
      <c r="BX413" s="52"/>
      <c r="BY413" s="52"/>
      <c r="BZ413" s="52"/>
      <c r="CA413" s="52"/>
      <c r="CB413" s="52"/>
      <c r="CC413" s="52"/>
      <c r="CD413" s="52"/>
      <c r="CE413" s="52"/>
      <c r="CF413" s="52"/>
      <c r="CG413" s="52"/>
      <c r="CH413" s="60"/>
      <c r="CI413" s="89"/>
      <c r="CJ413" s="87"/>
      <c r="CK413" s="87"/>
      <c r="CL413" s="87"/>
      <c r="CM413" s="28"/>
      <c r="CN413" s="49"/>
      <c r="CO413" s="52"/>
      <c r="CP413" s="52"/>
      <c r="CQ413" s="52"/>
      <c r="CR413" s="52"/>
      <c r="CS413" s="52"/>
      <c r="CT413" s="52"/>
      <c r="CU413" s="52"/>
      <c r="CV413" s="52"/>
      <c r="CW413" s="52"/>
      <c r="CX413" s="52"/>
      <c r="CY413" s="60"/>
      <c r="CZ413" s="89"/>
      <c r="DA413" s="87"/>
      <c r="DB413" s="87"/>
      <c r="DC413" s="87"/>
      <c r="DD413" s="28"/>
      <c r="DE413" s="49"/>
      <c r="DF413" s="52"/>
      <c r="DG413" s="62"/>
      <c r="DH413" s="30"/>
      <c r="DI413" s="30"/>
      <c r="DJ413" s="30"/>
      <c r="DK413" s="30"/>
      <c r="DL413" s="30"/>
      <c r="DM413" s="30"/>
      <c r="DN413" s="30"/>
      <c r="DO413" s="30"/>
      <c r="DP413" s="26"/>
      <c r="DQ413" s="82"/>
      <c r="DR413" s="86"/>
      <c r="DS413" s="87"/>
      <c r="DT413" s="88"/>
      <c r="DU413" s="20"/>
      <c r="DV413" s="17"/>
      <c r="DW413" s="30"/>
      <c r="DX413" s="30"/>
      <c r="DY413" s="30"/>
      <c r="DZ413" s="30"/>
      <c r="EA413" s="30"/>
      <c r="EB413" s="30"/>
      <c r="EC413" s="30"/>
      <c r="ED413" s="30"/>
      <c r="EE413" s="30"/>
      <c r="EF413" s="30"/>
      <c r="EG413" s="26"/>
      <c r="EH413" s="82"/>
      <c r="EI413" s="86"/>
      <c r="EJ413" s="87"/>
      <c r="EK413" s="88"/>
      <c r="EL413" s="20"/>
      <c r="EM413" s="17"/>
      <c r="EN413" s="30"/>
      <c r="EO413" s="30"/>
      <c r="EP413" s="30"/>
      <c r="EQ413" s="30"/>
      <c r="ER413" s="30"/>
      <c r="ES413" s="30"/>
      <c r="ET413" s="30"/>
      <c r="EU413" s="30"/>
      <c r="EV413" s="30"/>
      <c r="EW413" s="30"/>
      <c r="EX413" s="26"/>
      <c r="EY413" s="82"/>
      <c r="EZ413" s="86"/>
      <c r="FA413" s="87"/>
      <c r="FB413" s="88"/>
      <c r="FC413" s="20"/>
      <c r="FD413" s="17"/>
      <c r="FE413" s="30"/>
      <c r="FF413" s="30"/>
      <c r="FG413" s="30"/>
      <c r="FH413" s="30"/>
      <c r="FI413" s="30"/>
      <c r="FJ413" s="30"/>
      <c r="FK413" s="30"/>
      <c r="FL413" s="30"/>
      <c r="FM413" s="30"/>
      <c r="FN413" s="30"/>
      <c r="FO413" s="26"/>
      <c r="FP413" s="82"/>
      <c r="FQ413" s="86"/>
      <c r="FR413" s="87"/>
      <c r="FS413" s="88"/>
      <c r="FT413" s="20"/>
      <c r="FU413" s="17"/>
      <c r="FV413" s="30"/>
      <c r="FW413" s="30"/>
      <c r="FX413" s="30"/>
      <c r="FY413" s="30"/>
      <c r="FZ413" s="30"/>
      <c r="GA413" s="30"/>
      <c r="GB413" s="30"/>
      <c r="GC413" s="30"/>
      <c r="GD413" s="30"/>
      <c r="GE413" s="30"/>
      <c r="GF413" s="26"/>
      <c r="GG413" s="82"/>
      <c r="GH413" s="86"/>
      <c r="GI413" s="87"/>
      <c r="GJ413" s="88"/>
      <c r="GK413" s="20"/>
      <c r="GL413" s="17"/>
      <c r="GM413" s="30"/>
      <c r="GN413" s="30"/>
      <c r="GO413" s="30"/>
      <c r="GP413" s="30"/>
      <c r="GQ413" s="30"/>
      <c r="GR413" s="30"/>
      <c r="GS413" s="30"/>
      <c r="GT413" s="30"/>
      <c r="GU413" s="30"/>
      <c r="GV413" s="30"/>
      <c r="GW413" s="26"/>
      <c r="GX413" s="82"/>
      <c r="GY413" s="86"/>
      <c r="GZ413" s="87"/>
      <c r="HA413" s="88"/>
      <c r="HB413" s="20"/>
      <c r="HC413" s="17"/>
      <c r="HD413" s="30"/>
      <c r="HE413" s="30"/>
      <c r="HF413" s="30"/>
      <c r="HG413" s="30"/>
      <c r="HH413" s="30"/>
      <c r="HI413" s="30"/>
      <c r="HJ413" s="30"/>
      <c r="HK413" s="30"/>
      <c r="HL413" s="30"/>
      <c r="HM413" s="30"/>
      <c r="HN413" s="26"/>
      <c r="HO413" s="82"/>
      <c r="HP413" s="86"/>
      <c r="HQ413" s="87"/>
      <c r="HR413" s="88"/>
      <c r="HS413" s="20"/>
      <c r="HT413" s="17"/>
      <c r="HU413" s="30"/>
      <c r="HV413" s="30"/>
      <c r="HW413" s="30"/>
      <c r="HX413" s="30"/>
      <c r="HY413" s="30"/>
      <c r="HZ413" s="30"/>
      <c r="IA413" s="30"/>
      <c r="IB413" s="30"/>
      <c r="IC413" s="30"/>
      <c r="ID413" s="30"/>
      <c r="IE413" s="26"/>
      <c r="IF413" s="82"/>
      <c r="IG413" s="86"/>
      <c r="IH413" s="87"/>
      <c r="II413" s="88"/>
      <c r="IJ413" s="20"/>
      <c r="IK413" s="17"/>
      <c r="IL413" s="30"/>
      <c r="IM413" s="30"/>
      <c r="IN413" s="30"/>
      <c r="IO413" s="30"/>
      <c r="IP413" s="30"/>
      <c r="IQ413" s="30"/>
      <c r="IR413" s="30"/>
      <c r="IS413" s="30"/>
      <c r="IT413" s="30"/>
      <c r="IU413" s="30"/>
      <c r="IV413" s="26"/>
    </row>
    <row r="414" spans="1:243" ht="21.75" customHeight="1">
      <c r="A414" s="80"/>
      <c r="B414" s="86"/>
      <c r="C414" s="87"/>
      <c r="D414" s="88"/>
      <c r="E414" s="20"/>
      <c r="F414" s="20"/>
      <c r="G414" s="20"/>
      <c r="H414" s="17">
        <v>2028</v>
      </c>
      <c r="I414" s="30">
        <f t="shared" si="197"/>
        <v>0</v>
      </c>
      <c r="J414" s="30">
        <f t="shared" si="197"/>
        <v>0</v>
      </c>
      <c r="K414" s="30">
        <f t="shared" si="198"/>
        <v>0</v>
      </c>
      <c r="L414" s="30">
        <f t="shared" si="198"/>
        <v>0</v>
      </c>
      <c r="M414" s="30">
        <f t="shared" si="198"/>
        <v>0</v>
      </c>
      <c r="N414" s="30">
        <f t="shared" si="198"/>
        <v>0</v>
      </c>
      <c r="O414" s="30">
        <f t="shared" si="198"/>
        <v>0</v>
      </c>
      <c r="P414" s="30">
        <f t="shared" si="198"/>
        <v>0</v>
      </c>
      <c r="Q414" s="30">
        <f t="shared" si="198"/>
        <v>0</v>
      </c>
      <c r="R414" s="30">
        <f t="shared" si="198"/>
        <v>0</v>
      </c>
      <c r="S414" s="26"/>
      <c r="T414" s="31"/>
      <c r="AI414" s="28"/>
      <c r="AY414" s="28"/>
      <c r="BO414" s="28"/>
      <c r="CE414" s="28"/>
      <c r="CU414" s="28"/>
      <c r="DK414" s="28"/>
      <c r="EA414" s="28"/>
      <c r="EQ414" s="28"/>
      <c r="FG414" s="28"/>
      <c r="FW414" s="28"/>
      <c r="GM414" s="28"/>
      <c r="HC414" s="28"/>
      <c r="HS414" s="28"/>
      <c r="II414" s="28"/>
    </row>
    <row r="415" spans="1:243" ht="21.75" customHeight="1">
      <c r="A415" s="80"/>
      <c r="B415" s="86"/>
      <c r="C415" s="87"/>
      <c r="D415" s="88"/>
      <c r="E415" s="20"/>
      <c r="F415" s="20"/>
      <c r="G415" s="20"/>
      <c r="H415" s="17">
        <v>2029</v>
      </c>
      <c r="I415" s="30">
        <f t="shared" si="197"/>
        <v>0</v>
      </c>
      <c r="J415" s="30">
        <f t="shared" si="197"/>
        <v>0</v>
      </c>
      <c r="K415" s="30">
        <f t="shared" si="198"/>
        <v>0</v>
      </c>
      <c r="L415" s="30">
        <f t="shared" si="198"/>
        <v>0</v>
      </c>
      <c r="M415" s="30">
        <f t="shared" si="198"/>
        <v>0</v>
      </c>
      <c r="N415" s="30">
        <f t="shared" si="198"/>
        <v>0</v>
      </c>
      <c r="O415" s="30">
        <f t="shared" si="198"/>
        <v>0</v>
      </c>
      <c r="P415" s="30">
        <f t="shared" si="198"/>
        <v>0</v>
      </c>
      <c r="Q415" s="30">
        <f t="shared" si="198"/>
        <v>0</v>
      </c>
      <c r="R415" s="30">
        <f t="shared" si="198"/>
        <v>0</v>
      </c>
      <c r="S415" s="26"/>
      <c r="T415" s="31"/>
      <c r="AI415" s="28"/>
      <c r="AY415" s="28"/>
      <c r="BO415" s="28"/>
      <c r="CE415" s="28"/>
      <c r="CU415" s="28"/>
      <c r="DK415" s="28"/>
      <c r="EA415" s="28"/>
      <c r="EQ415" s="28"/>
      <c r="FG415" s="28"/>
      <c r="FW415" s="28"/>
      <c r="GM415" s="28"/>
      <c r="HC415" s="28"/>
      <c r="HS415" s="28"/>
      <c r="II415" s="28"/>
    </row>
    <row r="416" spans="1:243" ht="21.75" customHeight="1">
      <c r="A416" s="80"/>
      <c r="B416" s="86"/>
      <c r="C416" s="87"/>
      <c r="D416" s="88"/>
      <c r="E416" s="20"/>
      <c r="F416" s="20"/>
      <c r="G416" s="20"/>
      <c r="H416" s="17">
        <v>2030</v>
      </c>
      <c r="I416" s="30">
        <f t="shared" si="197"/>
        <v>0</v>
      </c>
      <c r="J416" s="30">
        <f t="shared" si="197"/>
        <v>0</v>
      </c>
      <c r="K416" s="30">
        <f t="shared" si="198"/>
        <v>0</v>
      </c>
      <c r="L416" s="30">
        <f t="shared" si="198"/>
        <v>0</v>
      </c>
      <c r="M416" s="30">
        <f t="shared" si="198"/>
        <v>0</v>
      </c>
      <c r="N416" s="30">
        <f t="shared" si="198"/>
        <v>0</v>
      </c>
      <c r="O416" s="30">
        <f t="shared" si="198"/>
        <v>0</v>
      </c>
      <c r="P416" s="30">
        <f t="shared" si="198"/>
        <v>0</v>
      </c>
      <c r="Q416" s="30">
        <f t="shared" si="198"/>
        <v>0</v>
      </c>
      <c r="R416" s="30">
        <f t="shared" si="198"/>
        <v>0</v>
      </c>
      <c r="S416" s="26"/>
      <c r="T416" s="31"/>
      <c r="AI416" s="28"/>
      <c r="AY416" s="28"/>
      <c r="BO416" s="28"/>
      <c r="CE416" s="28"/>
      <c r="CU416" s="28"/>
      <c r="DK416" s="28"/>
      <c r="EA416" s="28"/>
      <c r="EQ416" s="28"/>
      <c r="FG416" s="28"/>
      <c r="FW416" s="28"/>
      <c r="GM416" s="28"/>
      <c r="HC416" s="28"/>
      <c r="HS416" s="28"/>
      <c r="II416" s="28"/>
    </row>
    <row r="417" spans="1:256" ht="18" customHeight="1">
      <c r="A417" s="79"/>
      <c r="B417" s="83" t="s">
        <v>38</v>
      </c>
      <c r="C417" s="84"/>
      <c r="D417" s="85"/>
      <c r="E417" s="20"/>
      <c r="F417" s="20"/>
      <c r="G417" s="20"/>
      <c r="H417" s="24" t="s">
        <v>26</v>
      </c>
      <c r="I417" s="25">
        <f>K417+M417+O417+Q417</f>
        <v>1250138.0999999999</v>
      </c>
      <c r="J417" s="25">
        <f aca="true" t="shared" si="199" ref="J417:J436">L417+N417+P417+R417</f>
        <v>1250138.0999999999</v>
      </c>
      <c r="K417" s="25">
        <f aca="true" t="shared" si="200" ref="K417:R417">SUM(K418:K426)</f>
        <v>375.2</v>
      </c>
      <c r="L417" s="25">
        <f t="shared" si="200"/>
        <v>375.2</v>
      </c>
      <c r="M417" s="25">
        <f t="shared" si="200"/>
        <v>1212270</v>
      </c>
      <c r="N417" s="25">
        <f t="shared" si="200"/>
        <v>1212270</v>
      </c>
      <c r="O417" s="25">
        <f t="shared" si="200"/>
        <v>37492.899999999994</v>
      </c>
      <c r="P417" s="25">
        <f t="shared" si="200"/>
        <v>37492.899999999994</v>
      </c>
      <c r="Q417" s="25">
        <f t="shared" si="200"/>
        <v>0</v>
      </c>
      <c r="R417" s="25">
        <f t="shared" si="200"/>
        <v>0</v>
      </c>
      <c r="S417" s="26"/>
      <c r="T417" s="82"/>
      <c r="U417" s="87"/>
      <c r="V417" s="87"/>
      <c r="W417" s="28"/>
      <c r="X417" s="46"/>
      <c r="Y417" s="53"/>
      <c r="Z417" s="53"/>
      <c r="AA417" s="53"/>
      <c r="AB417" s="53"/>
      <c r="AC417" s="53"/>
      <c r="AD417" s="53"/>
      <c r="AE417" s="53"/>
      <c r="AF417" s="53"/>
      <c r="AG417" s="53"/>
      <c r="AH417" s="53"/>
      <c r="AI417" s="60"/>
      <c r="AJ417" s="89"/>
      <c r="AK417" s="87"/>
      <c r="AL417" s="87"/>
      <c r="AM417" s="87"/>
      <c r="AN417" s="28"/>
      <c r="AO417" s="46"/>
      <c r="AP417" s="53"/>
      <c r="AQ417" s="53"/>
      <c r="AR417" s="53"/>
      <c r="AS417" s="53"/>
      <c r="AT417" s="53"/>
      <c r="AU417" s="53"/>
      <c r="AV417" s="53"/>
      <c r="AW417" s="53"/>
      <c r="AX417" s="53"/>
      <c r="AY417" s="53"/>
      <c r="AZ417" s="60"/>
      <c r="BA417" s="89"/>
      <c r="BB417" s="87"/>
      <c r="BC417" s="87"/>
      <c r="BD417" s="87"/>
      <c r="BE417" s="28"/>
      <c r="BF417" s="46"/>
      <c r="BG417" s="53"/>
      <c r="BH417" s="53"/>
      <c r="BI417" s="53"/>
      <c r="BJ417" s="53"/>
      <c r="BK417" s="53"/>
      <c r="BL417" s="53"/>
      <c r="BM417" s="53"/>
      <c r="BN417" s="53"/>
      <c r="BO417" s="53"/>
      <c r="BP417" s="53"/>
      <c r="BQ417" s="60"/>
      <c r="BR417" s="89"/>
      <c r="BS417" s="87"/>
      <c r="BT417" s="87"/>
      <c r="BU417" s="87"/>
      <c r="BV417" s="28"/>
      <c r="BW417" s="46"/>
      <c r="BX417" s="53"/>
      <c r="BY417" s="53"/>
      <c r="BZ417" s="53"/>
      <c r="CA417" s="53"/>
      <c r="CB417" s="53"/>
      <c r="CC417" s="53"/>
      <c r="CD417" s="53"/>
      <c r="CE417" s="53"/>
      <c r="CF417" s="53"/>
      <c r="CG417" s="53"/>
      <c r="CH417" s="60"/>
      <c r="CI417" s="89"/>
      <c r="CJ417" s="87"/>
      <c r="CK417" s="87"/>
      <c r="CL417" s="87"/>
      <c r="CM417" s="28"/>
      <c r="CN417" s="46"/>
      <c r="CO417" s="53"/>
      <c r="CP417" s="53"/>
      <c r="CQ417" s="53"/>
      <c r="CR417" s="53"/>
      <c r="CS417" s="53"/>
      <c r="CT417" s="53"/>
      <c r="CU417" s="53"/>
      <c r="CV417" s="53"/>
      <c r="CW417" s="53"/>
      <c r="CX417" s="53"/>
      <c r="CY417" s="60"/>
      <c r="CZ417" s="89"/>
      <c r="DA417" s="87"/>
      <c r="DB417" s="87"/>
      <c r="DC417" s="87"/>
      <c r="DD417" s="28"/>
      <c r="DE417" s="46"/>
      <c r="DF417" s="53"/>
      <c r="DG417" s="61"/>
      <c r="DH417" s="25"/>
      <c r="DI417" s="25"/>
      <c r="DJ417" s="25"/>
      <c r="DK417" s="25"/>
      <c r="DL417" s="25"/>
      <c r="DM417" s="25"/>
      <c r="DN417" s="25"/>
      <c r="DO417" s="25"/>
      <c r="DP417" s="26"/>
      <c r="DQ417" s="82"/>
      <c r="DR417" s="83"/>
      <c r="DS417" s="84"/>
      <c r="DT417" s="85"/>
      <c r="DU417" s="20"/>
      <c r="DV417" s="24"/>
      <c r="DW417" s="25"/>
      <c r="DX417" s="25"/>
      <c r="DY417" s="25"/>
      <c r="DZ417" s="25"/>
      <c r="EA417" s="25"/>
      <c r="EB417" s="25"/>
      <c r="EC417" s="25"/>
      <c r="ED417" s="25"/>
      <c r="EE417" s="25"/>
      <c r="EF417" s="25"/>
      <c r="EG417" s="26"/>
      <c r="EH417" s="82"/>
      <c r="EI417" s="83"/>
      <c r="EJ417" s="84"/>
      <c r="EK417" s="85"/>
      <c r="EL417" s="20"/>
      <c r="EM417" s="24"/>
      <c r="EN417" s="25"/>
      <c r="EO417" s="25"/>
      <c r="EP417" s="25"/>
      <c r="EQ417" s="25"/>
      <c r="ER417" s="25"/>
      <c r="ES417" s="25"/>
      <c r="ET417" s="25"/>
      <c r="EU417" s="25"/>
      <c r="EV417" s="25"/>
      <c r="EW417" s="25"/>
      <c r="EX417" s="26"/>
      <c r="EY417" s="82"/>
      <c r="EZ417" s="83"/>
      <c r="FA417" s="84"/>
      <c r="FB417" s="85"/>
      <c r="FC417" s="20"/>
      <c r="FD417" s="24"/>
      <c r="FE417" s="25"/>
      <c r="FF417" s="25"/>
      <c r="FG417" s="25"/>
      <c r="FH417" s="25"/>
      <c r="FI417" s="25"/>
      <c r="FJ417" s="25"/>
      <c r="FK417" s="25"/>
      <c r="FL417" s="25"/>
      <c r="FM417" s="25"/>
      <c r="FN417" s="25"/>
      <c r="FO417" s="26"/>
      <c r="FP417" s="82"/>
      <c r="FQ417" s="83"/>
      <c r="FR417" s="84"/>
      <c r="FS417" s="85"/>
      <c r="FT417" s="20"/>
      <c r="FU417" s="24"/>
      <c r="FV417" s="25"/>
      <c r="FW417" s="25"/>
      <c r="FX417" s="25"/>
      <c r="FY417" s="25"/>
      <c r="FZ417" s="25"/>
      <c r="GA417" s="25"/>
      <c r="GB417" s="25"/>
      <c r="GC417" s="25"/>
      <c r="GD417" s="25"/>
      <c r="GE417" s="25"/>
      <c r="GF417" s="26"/>
      <c r="GG417" s="82"/>
      <c r="GH417" s="83"/>
      <c r="GI417" s="84"/>
      <c r="GJ417" s="85"/>
      <c r="GK417" s="20"/>
      <c r="GL417" s="24"/>
      <c r="GM417" s="25"/>
      <c r="GN417" s="25"/>
      <c r="GO417" s="25"/>
      <c r="GP417" s="25"/>
      <c r="GQ417" s="25"/>
      <c r="GR417" s="25"/>
      <c r="GS417" s="25"/>
      <c r="GT417" s="25"/>
      <c r="GU417" s="25"/>
      <c r="GV417" s="25"/>
      <c r="GW417" s="26"/>
      <c r="GX417" s="82"/>
      <c r="GY417" s="83"/>
      <c r="GZ417" s="84"/>
      <c r="HA417" s="85"/>
      <c r="HB417" s="20"/>
      <c r="HC417" s="24"/>
      <c r="HD417" s="25"/>
      <c r="HE417" s="25"/>
      <c r="HF417" s="25"/>
      <c r="HG417" s="25"/>
      <c r="HH417" s="25"/>
      <c r="HI417" s="25"/>
      <c r="HJ417" s="25"/>
      <c r="HK417" s="25"/>
      <c r="HL417" s="25"/>
      <c r="HM417" s="25"/>
      <c r="HN417" s="26"/>
      <c r="HO417" s="82"/>
      <c r="HP417" s="83"/>
      <c r="HQ417" s="84"/>
      <c r="HR417" s="85"/>
      <c r="HS417" s="20"/>
      <c r="HT417" s="24"/>
      <c r="HU417" s="25"/>
      <c r="HV417" s="25"/>
      <c r="HW417" s="25"/>
      <c r="HX417" s="25"/>
      <c r="HY417" s="25"/>
      <c r="HZ417" s="25"/>
      <c r="IA417" s="25"/>
      <c r="IB417" s="25"/>
      <c r="IC417" s="25"/>
      <c r="ID417" s="25"/>
      <c r="IE417" s="26"/>
      <c r="IF417" s="82"/>
      <c r="IG417" s="83"/>
      <c r="IH417" s="84"/>
      <c r="II417" s="85"/>
      <c r="IJ417" s="20"/>
      <c r="IK417" s="24"/>
      <c r="IL417" s="25"/>
      <c r="IM417" s="25"/>
      <c r="IN417" s="25"/>
      <c r="IO417" s="25"/>
      <c r="IP417" s="25"/>
      <c r="IQ417" s="25"/>
      <c r="IR417" s="25"/>
      <c r="IS417" s="25"/>
      <c r="IT417" s="25"/>
      <c r="IU417" s="25"/>
      <c r="IV417" s="26"/>
    </row>
    <row r="418" spans="1:256" ht="21.75" customHeight="1">
      <c r="A418" s="80"/>
      <c r="B418" s="86"/>
      <c r="C418" s="87"/>
      <c r="D418" s="88"/>
      <c r="E418" s="20"/>
      <c r="F418" s="20"/>
      <c r="G418" s="20"/>
      <c r="H418" s="17">
        <v>2022</v>
      </c>
      <c r="I418" s="30">
        <f>K418+M418+O418+Q418</f>
        <v>406360.19999999995</v>
      </c>
      <c r="J418" s="30">
        <f t="shared" si="199"/>
        <v>406360.19999999995</v>
      </c>
      <c r="K418" s="30">
        <f aca="true" t="shared" si="201" ref="K418:R426">K397+K375</f>
        <v>121.99999999999999</v>
      </c>
      <c r="L418" s="30">
        <f t="shared" si="201"/>
        <v>121.99999999999999</v>
      </c>
      <c r="M418" s="30">
        <f t="shared" si="201"/>
        <v>394051.1</v>
      </c>
      <c r="N418" s="30">
        <f t="shared" si="201"/>
        <v>394051.1</v>
      </c>
      <c r="O418" s="30">
        <f t="shared" si="201"/>
        <v>12187.099999999999</v>
      </c>
      <c r="P418" s="30">
        <f t="shared" si="201"/>
        <v>12187.099999999999</v>
      </c>
      <c r="Q418" s="30">
        <f t="shared" si="201"/>
        <v>0</v>
      </c>
      <c r="R418" s="30">
        <f t="shared" si="201"/>
        <v>0</v>
      </c>
      <c r="S418" s="26"/>
      <c r="T418" s="82"/>
      <c r="U418" s="87"/>
      <c r="V418" s="87"/>
      <c r="W418" s="28"/>
      <c r="X418" s="49"/>
      <c r="Y418" s="52"/>
      <c r="Z418" s="52"/>
      <c r="AA418" s="52"/>
      <c r="AB418" s="52"/>
      <c r="AC418" s="52"/>
      <c r="AD418" s="52"/>
      <c r="AE418" s="52"/>
      <c r="AF418" s="52"/>
      <c r="AG418" s="52"/>
      <c r="AH418" s="52"/>
      <c r="AI418" s="60"/>
      <c r="AJ418" s="89"/>
      <c r="AK418" s="87"/>
      <c r="AL418" s="87"/>
      <c r="AM418" s="87"/>
      <c r="AN418" s="28"/>
      <c r="AO418" s="49"/>
      <c r="AP418" s="52"/>
      <c r="AQ418" s="52"/>
      <c r="AR418" s="52"/>
      <c r="AS418" s="52"/>
      <c r="AT418" s="52"/>
      <c r="AU418" s="52"/>
      <c r="AV418" s="52"/>
      <c r="AW418" s="52"/>
      <c r="AX418" s="52"/>
      <c r="AY418" s="52"/>
      <c r="AZ418" s="60"/>
      <c r="BA418" s="89"/>
      <c r="BB418" s="87"/>
      <c r="BC418" s="87"/>
      <c r="BD418" s="87"/>
      <c r="BE418" s="28"/>
      <c r="BF418" s="49"/>
      <c r="BG418" s="52"/>
      <c r="BH418" s="52"/>
      <c r="BI418" s="52"/>
      <c r="BJ418" s="52"/>
      <c r="BK418" s="52"/>
      <c r="BL418" s="52"/>
      <c r="BM418" s="52"/>
      <c r="BN418" s="52"/>
      <c r="BO418" s="52"/>
      <c r="BP418" s="52"/>
      <c r="BQ418" s="60"/>
      <c r="BR418" s="89"/>
      <c r="BS418" s="87"/>
      <c r="BT418" s="87"/>
      <c r="BU418" s="87"/>
      <c r="BV418" s="28"/>
      <c r="BW418" s="49"/>
      <c r="BX418" s="52"/>
      <c r="BY418" s="52"/>
      <c r="BZ418" s="52"/>
      <c r="CA418" s="52"/>
      <c r="CB418" s="52"/>
      <c r="CC418" s="52"/>
      <c r="CD418" s="52"/>
      <c r="CE418" s="52"/>
      <c r="CF418" s="52"/>
      <c r="CG418" s="52"/>
      <c r="CH418" s="60"/>
      <c r="CI418" s="89"/>
      <c r="CJ418" s="87"/>
      <c r="CK418" s="87"/>
      <c r="CL418" s="87"/>
      <c r="CM418" s="28"/>
      <c r="CN418" s="49"/>
      <c r="CO418" s="52"/>
      <c r="CP418" s="52"/>
      <c r="CQ418" s="52"/>
      <c r="CR418" s="52"/>
      <c r="CS418" s="52"/>
      <c r="CT418" s="52"/>
      <c r="CU418" s="52"/>
      <c r="CV418" s="52"/>
      <c r="CW418" s="52"/>
      <c r="CX418" s="52"/>
      <c r="CY418" s="60"/>
      <c r="CZ418" s="89"/>
      <c r="DA418" s="87"/>
      <c r="DB418" s="87"/>
      <c r="DC418" s="87"/>
      <c r="DD418" s="28"/>
      <c r="DE418" s="49"/>
      <c r="DF418" s="52"/>
      <c r="DG418" s="62"/>
      <c r="DH418" s="30"/>
      <c r="DI418" s="30"/>
      <c r="DJ418" s="30"/>
      <c r="DK418" s="30"/>
      <c r="DL418" s="30"/>
      <c r="DM418" s="30"/>
      <c r="DN418" s="30"/>
      <c r="DO418" s="30"/>
      <c r="DP418" s="26"/>
      <c r="DQ418" s="82"/>
      <c r="DR418" s="86"/>
      <c r="DS418" s="87"/>
      <c r="DT418" s="88"/>
      <c r="DU418" s="20"/>
      <c r="DV418" s="17"/>
      <c r="DW418" s="30"/>
      <c r="DX418" s="30"/>
      <c r="DY418" s="30"/>
      <c r="DZ418" s="30"/>
      <c r="EA418" s="30"/>
      <c r="EB418" s="30"/>
      <c r="EC418" s="30"/>
      <c r="ED418" s="30"/>
      <c r="EE418" s="30"/>
      <c r="EF418" s="30"/>
      <c r="EG418" s="26"/>
      <c r="EH418" s="82"/>
      <c r="EI418" s="86"/>
      <c r="EJ418" s="87"/>
      <c r="EK418" s="88"/>
      <c r="EL418" s="20"/>
      <c r="EM418" s="17"/>
      <c r="EN418" s="30"/>
      <c r="EO418" s="30"/>
      <c r="EP418" s="30"/>
      <c r="EQ418" s="30"/>
      <c r="ER418" s="30"/>
      <c r="ES418" s="30"/>
      <c r="ET418" s="30"/>
      <c r="EU418" s="30"/>
      <c r="EV418" s="30"/>
      <c r="EW418" s="30"/>
      <c r="EX418" s="26"/>
      <c r="EY418" s="82"/>
      <c r="EZ418" s="86"/>
      <c r="FA418" s="87"/>
      <c r="FB418" s="88"/>
      <c r="FC418" s="20"/>
      <c r="FD418" s="17"/>
      <c r="FE418" s="30"/>
      <c r="FF418" s="30"/>
      <c r="FG418" s="30"/>
      <c r="FH418" s="30"/>
      <c r="FI418" s="30"/>
      <c r="FJ418" s="30"/>
      <c r="FK418" s="30"/>
      <c r="FL418" s="30"/>
      <c r="FM418" s="30"/>
      <c r="FN418" s="30"/>
      <c r="FO418" s="26"/>
      <c r="FP418" s="82"/>
      <c r="FQ418" s="86"/>
      <c r="FR418" s="87"/>
      <c r="FS418" s="88"/>
      <c r="FT418" s="20"/>
      <c r="FU418" s="17"/>
      <c r="FV418" s="30"/>
      <c r="FW418" s="30"/>
      <c r="FX418" s="30"/>
      <c r="FY418" s="30"/>
      <c r="FZ418" s="30"/>
      <c r="GA418" s="30"/>
      <c r="GB418" s="30"/>
      <c r="GC418" s="30"/>
      <c r="GD418" s="30"/>
      <c r="GE418" s="30"/>
      <c r="GF418" s="26"/>
      <c r="GG418" s="82"/>
      <c r="GH418" s="86"/>
      <c r="GI418" s="87"/>
      <c r="GJ418" s="88"/>
      <c r="GK418" s="20"/>
      <c r="GL418" s="17"/>
      <c r="GM418" s="30"/>
      <c r="GN418" s="30"/>
      <c r="GO418" s="30"/>
      <c r="GP418" s="30"/>
      <c r="GQ418" s="30"/>
      <c r="GR418" s="30"/>
      <c r="GS418" s="30"/>
      <c r="GT418" s="30"/>
      <c r="GU418" s="30"/>
      <c r="GV418" s="30"/>
      <c r="GW418" s="26"/>
      <c r="GX418" s="82"/>
      <c r="GY418" s="86"/>
      <c r="GZ418" s="87"/>
      <c r="HA418" s="88"/>
      <c r="HB418" s="20"/>
      <c r="HC418" s="17"/>
      <c r="HD418" s="30"/>
      <c r="HE418" s="30"/>
      <c r="HF418" s="30"/>
      <c r="HG418" s="30"/>
      <c r="HH418" s="30"/>
      <c r="HI418" s="30"/>
      <c r="HJ418" s="30"/>
      <c r="HK418" s="30"/>
      <c r="HL418" s="30"/>
      <c r="HM418" s="30"/>
      <c r="HN418" s="26"/>
      <c r="HO418" s="82"/>
      <c r="HP418" s="86"/>
      <c r="HQ418" s="87"/>
      <c r="HR418" s="88"/>
      <c r="HS418" s="20"/>
      <c r="HT418" s="17"/>
      <c r="HU418" s="30"/>
      <c r="HV418" s="30"/>
      <c r="HW418" s="30"/>
      <c r="HX418" s="30"/>
      <c r="HY418" s="30"/>
      <c r="HZ418" s="30"/>
      <c r="IA418" s="30"/>
      <c r="IB418" s="30"/>
      <c r="IC418" s="30"/>
      <c r="ID418" s="30"/>
      <c r="IE418" s="26"/>
      <c r="IF418" s="82"/>
      <c r="IG418" s="86"/>
      <c r="IH418" s="87"/>
      <c r="II418" s="88"/>
      <c r="IJ418" s="20"/>
      <c r="IK418" s="17"/>
      <c r="IL418" s="30"/>
      <c r="IM418" s="30"/>
      <c r="IN418" s="30"/>
      <c r="IO418" s="30"/>
      <c r="IP418" s="30"/>
      <c r="IQ418" s="30"/>
      <c r="IR418" s="30"/>
      <c r="IS418" s="30"/>
      <c r="IT418" s="30"/>
      <c r="IU418" s="30"/>
      <c r="IV418" s="26"/>
    </row>
    <row r="419" spans="1:256" ht="19.5" customHeight="1">
      <c r="A419" s="80"/>
      <c r="B419" s="86"/>
      <c r="C419" s="87"/>
      <c r="D419" s="88"/>
      <c r="E419" s="17"/>
      <c r="F419" s="17"/>
      <c r="G419" s="17"/>
      <c r="H419" s="17">
        <v>2023</v>
      </c>
      <c r="I419" s="30">
        <f>K419+M419+O419+Q419</f>
        <v>843777.9</v>
      </c>
      <c r="J419" s="30">
        <f t="shared" si="199"/>
        <v>843777.9</v>
      </c>
      <c r="K419" s="30">
        <f t="shared" si="201"/>
        <v>253.20000000000002</v>
      </c>
      <c r="L419" s="30">
        <f t="shared" si="201"/>
        <v>253.20000000000002</v>
      </c>
      <c r="M419" s="30">
        <f t="shared" si="201"/>
        <v>818218.9</v>
      </c>
      <c r="N419" s="30">
        <f t="shared" si="201"/>
        <v>818218.9</v>
      </c>
      <c r="O419" s="30">
        <f t="shared" si="201"/>
        <v>25305.8</v>
      </c>
      <c r="P419" s="30">
        <f t="shared" si="201"/>
        <v>25305.8</v>
      </c>
      <c r="Q419" s="30">
        <f t="shared" si="201"/>
        <v>0</v>
      </c>
      <c r="R419" s="30">
        <f t="shared" si="201"/>
        <v>0</v>
      </c>
      <c r="S419" s="26"/>
      <c r="T419" s="82"/>
      <c r="U419" s="87"/>
      <c r="V419" s="87"/>
      <c r="W419" s="49"/>
      <c r="X419" s="49"/>
      <c r="Y419" s="52"/>
      <c r="Z419" s="52"/>
      <c r="AA419" s="52"/>
      <c r="AB419" s="52"/>
      <c r="AC419" s="52"/>
      <c r="AD419" s="52"/>
      <c r="AE419" s="52"/>
      <c r="AF419" s="52"/>
      <c r="AG419" s="52"/>
      <c r="AH419" s="52"/>
      <c r="AI419" s="60"/>
      <c r="AJ419" s="89"/>
      <c r="AK419" s="87"/>
      <c r="AL419" s="87"/>
      <c r="AM419" s="87"/>
      <c r="AN419" s="49"/>
      <c r="AO419" s="49"/>
      <c r="AP419" s="52"/>
      <c r="AQ419" s="52"/>
      <c r="AR419" s="52"/>
      <c r="AS419" s="52"/>
      <c r="AT419" s="52"/>
      <c r="AU419" s="52"/>
      <c r="AV419" s="52"/>
      <c r="AW419" s="52"/>
      <c r="AX419" s="52"/>
      <c r="AY419" s="52"/>
      <c r="AZ419" s="60"/>
      <c r="BA419" s="89"/>
      <c r="BB419" s="87"/>
      <c r="BC419" s="87"/>
      <c r="BD419" s="87"/>
      <c r="BE419" s="49"/>
      <c r="BF419" s="49"/>
      <c r="BG419" s="52"/>
      <c r="BH419" s="52"/>
      <c r="BI419" s="52"/>
      <c r="BJ419" s="52"/>
      <c r="BK419" s="52"/>
      <c r="BL419" s="52"/>
      <c r="BM419" s="52"/>
      <c r="BN419" s="52"/>
      <c r="BO419" s="52"/>
      <c r="BP419" s="52"/>
      <c r="BQ419" s="60"/>
      <c r="BR419" s="89"/>
      <c r="BS419" s="87"/>
      <c r="BT419" s="87"/>
      <c r="BU419" s="87"/>
      <c r="BV419" s="49"/>
      <c r="BW419" s="49"/>
      <c r="BX419" s="52"/>
      <c r="BY419" s="52"/>
      <c r="BZ419" s="52"/>
      <c r="CA419" s="52"/>
      <c r="CB419" s="52"/>
      <c r="CC419" s="52"/>
      <c r="CD419" s="52"/>
      <c r="CE419" s="52"/>
      <c r="CF419" s="52"/>
      <c r="CG419" s="52"/>
      <c r="CH419" s="60"/>
      <c r="CI419" s="89"/>
      <c r="CJ419" s="87"/>
      <c r="CK419" s="87"/>
      <c r="CL419" s="87"/>
      <c r="CM419" s="49"/>
      <c r="CN419" s="49"/>
      <c r="CO419" s="52"/>
      <c r="CP419" s="52"/>
      <c r="CQ419" s="52"/>
      <c r="CR419" s="52"/>
      <c r="CS419" s="52"/>
      <c r="CT419" s="52"/>
      <c r="CU419" s="52"/>
      <c r="CV419" s="52"/>
      <c r="CW419" s="52"/>
      <c r="CX419" s="52"/>
      <c r="CY419" s="60"/>
      <c r="CZ419" s="89"/>
      <c r="DA419" s="87"/>
      <c r="DB419" s="87"/>
      <c r="DC419" s="87"/>
      <c r="DD419" s="49"/>
      <c r="DE419" s="49"/>
      <c r="DF419" s="52"/>
      <c r="DG419" s="62"/>
      <c r="DH419" s="30"/>
      <c r="DI419" s="30"/>
      <c r="DJ419" s="30"/>
      <c r="DK419" s="30"/>
      <c r="DL419" s="30"/>
      <c r="DM419" s="30"/>
      <c r="DN419" s="30"/>
      <c r="DO419" s="30"/>
      <c r="DP419" s="26"/>
      <c r="DQ419" s="82"/>
      <c r="DR419" s="86"/>
      <c r="DS419" s="87"/>
      <c r="DT419" s="88"/>
      <c r="DU419" s="17"/>
      <c r="DV419" s="17"/>
      <c r="DW419" s="30"/>
      <c r="DX419" s="30"/>
      <c r="DY419" s="30"/>
      <c r="DZ419" s="30"/>
      <c r="EA419" s="30"/>
      <c r="EB419" s="30"/>
      <c r="EC419" s="30"/>
      <c r="ED419" s="30"/>
      <c r="EE419" s="30"/>
      <c r="EF419" s="30"/>
      <c r="EG419" s="26"/>
      <c r="EH419" s="82"/>
      <c r="EI419" s="86"/>
      <c r="EJ419" s="87"/>
      <c r="EK419" s="88"/>
      <c r="EL419" s="17"/>
      <c r="EM419" s="17"/>
      <c r="EN419" s="30"/>
      <c r="EO419" s="30"/>
      <c r="EP419" s="30"/>
      <c r="EQ419" s="30"/>
      <c r="ER419" s="30"/>
      <c r="ES419" s="30"/>
      <c r="ET419" s="30"/>
      <c r="EU419" s="30"/>
      <c r="EV419" s="30"/>
      <c r="EW419" s="30"/>
      <c r="EX419" s="26"/>
      <c r="EY419" s="82"/>
      <c r="EZ419" s="86"/>
      <c r="FA419" s="87"/>
      <c r="FB419" s="88"/>
      <c r="FC419" s="17"/>
      <c r="FD419" s="17"/>
      <c r="FE419" s="30"/>
      <c r="FF419" s="30"/>
      <c r="FG419" s="30"/>
      <c r="FH419" s="30"/>
      <c r="FI419" s="30"/>
      <c r="FJ419" s="30"/>
      <c r="FK419" s="30"/>
      <c r="FL419" s="30"/>
      <c r="FM419" s="30"/>
      <c r="FN419" s="30"/>
      <c r="FO419" s="26"/>
      <c r="FP419" s="82"/>
      <c r="FQ419" s="86"/>
      <c r="FR419" s="87"/>
      <c r="FS419" s="88"/>
      <c r="FT419" s="17"/>
      <c r="FU419" s="17"/>
      <c r="FV419" s="30"/>
      <c r="FW419" s="30"/>
      <c r="FX419" s="30"/>
      <c r="FY419" s="30"/>
      <c r="FZ419" s="30"/>
      <c r="GA419" s="30"/>
      <c r="GB419" s="30"/>
      <c r="GC419" s="30"/>
      <c r="GD419" s="30"/>
      <c r="GE419" s="30"/>
      <c r="GF419" s="26"/>
      <c r="GG419" s="82"/>
      <c r="GH419" s="86"/>
      <c r="GI419" s="87"/>
      <c r="GJ419" s="88"/>
      <c r="GK419" s="17"/>
      <c r="GL419" s="17"/>
      <c r="GM419" s="30"/>
      <c r="GN419" s="30"/>
      <c r="GO419" s="30"/>
      <c r="GP419" s="30"/>
      <c r="GQ419" s="30"/>
      <c r="GR419" s="30"/>
      <c r="GS419" s="30"/>
      <c r="GT419" s="30"/>
      <c r="GU419" s="30"/>
      <c r="GV419" s="30"/>
      <c r="GW419" s="26"/>
      <c r="GX419" s="82"/>
      <c r="GY419" s="86"/>
      <c r="GZ419" s="87"/>
      <c r="HA419" s="88"/>
      <c r="HB419" s="17"/>
      <c r="HC419" s="17"/>
      <c r="HD419" s="30"/>
      <c r="HE419" s="30"/>
      <c r="HF419" s="30"/>
      <c r="HG419" s="30"/>
      <c r="HH419" s="30"/>
      <c r="HI419" s="30"/>
      <c r="HJ419" s="30"/>
      <c r="HK419" s="30"/>
      <c r="HL419" s="30"/>
      <c r="HM419" s="30"/>
      <c r="HN419" s="26"/>
      <c r="HO419" s="82"/>
      <c r="HP419" s="86"/>
      <c r="HQ419" s="87"/>
      <c r="HR419" s="88"/>
      <c r="HS419" s="17"/>
      <c r="HT419" s="17"/>
      <c r="HU419" s="30"/>
      <c r="HV419" s="30"/>
      <c r="HW419" s="30"/>
      <c r="HX419" s="30"/>
      <c r="HY419" s="30"/>
      <c r="HZ419" s="30"/>
      <c r="IA419" s="30"/>
      <c r="IB419" s="30"/>
      <c r="IC419" s="30"/>
      <c r="ID419" s="30"/>
      <c r="IE419" s="26"/>
      <c r="IF419" s="82"/>
      <c r="IG419" s="86"/>
      <c r="IH419" s="87"/>
      <c r="II419" s="88"/>
      <c r="IJ419" s="17"/>
      <c r="IK419" s="17"/>
      <c r="IL419" s="30"/>
      <c r="IM419" s="30"/>
      <c r="IN419" s="30"/>
      <c r="IO419" s="30"/>
      <c r="IP419" s="30"/>
      <c r="IQ419" s="30"/>
      <c r="IR419" s="30"/>
      <c r="IS419" s="30"/>
      <c r="IT419" s="30"/>
      <c r="IU419" s="30"/>
      <c r="IV419" s="26"/>
    </row>
    <row r="420" spans="1:256" ht="18.75" customHeight="1">
      <c r="A420" s="80"/>
      <c r="B420" s="86"/>
      <c r="C420" s="87"/>
      <c r="D420" s="88"/>
      <c r="E420" s="17"/>
      <c r="F420" s="17"/>
      <c r="G420" s="17"/>
      <c r="H420" s="17">
        <v>2024</v>
      </c>
      <c r="I420" s="30">
        <f>K420+M420+O420+Q420</f>
        <v>0</v>
      </c>
      <c r="J420" s="30">
        <f t="shared" si="199"/>
        <v>0</v>
      </c>
      <c r="K420" s="30">
        <f t="shared" si="201"/>
        <v>0</v>
      </c>
      <c r="L420" s="30">
        <f t="shared" si="201"/>
        <v>0</v>
      </c>
      <c r="M420" s="30">
        <f t="shared" si="201"/>
        <v>0</v>
      </c>
      <c r="N420" s="30">
        <f t="shared" si="201"/>
        <v>0</v>
      </c>
      <c r="O420" s="30">
        <f t="shared" si="201"/>
        <v>0</v>
      </c>
      <c r="P420" s="30">
        <f t="shared" si="201"/>
        <v>0</v>
      </c>
      <c r="Q420" s="30">
        <f t="shared" si="201"/>
        <v>0</v>
      </c>
      <c r="R420" s="30">
        <f t="shared" si="201"/>
        <v>0</v>
      </c>
      <c r="S420" s="26"/>
      <c r="T420" s="82"/>
      <c r="U420" s="87"/>
      <c r="V420" s="87"/>
      <c r="W420" s="49"/>
      <c r="X420" s="49"/>
      <c r="Y420" s="52"/>
      <c r="Z420" s="52"/>
      <c r="AA420" s="52"/>
      <c r="AB420" s="52"/>
      <c r="AC420" s="52"/>
      <c r="AD420" s="52"/>
      <c r="AE420" s="52"/>
      <c r="AF420" s="52"/>
      <c r="AG420" s="52"/>
      <c r="AH420" s="52"/>
      <c r="AI420" s="60"/>
      <c r="AJ420" s="89"/>
      <c r="AK420" s="87"/>
      <c r="AL420" s="87"/>
      <c r="AM420" s="87"/>
      <c r="AN420" s="49"/>
      <c r="AO420" s="49"/>
      <c r="AP420" s="52"/>
      <c r="AQ420" s="52"/>
      <c r="AR420" s="52"/>
      <c r="AS420" s="52"/>
      <c r="AT420" s="52"/>
      <c r="AU420" s="52"/>
      <c r="AV420" s="52"/>
      <c r="AW420" s="52"/>
      <c r="AX420" s="52"/>
      <c r="AY420" s="52"/>
      <c r="AZ420" s="60"/>
      <c r="BA420" s="89"/>
      <c r="BB420" s="87"/>
      <c r="BC420" s="87"/>
      <c r="BD420" s="87"/>
      <c r="BE420" s="49"/>
      <c r="BF420" s="49"/>
      <c r="BG420" s="52"/>
      <c r="BH420" s="52"/>
      <c r="BI420" s="52"/>
      <c r="BJ420" s="52"/>
      <c r="BK420" s="52"/>
      <c r="BL420" s="52"/>
      <c r="BM420" s="52"/>
      <c r="BN420" s="52"/>
      <c r="BO420" s="52"/>
      <c r="BP420" s="52"/>
      <c r="BQ420" s="60"/>
      <c r="BR420" s="89"/>
      <c r="BS420" s="87"/>
      <c r="BT420" s="87"/>
      <c r="BU420" s="87"/>
      <c r="BV420" s="49"/>
      <c r="BW420" s="49"/>
      <c r="BX420" s="52"/>
      <c r="BY420" s="52"/>
      <c r="BZ420" s="52"/>
      <c r="CA420" s="52"/>
      <c r="CB420" s="52"/>
      <c r="CC420" s="52"/>
      <c r="CD420" s="52"/>
      <c r="CE420" s="52"/>
      <c r="CF420" s="52"/>
      <c r="CG420" s="52"/>
      <c r="CH420" s="60"/>
      <c r="CI420" s="89"/>
      <c r="CJ420" s="87"/>
      <c r="CK420" s="87"/>
      <c r="CL420" s="87"/>
      <c r="CM420" s="49"/>
      <c r="CN420" s="49"/>
      <c r="CO420" s="52"/>
      <c r="CP420" s="52"/>
      <c r="CQ420" s="52"/>
      <c r="CR420" s="52"/>
      <c r="CS420" s="52"/>
      <c r="CT420" s="52"/>
      <c r="CU420" s="52"/>
      <c r="CV420" s="52"/>
      <c r="CW420" s="52"/>
      <c r="CX420" s="52"/>
      <c r="CY420" s="60"/>
      <c r="CZ420" s="89"/>
      <c r="DA420" s="87"/>
      <c r="DB420" s="87"/>
      <c r="DC420" s="87"/>
      <c r="DD420" s="49"/>
      <c r="DE420" s="49"/>
      <c r="DF420" s="52"/>
      <c r="DG420" s="62"/>
      <c r="DH420" s="30"/>
      <c r="DI420" s="30"/>
      <c r="DJ420" s="30"/>
      <c r="DK420" s="30"/>
      <c r="DL420" s="30"/>
      <c r="DM420" s="30"/>
      <c r="DN420" s="30"/>
      <c r="DO420" s="30"/>
      <c r="DP420" s="26"/>
      <c r="DQ420" s="82"/>
      <c r="DR420" s="86"/>
      <c r="DS420" s="87"/>
      <c r="DT420" s="88"/>
      <c r="DU420" s="17"/>
      <c r="DV420" s="17"/>
      <c r="DW420" s="30"/>
      <c r="DX420" s="30"/>
      <c r="DY420" s="30"/>
      <c r="DZ420" s="30"/>
      <c r="EA420" s="30"/>
      <c r="EB420" s="30"/>
      <c r="EC420" s="30"/>
      <c r="ED420" s="30"/>
      <c r="EE420" s="30"/>
      <c r="EF420" s="30"/>
      <c r="EG420" s="26"/>
      <c r="EH420" s="82"/>
      <c r="EI420" s="86"/>
      <c r="EJ420" s="87"/>
      <c r="EK420" s="88"/>
      <c r="EL420" s="17"/>
      <c r="EM420" s="17"/>
      <c r="EN420" s="30"/>
      <c r="EO420" s="30"/>
      <c r="EP420" s="30"/>
      <c r="EQ420" s="30"/>
      <c r="ER420" s="30"/>
      <c r="ES420" s="30"/>
      <c r="ET420" s="30"/>
      <c r="EU420" s="30"/>
      <c r="EV420" s="30"/>
      <c r="EW420" s="30"/>
      <c r="EX420" s="26"/>
      <c r="EY420" s="82"/>
      <c r="EZ420" s="86"/>
      <c r="FA420" s="87"/>
      <c r="FB420" s="88"/>
      <c r="FC420" s="17"/>
      <c r="FD420" s="17"/>
      <c r="FE420" s="30"/>
      <c r="FF420" s="30"/>
      <c r="FG420" s="30"/>
      <c r="FH420" s="30"/>
      <c r="FI420" s="30"/>
      <c r="FJ420" s="30"/>
      <c r="FK420" s="30"/>
      <c r="FL420" s="30"/>
      <c r="FM420" s="30"/>
      <c r="FN420" s="30"/>
      <c r="FO420" s="26"/>
      <c r="FP420" s="82"/>
      <c r="FQ420" s="86"/>
      <c r="FR420" s="87"/>
      <c r="FS420" s="88"/>
      <c r="FT420" s="17"/>
      <c r="FU420" s="17"/>
      <c r="FV420" s="30"/>
      <c r="FW420" s="30"/>
      <c r="FX420" s="30"/>
      <c r="FY420" s="30"/>
      <c r="FZ420" s="30"/>
      <c r="GA420" s="30"/>
      <c r="GB420" s="30"/>
      <c r="GC420" s="30"/>
      <c r="GD420" s="30"/>
      <c r="GE420" s="30"/>
      <c r="GF420" s="26"/>
      <c r="GG420" s="82"/>
      <c r="GH420" s="86"/>
      <c r="GI420" s="87"/>
      <c r="GJ420" s="88"/>
      <c r="GK420" s="17"/>
      <c r="GL420" s="17"/>
      <c r="GM420" s="30"/>
      <c r="GN420" s="30"/>
      <c r="GO420" s="30"/>
      <c r="GP420" s="30"/>
      <c r="GQ420" s="30"/>
      <c r="GR420" s="30"/>
      <c r="GS420" s="30"/>
      <c r="GT420" s="30"/>
      <c r="GU420" s="30"/>
      <c r="GV420" s="30"/>
      <c r="GW420" s="26"/>
      <c r="GX420" s="82"/>
      <c r="GY420" s="86"/>
      <c r="GZ420" s="87"/>
      <c r="HA420" s="88"/>
      <c r="HB420" s="17"/>
      <c r="HC420" s="17"/>
      <c r="HD420" s="30"/>
      <c r="HE420" s="30"/>
      <c r="HF420" s="30"/>
      <c r="HG420" s="30"/>
      <c r="HH420" s="30"/>
      <c r="HI420" s="30"/>
      <c r="HJ420" s="30"/>
      <c r="HK420" s="30"/>
      <c r="HL420" s="30"/>
      <c r="HM420" s="30"/>
      <c r="HN420" s="26"/>
      <c r="HO420" s="82"/>
      <c r="HP420" s="86"/>
      <c r="HQ420" s="87"/>
      <c r="HR420" s="88"/>
      <c r="HS420" s="17"/>
      <c r="HT420" s="17"/>
      <c r="HU420" s="30"/>
      <c r="HV420" s="30"/>
      <c r="HW420" s="30"/>
      <c r="HX420" s="30"/>
      <c r="HY420" s="30"/>
      <c r="HZ420" s="30"/>
      <c r="IA420" s="30"/>
      <c r="IB420" s="30"/>
      <c r="IC420" s="30"/>
      <c r="ID420" s="30"/>
      <c r="IE420" s="26"/>
      <c r="IF420" s="82"/>
      <c r="IG420" s="86"/>
      <c r="IH420" s="87"/>
      <c r="II420" s="88"/>
      <c r="IJ420" s="17"/>
      <c r="IK420" s="17"/>
      <c r="IL420" s="30"/>
      <c r="IM420" s="30"/>
      <c r="IN420" s="30"/>
      <c r="IO420" s="30"/>
      <c r="IP420" s="30"/>
      <c r="IQ420" s="30"/>
      <c r="IR420" s="30"/>
      <c r="IS420" s="30"/>
      <c r="IT420" s="30"/>
      <c r="IU420" s="30"/>
      <c r="IV420" s="26"/>
    </row>
    <row r="421" spans="1:256" ht="17.25" customHeight="1">
      <c r="A421" s="80"/>
      <c r="B421" s="86"/>
      <c r="C421" s="87"/>
      <c r="D421" s="88"/>
      <c r="E421" s="17"/>
      <c r="F421" s="17"/>
      <c r="G421" s="17"/>
      <c r="H421" s="17">
        <v>2025</v>
      </c>
      <c r="I421" s="30">
        <f aca="true" t="shared" si="202" ref="I421:I426">K421+M421+O421+Q421</f>
        <v>0</v>
      </c>
      <c r="J421" s="30">
        <f t="shared" si="199"/>
        <v>0</v>
      </c>
      <c r="K421" s="30">
        <f t="shared" si="201"/>
        <v>0</v>
      </c>
      <c r="L421" s="30">
        <f t="shared" si="201"/>
        <v>0</v>
      </c>
      <c r="M421" s="30">
        <f t="shared" si="201"/>
        <v>0</v>
      </c>
      <c r="N421" s="30">
        <f t="shared" si="201"/>
        <v>0</v>
      </c>
      <c r="O421" s="30">
        <f t="shared" si="201"/>
        <v>0</v>
      </c>
      <c r="P421" s="30">
        <f t="shared" si="201"/>
        <v>0</v>
      </c>
      <c r="Q421" s="30">
        <f t="shared" si="201"/>
        <v>0</v>
      </c>
      <c r="R421" s="30">
        <f t="shared" si="201"/>
        <v>0</v>
      </c>
      <c r="S421" s="26"/>
      <c r="T421" s="82"/>
      <c r="U421" s="87"/>
      <c r="V421" s="87"/>
      <c r="W421" s="49"/>
      <c r="X421" s="49"/>
      <c r="Y421" s="52"/>
      <c r="Z421" s="52"/>
      <c r="AA421" s="52"/>
      <c r="AB421" s="52"/>
      <c r="AC421" s="52"/>
      <c r="AD421" s="52"/>
      <c r="AE421" s="52"/>
      <c r="AF421" s="52"/>
      <c r="AG421" s="52"/>
      <c r="AH421" s="52"/>
      <c r="AI421" s="60"/>
      <c r="AJ421" s="89"/>
      <c r="AK421" s="87"/>
      <c r="AL421" s="87"/>
      <c r="AM421" s="87"/>
      <c r="AN421" s="49"/>
      <c r="AO421" s="49"/>
      <c r="AP421" s="52"/>
      <c r="AQ421" s="52"/>
      <c r="AR421" s="52"/>
      <c r="AS421" s="52"/>
      <c r="AT421" s="52"/>
      <c r="AU421" s="52"/>
      <c r="AV421" s="52"/>
      <c r="AW421" s="52"/>
      <c r="AX421" s="52"/>
      <c r="AY421" s="52"/>
      <c r="AZ421" s="60"/>
      <c r="BA421" s="89"/>
      <c r="BB421" s="87"/>
      <c r="BC421" s="87"/>
      <c r="BD421" s="87"/>
      <c r="BE421" s="49"/>
      <c r="BF421" s="49"/>
      <c r="BG421" s="52"/>
      <c r="BH421" s="52"/>
      <c r="BI421" s="52"/>
      <c r="BJ421" s="52"/>
      <c r="BK421" s="52"/>
      <c r="BL421" s="52"/>
      <c r="BM421" s="52"/>
      <c r="BN421" s="52"/>
      <c r="BO421" s="52"/>
      <c r="BP421" s="52"/>
      <c r="BQ421" s="60"/>
      <c r="BR421" s="89"/>
      <c r="BS421" s="87"/>
      <c r="BT421" s="87"/>
      <c r="BU421" s="87"/>
      <c r="BV421" s="49"/>
      <c r="BW421" s="49"/>
      <c r="BX421" s="52"/>
      <c r="BY421" s="52"/>
      <c r="BZ421" s="52"/>
      <c r="CA421" s="52"/>
      <c r="CB421" s="52"/>
      <c r="CC421" s="52"/>
      <c r="CD421" s="52"/>
      <c r="CE421" s="52"/>
      <c r="CF421" s="52"/>
      <c r="CG421" s="52"/>
      <c r="CH421" s="60"/>
      <c r="CI421" s="89"/>
      <c r="CJ421" s="87"/>
      <c r="CK421" s="87"/>
      <c r="CL421" s="87"/>
      <c r="CM421" s="49"/>
      <c r="CN421" s="49"/>
      <c r="CO421" s="52"/>
      <c r="CP421" s="52"/>
      <c r="CQ421" s="52"/>
      <c r="CR421" s="52"/>
      <c r="CS421" s="52"/>
      <c r="CT421" s="52"/>
      <c r="CU421" s="52"/>
      <c r="CV421" s="52"/>
      <c r="CW421" s="52"/>
      <c r="CX421" s="52"/>
      <c r="CY421" s="60"/>
      <c r="CZ421" s="89"/>
      <c r="DA421" s="87"/>
      <c r="DB421" s="87"/>
      <c r="DC421" s="87"/>
      <c r="DD421" s="49"/>
      <c r="DE421" s="49"/>
      <c r="DF421" s="52"/>
      <c r="DG421" s="62"/>
      <c r="DH421" s="30"/>
      <c r="DI421" s="30"/>
      <c r="DJ421" s="30"/>
      <c r="DK421" s="30"/>
      <c r="DL421" s="30"/>
      <c r="DM421" s="30"/>
      <c r="DN421" s="30"/>
      <c r="DO421" s="30"/>
      <c r="DP421" s="26"/>
      <c r="DQ421" s="82"/>
      <c r="DR421" s="86"/>
      <c r="DS421" s="87"/>
      <c r="DT421" s="88"/>
      <c r="DU421" s="17"/>
      <c r="DV421" s="17"/>
      <c r="DW421" s="30"/>
      <c r="DX421" s="30"/>
      <c r="DY421" s="30"/>
      <c r="DZ421" s="30"/>
      <c r="EA421" s="30"/>
      <c r="EB421" s="30"/>
      <c r="EC421" s="30"/>
      <c r="ED421" s="30"/>
      <c r="EE421" s="30"/>
      <c r="EF421" s="30"/>
      <c r="EG421" s="26"/>
      <c r="EH421" s="82"/>
      <c r="EI421" s="86"/>
      <c r="EJ421" s="87"/>
      <c r="EK421" s="88"/>
      <c r="EL421" s="17"/>
      <c r="EM421" s="17"/>
      <c r="EN421" s="30"/>
      <c r="EO421" s="30"/>
      <c r="EP421" s="30"/>
      <c r="EQ421" s="30"/>
      <c r="ER421" s="30"/>
      <c r="ES421" s="30"/>
      <c r="ET421" s="30"/>
      <c r="EU421" s="30"/>
      <c r="EV421" s="30"/>
      <c r="EW421" s="30"/>
      <c r="EX421" s="26"/>
      <c r="EY421" s="82"/>
      <c r="EZ421" s="86"/>
      <c r="FA421" s="87"/>
      <c r="FB421" s="88"/>
      <c r="FC421" s="17"/>
      <c r="FD421" s="17"/>
      <c r="FE421" s="30"/>
      <c r="FF421" s="30"/>
      <c r="FG421" s="30"/>
      <c r="FH421" s="30"/>
      <c r="FI421" s="30"/>
      <c r="FJ421" s="30"/>
      <c r="FK421" s="30"/>
      <c r="FL421" s="30"/>
      <c r="FM421" s="30"/>
      <c r="FN421" s="30"/>
      <c r="FO421" s="26"/>
      <c r="FP421" s="82"/>
      <c r="FQ421" s="86"/>
      <c r="FR421" s="87"/>
      <c r="FS421" s="88"/>
      <c r="FT421" s="17"/>
      <c r="FU421" s="17"/>
      <c r="FV421" s="30"/>
      <c r="FW421" s="30"/>
      <c r="FX421" s="30"/>
      <c r="FY421" s="30"/>
      <c r="FZ421" s="30"/>
      <c r="GA421" s="30"/>
      <c r="GB421" s="30"/>
      <c r="GC421" s="30"/>
      <c r="GD421" s="30"/>
      <c r="GE421" s="30"/>
      <c r="GF421" s="26"/>
      <c r="GG421" s="82"/>
      <c r="GH421" s="86"/>
      <c r="GI421" s="87"/>
      <c r="GJ421" s="88"/>
      <c r="GK421" s="17"/>
      <c r="GL421" s="17"/>
      <c r="GM421" s="30"/>
      <c r="GN421" s="30"/>
      <c r="GO421" s="30"/>
      <c r="GP421" s="30"/>
      <c r="GQ421" s="30"/>
      <c r="GR421" s="30"/>
      <c r="GS421" s="30"/>
      <c r="GT421" s="30"/>
      <c r="GU421" s="30"/>
      <c r="GV421" s="30"/>
      <c r="GW421" s="26"/>
      <c r="GX421" s="82"/>
      <c r="GY421" s="86"/>
      <c r="GZ421" s="87"/>
      <c r="HA421" s="88"/>
      <c r="HB421" s="17"/>
      <c r="HC421" s="17"/>
      <c r="HD421" s="30"/>
      <c r="HE421" s="30"/>
      <c r="HF421" s="30"/>
      <c r="HG421" s="30"/>
      <c r="HH421" s="30"/>
      <c r="HI421" s="30"/>
      <c r="HJ421" s="30"/>
      <c r="HK421" s="30"/>
      <c r="HL421" s="30"/>
      <c r="HM421" s="30"/>
      <c r="HN421" s="26"/>
      <c r="HO421" s="82"/>
      <c r="HP421" s="86"/>
      <c r="HQ421" s="87"/>
      <c r="HR421" s="88"/>
      <c r="HS421" s="17"/>
      <c r="HT421" s="17"/>
      <c r="HU421" s="30"/>
      <c r="HV421" s="30"/>
      <c r="HW421" s="30"/>
      <c r="HX421" s="30"/>
      <c r="HY421" s="30"/>
      <c r="HZ421" s="30"/>
      <c r="IA421" s="30"/>
      <c r="IB421" s="30"/>
      <c r="IC421" s="30"/>
      <c r="ID421" s="30"/>
      <c r="IE421" s="26"/>
      <c r="IF421" s="82"/>
      <c r="IG421" s="86"/>
      <c r="IH421" s="87"/>
      <c r="II421" s="88"/>
      <c r="IJ421" s="17"/>
      <c r="IK421" s="17"/>
      <c r="IL421" s="30"/>
      <c r="IM421" s="30"/>
      <c r="IN421" s="30"/>
      <c r="IO421" s="30"/>
      <c r="IP421" s="30"/>
      <c r="IQ421" s="30"/>
      <c r="IR421" s="30"/>
      <c r="IS421" s="30"/>
      <c r="IT421" s="30"/>
      <c r="IU421" s="30"/>
      <c r="IV421" s="26"/>
    </row>
    <row r="422" spans="1:256" ht="19.5" customHeight="1">
      <c r="A422" s="80"/>
      <c r="B422" s="86"/>
      <c r="C422" s="87"/>
      <c r="D422" s="88"/>
      <c r="E422" s="17"/>
      <c r="F422" s="17"/>
      <c r="G422" s="17"/>
      <c r="H422" s="17">
        <v>2026</v>
      </c>
      <c r="I422" s="30">
        <f t="shared" si="202"/>
        <v>0</v>
      </c>
      <c r="J422" s="30">
        <f t="shared" si="199"/>
        <v>0</v>
      </c>
      <c r="K422" s="30">
        <f t="shared" si="201"/>
        <v>0</v>
      </c>
      <c r="L422" s="30">
        <f t="shared" si="201"/>
        <v>0</v>
      </c>
      <c r="M422" s="30">
        <f t="shared" si="201"/>
        <v>0</v>
      </c>
      <c r="N422" s="30">
        <f t="shared" si="201"/>
        <v>0</v>
      </c>
      <c r="O422" s="30">
        <f t="shared" si="201"/>
        <v>0</v>
      </c>
      <c r="P422" s="30">
        <f t="shared" si="201"/>
        <v>0</v>
      </c>
      <c r="Q422" s="30">
        <f t="shared" si="201"/>
        <v>0</v>
      </c>
      <c r="R422" s="30">
        <f t="shared" si="201"/>
        <v>0</v>
      </c>
      <c r="S422" s="26"/>
      <c r="T422" s="82"/>
      <c r="U422" s="87"/>
      <c r="V422" s="87"/>
      <c r="W422" s="49"/>
      <c r="X422" s="49"/>
      <c r="Y422" s="52"/>
      <c r="Z422" s="52"/>
      <c r="AA422" s="52"/>
      <c r="AB422" s="52"/>
      <c r="AC422" s="52"/>
      <c r="AD422" s="52"/>
      <c r="AE422" s="52"/>
      <c r="AF422" s="52"/>
      <c r="AG422" s="52"/>
      <c r="AH422" s="52"/>
      <c r="AI422" s="60"/>
      <c r="AJ422" s="89"/>
      <c r="AK422" s="87"/>
      <c r="AL422" s="87"/>
      <c r="AM422" s="87"/>
      <c r="AN422" s="49"/>
      <c r="AO422" s="49"/>
      <c r="AP422" s="52"/>
      <c r="AQ422" s="52"/>
      <c r="AR422" s="52"/>
      <c r="AS422" s="52"/>
      <c r="AT422" s="52"/>
      <c r="AU422" s="52"/>
      <c r="AV422" s="52"/>
      <c r="AW422" s="52"/>
      <c r="AX422" s="52"/>
      <c r="AY422" s="52"/>
      <c r="AZ422" s="60"/>
      <c r="BA422" s="89"/>
      <c r="BB422" s="87"/>
      <c r="BC422" s="87"/>
      <c r="BD422" s="87"/>
      <c r="BE422" s="49"/>
      <c r="BF422" s="49"/>
      <c r="BG422" s="52"/>
      <c r="BH422" s="52"/>
      <c r="BI422" s="52"/>
      <c r="BJ422" s="52"/>
      <c r="BK422" s="52"/>
      <c r="BL422" s="52"/>
      <c r="BM422" s="52"/>
      <c r="BN422" s="52"/>
      <c r="BO422" s="52"/>
      <c r="BP422" s="52"/>
      <c r="BQ422" s="60"/>
      <c r="BR422" s="89"/>
      <c r="BS422" s="87"/>
      <c r="BT422" s="87"/>
      <c r="BU422" s="87"/>
      <c r="BV422" s="49"/>
      <c r="BW422" s="49"/>
      <c r="BX422" s="52"/>
      <c r="BY422" s="52"/>
      <c r="BZ422" s="52"/>
      <c r="CA422" s="52"/>
      <c r="CB422" s="52"/>
      <c r="CC422" s="52"/>
      <c r="CD422" s="52"/>
      <c r="CE422" s="52"/>
      <c r="CF422" s="52"/>
      <c r="CG422" s="52"/>
      <c r="CH422" s="60"/>
      <c r="CI422" s="89"/>
      <c r="CJ422" s="87"/>
      <c r="CK422" s="87"/>
      <c r="CL422" s="87"/>
      <c r="CM422" s="49"/>
      <c r="CN422" s="49"/>
      <c r="CO422" s="52"/>
      <c r="CP422" s="52"/>
      <c r="CQ422" s="52"/>
      <c r="CR422" s="52"/>
      <c r="CS422" s="52"/>
      <c r="CT422" s="52"/>
      <c r="CU422" s="52"/>
      <c r="CV422" s="52"/>
      <c r="CW422" s="52"/>
      <c r="CX422" s="52"/>
      <c r="CY422" s="60"/>
      <c r="CZ422" s="89"/>
      <c r="DA422" s="87"/>
      <c r="DB422" s="87"/>
      <c r="DC422" s="87"/>
      <c r="DD422" s="49"/>
      <c r="DE422" s="49"/>
      <c r="DF422" s="52"/>
      <c r="DG422" s="62"/>
      <c r="DH422" s="30"/>
      <c r="DI422" s="30"/>
      <c r="DJ422" s="30"/>
      <c r="DK422" s="30"/>
      <c r="DL422" s="30"/>
      <c r="DM422" s="30"/>
      <c r="DN422" s="30"/>
      <c r="DO422" s="30"/>
      <c r="DP422" s="26"/>
      <c r="DQ422" s="82"/>
      <c r="DR422" s="86"/>
      <c r="DS422" s="87"/>
      <c r="DT422" s="88"/>
      <c r="DU422" s="17"/>
      <c r="DV422" s="17"/>
      <c r="DW422" s="30"/>
      <c r="DX422" s="30"/>
      <c r="DY422" s="30"/>
      <c r="DZ422" s="30"/>
      <c r="EA422" s="30"/>
      <c r="EB422" s="30"/>
      <c r="EC422" s="30"/>
      <c r="ED422" s="30"/>
      <c r="EE422" s="30"/>
      <c r="EF422" s="30"/>
      <c r="EG422" s="26"/>
      <c r="EH422" s="82"/>
      <c r="EI422" s="86"/>
      <c r="EJ422" s="87"/>
      <c r="EK422" s="88"/>
      <c r="EL422" s="17"/>
      <c r="EM422" s="17"/>
      <c r="EN422" s="30"/>
      <c r="EO422" s="30"/>
      <c r="EP422" s="30"/>
      <c r="EQ422" s="30"/>
      <c r="ER422" s="30"/>
      <c r="ES422" s="30"/>
      <c r="ET422" s="30"/>
      <c r="EU422" s="30"/>
      <c r="EV422" s="30"/>
      <c r="EW422" s="30"/>
      <c r="EX422" s="26"/>
      <c r="EY422" s="82"/>
      <c r="EZ422" s="86"/>
      <c r="FA422" s="87"/>
      <c r="FB422" s="88"/>
      <c r="FC422" s="17"/>
      <c r="FD422" s="17"/>
      <c r="FE422" s="30"/>
      <c r="FF422" s="30"/>
      <c r="FG422" s="30"/>
      <c r="FH422" s="30"/>
      <c r="FI422" s="30"/>
      <c r="FJ422" s="30"/>
      <c r="FK422" s="30"/>
      <c r="FL422" s="30"/>
      <c r="FM422" s="30"/>
      <c r="FN422" s="30"/>
      <c r="FO422" s="26"/>
      <c r="FP422" s="82"/>
      <c r="FQ422" s="86"/>
      <c r="FR422" s="87"/>
      <c r="FS422" s="88"/>
      <c r="FT422" s="17"/>
      <c r="FU422" s="17"/>
      <c r="FV422" s="30"/>
      <c r="FW422" s="30"/>
      <c r="FX422" s="30"/>
      <c r="FY422" s="30"/>
      <c r="FZ422" s="30"/>
      <c r="GA422" s="30"/>
      <c r="GB422" s="30"/>
      <c r="GC422" s="30"/>
      <c r="GD422" s="30"/>
      <c r="GE422" s="30"/>
      <c r="GF422" s="26"/>
      <c r="GG422" s="82"/>
      <c r="GH422" s="86"/>
      <c r="GI422" s="87"/>
      <c r="GJ422" s="88"/>
      <c r="GK422" s="17"/>
      <c r="GL422" s="17"/>
      <c r="GM422" s="30"/>
      <c r="GN422" s="30"/>
      <c r="GO422" s="30"/>
      <c r="GP422" s="30"/>
      <c r="GQ422" s="30"/>
      <c r="GR422" s="30"/>
      <c r="GS422" s="30"/>
      <c r="GT422" s="30"/>
      <c r="GU422" s="30"/>
      <c r="GV422" s="30"/>
      <c r="GW422" s="26"/>
      <c r="GX422" s="82"/>
      <c r="GY422" s="86"/>
      <c r="GZ422" s="87"/>
      <c r="HA422" s="88"/>
      <c r="HB422" s="17"/>
      <c r="HC422" s="17"/>
      <c r="HD422" s="30"/>
      <c r="HE422" s="30"/>
      <c r="HF422" s="30"/>
      <c r="HG422" s="30"/>
      <c r="HH422" s="30"/>
      <c r="HI422" s="30"/>
      <c r="HJ422" s="30"/>
      <c r="HK422" s="30"/>
      <c r="HL422" s="30"/>
      <c r="HM422" s="30"/>
      <c r="HN422" s="26"/>
      <c r="HO422" s="82"/>
      <c r="HP422" s="86"/>
      <c r="HQ422" s="87"/>
      <c r="HR422" s="88"/>
      <c r="HS422" s="17"/>
      <c r="HT422" s="17"/>
      <c r="HU422" s="30"/>
      <c r="HV422" s="30"/>
      <c r="HW422" s="30"/>
      <c r="HX422" s="30"/>
      <c r="HY422" s="30"/>
      <c r="HZ422" s="30"/>
      <c r="IA422" s="30"/>
      <c r="IB422" s="30"/>
      <c r="IC422" s="30"/>
      <c r="ID422" s="30"/>
      <c r="IE422" s="26"/>
      <c r="IF422" s="82"/>
      <c r="IG422" s="86"/>
      <c r="IH422" s="87"/>
      <c r="II422" s="88"/>
      <c r="IJ422" s="17"/>
      <c r="IK422" s="17"/>
      <c r="IL422" s="30"/>
      <c r="IM422" s="30"/>
      <c r="IN422" s="30"/>
      <c r="IO422" s="30"/>
      <c r="IP422" s="30"/>
      <c r="IQ422" s="30"/>
      <c r="IR422" s="30"/>
      <c r="IS422" s="30"/>
      <c r="IT422" s="30"/>
      <c r="IU422" s="30"/>
      <c r="IV422" s="26"/>
    </row>
    <row r="423" spans="1:256" ht="18" customHeight="1">
      <c r="A423" s="80"/>
      <c r="B423" s="86"/>
      <c r="C423" s="87"/>
      <c r="D423" s="88"/>
      <c r="E423" s="20"/>
      <c r="F423" s="20"/>
      <c r="G423" s="20"/>
      <c r="H423" s="17">
        <v>2027</v>
      </c>
      <c r="I423" s="30">
        <f t="shared" si="202"/>
        <v>0</v>
      </c>
      <c r="J423" s="30">
        <f t="shared" si="199"/>
        <v>0</v>
      </c>
      <c r="K423" s="30">
        <f t="shared" si="201"/>
        <v>0</v>
      </c>
      <c r="L423" s="30">
        <f t="shared" si="201"/>
        <v>0</v>
      </c>
      <c r="M423" s="30">
        <f t="shared" si="201"/>
        <v>0</v>
      </c>
      <c r="N423" s="30">
        <f t="shared" si="201"/>
        <v>0</v>
      </c>
      <c r="O423" s="30">
        <f t="shared" si="201"/>
        <v>0</v>
      </c>
      <c r="P423" s="30">
        <f t="shared" si="201"/>
        <v>0</v>
      </c>
      <c r="Q423" s="30">
        <f t="shared" si="201"/>
        <v>0</v>
      </c>
      <c r="R423" s="30">
        <f t="shared" si="201"/>
        <v>0</v>
      </c>
      <c r="S423" s="26"/>
      <c r="T423" s="82"/>
      <c r="U423" s="87"/>
      <c r="V423" s="87"/>
      <c r="W423" s="28"/>
      <c r="X423" s="49"/>
      <c r="Y423" s="52"/>
      <c r="Z423" s="52"/>
      <c r="AA423" s="52"/>
      <c r="AB423" s="52"/>
      <c r="AC423" s="52"/>
      <c r="AD423" s="52"/>
      <c r="AE423" s="52"/>
      <c r="AF423" s="52"/>
      <c r="AG423" s="52"/>
      <c r="AH423" s="52"/>
      <c r="AI423" s="60"/>
      <c r="AJ423" s="89"/>
      <c r="AK423" s="87"/>
      <c r="AL423" s="87"/>
      <c r="AM423" s="87"/>
      <c r="AN423" s="28"/>
      <c r="AO423" s="49"/>
      <c r="AP423" s="52"/>
      <c r="AQ423" s="52"/>
      <c r="AR423" s="52"/>
      <c r="AS423" s="52"/>
      <c r="AT423" s="52"/>
      <c r="AU423" s="52"/>
      <c r="AV423" s="52"/>
      <c r="AW423" s="52"/>
      <c r="AX423" s="52"/>
      <c r="AY423" s="52"/>
      <c r="AZ423" s="60"/>
      <c r="BA423" s="89"/>
      <c r="BB423" s="87"/>
      <c r="BC423" s="87"/>
      <c r="BD423" s="87"/>
      <c r="BE423" s="28"/>
      <c r="BF423" s="49"/>
      <c r="BG423" s="52"/>
      <c r="BH423" s="52"/>
      <c r="BI423" s="52"/>
      <c r="BJ423" s="52"/>
      <c r="BK423" s="52"/>
      <c r="BL423" s="52"/>
      <c r="BM423" s="52"/>
      <c r="BN423" s="52"/>
      <c r="BO423" s="52"/>
      <c r="BP423" s="52"/>
      <c r="BQ423" s="60"/>
      <c r="BR423" s="89"/>
      <c r="BS423" s="87"/>
      <c r="BT423" s="87"/>
      <c r="BU423" s="87"/>
      <c r="BV423" s="28"/>
      <c r="BW423" s="49"/>
      <c r="BX423" s="52"/>
      <c r="BY423" s="52"/>
      <c r="BZ423" s="52"/>
      <c r="CA423" s="52"/>
      <c r="CB423" s="52"/>
      <c r="CC423" s="52"/>
      <c r="CD423" s="52"/>
      <c r="CE423" s="52"/>
      <c r="CF423" s="52"/>
      <c r="CG423" s="52"/>
      <c r="CH423" s="60"/>
      <c r="CI423" s="89"/>
      <c r="CJ423" s="87"/>
      <c r="CK423" s="87"/>
      <c r="CL423" s="87"/>
      <c r="CM423" s="28"/>
      <c r="CN423" s="49"/>
      <c r="CO423" s="52"/>
      <c r="CP423" s="52"/>
      <c r="CQ423" s="52"/>
      <c r="CR423" s="52"/>
      <c r="CS423" s="52"/>
      <c r="CT423" s="52"/>
      <c r="CU423" s="52"/>
      <c r="CV423" s="52"/>
      <c r="CW423" s="52"/>
      <c r="CX423" s="52"/>
      <c r="CY423" s="60"/>
      <c r="CZ423" s="89"/>
      <c r="DA423" s="87"/>
      <c r="DB423" s="87"/>
      <c r="DC423" s="87"/>
      <c r="DD423" s="28"/>
      <c r="DE423" s="49"/>
      <c r="DF423" s="52"/>
      <c r="DG423" s="62"/>
      <c r="DH423" s="30"/>
      <c r="DI423" s="30"/>
      <c r="DJ423" s="30"/>
      <c r="DK423" s="30"/>
      <c r="DL423" s="30"/>
      <c r="DM423" s="30"/>
      <c r="DN423" s="30"/>
      <c r="DO423" s="30"/>
      <c r="DP423" s="26"/>
      <c r="DQ423" s="82"/>
      <c r="DR423" s="86"/>
      <c r="DS423" s="87"/>
      <c r="DT423" s="88"/>
      <c r="DU423" s="20"/>
      <c r="DV423" s="17"/>
      <c r="DW423" s="30"/>
      <c r="DX423" s="30"/>
      <c r="DY423" s="30"/>
      <c r="DZ423" s="30"/>
      <c r="EA423" s="30"/>
      <c r="EB423" s="30"/>
      <c r="EC423" s="30"/>
      <c r="ED423" s="30"/>
      <c r="EE423" s="30"/>
      <c r="EF423" s="30"/>
      <c r="EG423" s="26"/>
      <c r="EH423" s="82"/>
      <c r="EI423" s="86"/>
      <c r="EJ423" s="87"/>
      <c r="EK423" s="88"/>
      <c r="EL423" s="20"/>
      <c r="EM423" s="17"/>
      <c r="EN423" s="30"/>
      <c r="EO423" s="30"/>
      <c r="EP423" s="30"/>
      <c r="EQ423" s="30"/>
      <c r="ER423" s="30"/>
      <c r="ES423" s="30"/>
      <c r="ET423" s="30"/>
      <c r="EU423" s="30"/>
      <c r="EV423" s="30"/>
      <c r="EW423" s="30"/>
      <c r="EX423" s="26"/>
      <c r="EY423" s="82"/>
      <c r="EZ423" s="86"/>
      <c r="FA423" s="87"/>
      <c r="FB423" s="88"/>
      <c r="FC423" s="20"/>
      <c r="FD423" s="17"/>
      <c r="FE423" s="30"/>
      <c r="FF423" s="30"/>
      <c r="FG423" s="30"/>
      <c r="FH423" s="30"/>
      <c r="FI423" s="30"/>
      <c r="FJ423" s="30"/>
      <c r="FK423" s="30"/>
      <c r="FL423" s="30"/>
      <c r="FM423" s="30"/>
      <c r="FN423" s="30"/>
      <c r="FO423" s="26"/>
      <c r="FP423" s="82"/>
      <c r="FQ423" s="86"/>
      <c r="FR423" s="87"/>
      <c r="FS423" s="88"/>
      <c r="FT423" s="20"/>
      <c r="FU423" s="17"/>
      <c r="FV423" s="30"/>
      <c r="FW423" s="30"/>
      <c r="FX423" s="30"/>
      <c r="FY423" s="30"/>
      <c r="FZ423" s="30"/>
      <c r="GA423" s="30"/>
      <c r="GB423" s="30"/>
      <c r="GC423" s="30"/>
      <c r="GD423" s="30"/>
      <c r="GE423" s="30"/>
      <c r="GF423" s="26"/>
      <c r="GG423" s="82"/>
      <c r="GH423" s="86"/>
      <c r="GI423" s="87"/>
      <c r="GJ423" s="88"/>
      <c r="GK423" s="20"/>
      <c r="GL423" s="17"/>
      <c r="GM423" s="30"/>
      <c r="GN423" s="30"/>
      <c r="GO423" s="30"/>
      <c r="GP423" s="30"/>
      <c r="GQ423" s="30"/>
      <c r="GR423" s="30"/>
      <c r="GS423" s="30"/>
      <c r="GT423" s="30"/>
      <c r="GU423" s="30"/>
      <c r="GV423" s="30"/>
      <c r="GW423" s="26"/>
      <c r="GX423" s="82"/>
      <c r="GY423" s="86"/>
      <c r="GZ423" s="87"/>
      <c r="HA423" s="88"/>
      <c r="HB423" s="20"/>
      <c r="HC423" s="17"/>
      <c r="HD423" s="30"/>
      <c r="HE423" s="30"/>
      <c r="HF423" s="30"/>
      <c r="HG423" s="30"/>
      <c r="HH423" s="30"/>
      <c r="HI423" s="30"/>
      <c r="HJ423" s="30"/>
      <c r="HK423" s="30"/>
      <c r="HL423" s="30"/>
      <c r="HM423" s="30"/>
      <c r="HN423" s="26"/>
      <c r="HO423" s="82"/>
      <c r="HP423" s="86"/>
      <c r="HQ423" s="87"/>
      <c r="HR423" s="88"/>
      <c r="HS423" s="20"/>
      <c r="HT423" s="17"/>
      <c r="HU423" s="30"/>
      <c r="HV423" s="30"/>
      <c r="HW423" s="30"/>
      <c r="HX423" s="30"/>
      <c r="HY423" s="30"/>
      <c r="HZ423" s="30"/>
      <c r="IA423" s="30"/>
      <c r="IB423" s="30"/>
      <c r="IC423" s="30"/>
      <c r="ID423" s="30"/>
      <c r="IE423" s="26"/>
      <c r="IF423" s="82"/>
      <c r="IG423" s="86"/>
      <c r="IH423" s="87"/>
      <c r="II423" s="88"/>
      <c r="IJ423" s="20"/>
      <c r="IK423" s="17"/>
      <c r="IL423" s="30"/>
      <c r="IM423" s="30"/>
      <c r="IN423" s="30"/>
      <c r="IO423" s="30"/>
      <c r="IP423" s="30"/>
      <c r="IQ423" s="30"/>
      <c r="IR423" s="30"/>
      <c r="IS423" s="30"/>
      <c r="IT423" s="30"/>
      <c r="IU423" s="30"/>
      <c r="IV423" s="26"/>
    </row>
    <row r="424" spans="1:243" ht="21.75" customHeight="1">
      <c r="A424" s="80"/>
      <c r="B424" s="86"/>
      <c r="C424" s="87"/>
      <c r="D424" s="88"/>
      <c r="E424" s="20"/>
      <c r="F424" s="20"/>
      <c r="G424" s="20"/>
      <c r="H424" s="17">
        <v>2028</v>
      </c>
      <c r="I424" s="30">
        <f t="shared" si="202"/>
        <v>0</v>
      </c>
      <c r="J424" s="30">
        <f t="shared" si="199"/>
        <v>0</v>
      </c>
      <c r="K424" s="30">
        <f t="shared" si="201"/>
        <v>0</v>
      </c>
      <c r="L424" s="30">
        <f t="shared" si="201"/>
        <v>0</v>
      </c>
      <c r="M424" s="30">
        <f t="shared" si="201"/>
        <v>0</v>
      </c>
      <c r="N424" s="30">
        <f t="shared" si="201"/>
        <v>0</v>
      </c>
      <c r="O424" s="30">
        <f t="shared" si="201"/>
        <v>0</v>
      </c>
      <c r="P424" s="30">
        <f t="shared" si="201"/>
        <v>0</v>
      </c>
      <c r="Q424" s="30">
        <f t="shared" si="201"/>
        <v>0</v>
      </c>
      <c r="R424" s="30">
        <f t="shared" si="201"/>
        <v>0</v>
      </c>
      <c r="S424" s="26"/>
      <c r="T424" s="31"/>
      <c r="AI424" s="28"/>
      <c r="AY424" s="28"/>
      <c r="BO424" s="28"/>
      <c r="CE424" s="28"/>
      <c r="CU424" s="28"/>
      <c r="DK424" s="28"/>
      <c r="EA424" s="28"/>
      <c r="EQ424" s="28"/>
      <c r="FG424" s="28"/>
      <c r="FW424" s="28"/>
      <c r="GM424" s="28"/>
      <c r="HC424" s="28"/>
      <c r="HS424" s="28"/>
      <c r="II424" s="28"/>
    </row>
    <row r="425" spans="1:243" ht="21.75" customHeight="1">
      <c r="A425" s="80"/>
      <c r="B425" s="86"/>
      <c r="C425" s="87"/>
      <c r="D425" s="88"/>
      <c r="E425" s="20"/>
      <c r="F425" s="20"/>
      <c r="G425" s="20"/>
      <c r="H425" s="17">
        <v>2029</v>
      </c>
      <c r="I425" s="30">
        <f t="shared" si="202"/>
        <v>0</v>
      </c>
      <c r="J425" s="30">
        <f t="shared" si="199"/>
        <v>0</v>
      </c>
      <c r="K425" s="30">
        <f t="shared" si="201"/>
        <v>0</v>
      </c>
      <c r="L425" s="30">
        <f t="shared" si="201"/>
        <v>0</v>
      </c>
      <c r="M425" s="30">
        <f t="shared" si="201"/>
        <v>0</v>
      </c>
      <c r="N425" s="30">
        <f t="shared" si="201"/>
        <v>0</v>
      </c>
      <c r="O425" s="30">
        <f t="shared" si="201"/>
        <v>0</v>
      </c>
      <c r="P425" s="30">
        <f t="shared" si="201"/>
        <v>0</v>
      </c>
      <c r="Q425" s="30">
        <f t="shared" si="201"/>
        <v>0</v>
      </c>
      <c r="R425" s="30">
        <f t="shared" si="201"/>
        <v>0</v>
      </c>
      <c r="S425" s="26"/>
      <c r="T425" s="31"/>
      <c r="AI425" s="28"/>
      <c r="AY425" s="28"/>
      <c r="BO425" s="28"/>
      <c r="CE425" s="28"/>
      <c r="CU425" s="28"/>
      <c r="DK425" s="28"/>
      <c r="EA425" s="28"/>
      <c r="EQ425" s="28"/>
      <c r="FG425" s="28"/>
      <c r="FW425" s="28"/>
      <c r="GM425" s="28"/>
      <c r="HC425" s="28"/>
      <c r="HS425" s="28"/>
      <c r="II425" s="28"/>
    </row>
    <row r="426" spans="1:243" ht="21.75" customHeight="1">
      <c r="A426" s="80"/>
      <c r="B426" s="86"/>
      <c r="C426" s="87"/>
      <c r="D426" s="88"/>
      <c r="E426" s="20"/>
      <c r="F426" s="20"/>
      <c r="G426" s="20"/>
      <c r="H426" s="17">
        <v>2030</v>
      </c>
      <c r="I426" s="30">
        <f t="shared" si="202"/>
        <v>0</v>
      </c>
      <c r="J426" s="30">
        <f t="shared" si="199"/>
        <v>0</v>
      </c>
      <c r="K426" s="30">
        <f t="shared" si="201"/>
        <v>0</v>
      </c>
      <c r="L426" s="30">
        <f t="shared" si="201"/>
        <v>0</v>
      </c>
      <c r="M426" s="30">
        <f t="shared" si="201"/>
        <v>0</v>
      </c>
      <c r="N426" s="30">
        <f t="shared" si="201"/>
        <v>0</v>
      </c>
      <c r="O426" s="30">
        <f t="shared" si="201"/>
        <v>0</v>
      </c>
      <c r="P426" s="30">
        <f t="shared" si="201"/>
        <v>0</v>
      </c>
      <c r="Q426" s="30">
        <f t="shared" si="201"/>
        <v>0</v>
      </c>
      <c r="R426" s="30">
        <f t="shared" si="201"/>
        <v>0</v>
      </c>
      <c r="S426" s="26"/>
      <c r="T426" s="31"/>
      <c r="AI426" s="28"/>
      <c r="AY426" s="28"/>
      <c r="BO426" s="28"/>
      <c r="CE426" s="28"/>
      <c r="CU426" s="28"/>
      <c r="DK426" s="28"/>
      <c r="EA426" s="28"/>
      <c r="EQ426" s="28"/>
      <c r="FG426" s="28"/>
      <c r="FW426" s="28"/>
      <c r="GM426" s="28"/>
      <c r="HC426" s="28"/>
      <c r="HS426" s="28"/>
      <c r="II426" s="28"/>
    </row>
    <row r="427" spans="1:256" ht="19.5" customHeight="1">
      <c r="A427" s="79"/>
      <c r="B427" s="83" t="s">
        <v>56</v>
      </c>
      <c r="C427" s="84"/>
      <c r="D427" s="85"/>
      <c r="E427" s="20"/>
      <c r="F427" s="20"/>
      <c r="G427" s="20"/>
      <c r="H427" s="24" t="s">
        <v>26</v>
      </c>
      <c r="I427" s="25">
        <f>K427+M427+O427+Q427</f>
        <v>0</v>
      </c>
      <c r="J427" s="25">
        <f t="shared" si="199"/>
        <v>0</v>
      </c>
      <c r="K427" s="25">
        <f aca="true" t="shared" si="203" ref="K427:R427">SUM(K428:K436)</f>
        <v>0</v>
      </c>
      <c r="L427" s="25">
        <f t="shared" si="203"/>
        <v>0</v>
      </c>
      <c r="M427" s="25">
        <f t="shared" si="203"/>
        <v>0</v>
      </c>
      <c r="N427" s="25">
        <f t="shared" si="203"/>
        <v>0</v>
      </c>
      <c r="O427" s="25">
        <f t="shared" si="203"/>
        <v>0</v>
      </c>
      <c r="P427" s="25">
        <f t="shared" si="203"/>
        <v>0</v>
      </c>
      <c r="Q427" s="25">
        <f t="shared" si="203"/>
        <v>0</v>
      </c>
      <c r="R427" s="25">
        <f t="shared" si="203"/>
        <v>0</v>
      </c>
      <c r="S427" s="26"/>
      <c r="T427" s="82"/>
      <c r="U427" s="87"/>
      <c r="V427" s="87"/>
      <c r="W427" s="28"/>
      <c r="X427" s="46"/>
      <c r="Y427" s="53"/>
      <c r="Z427" s="53"/>
      <c r="AA427" s="53"/>
      <c r="AB427" s="53"/>
      <c r="AC427" s="53"/>
      <c r="AD427" s="53"/>
      <c r="AE427" s="53"/>
      <c r="AF427" s="53"/>
      <c r="AG427" s="53"/>
      <c r="AH427" s="53"/>
      <c r="AI427" s="60"/>
      <c r="AJ427" s="89"/>
      <c r="AK427" s="87"/>
      <c r="AL427" s="87"/>
      <c r="AM427" s="87"/>
      <c r="AN427" s="28"/>
      <c r="AO427" s="46"/>
      <c r="AP427" s="53"/>
      <c r="AQ427" s="53"/>
      <c r="AR427" s="53"/>
      <c r="AS427" s="53"/>
      <c r="AT427" s="53"/>
      <c r="AU427" s="53"/>
      <c r="AV427" s="53"/>
      <c r="AW427" s="53"/>
      <c r="AX427" s="53"/>
      <c r="AY427" s="53"/>
      <c r="AZ427" s="60"/>
      <c r="BA427" s="89"/>
      <c r="BB427" s="87"/>
      <c r="BC427" s="87"/>
      <c r="BD427" s="87"/>
      <c r="BE427" s="28"/>
      <c r="BF427" s="46"/>
      <c r="BG427" s="53"/>
      <c r="BH427" s="53"/>
      <c r="BI427" s="53"/>
      <c r="BJ427" s="53"/>
      <c r="BK427" s="53"/>
      <c r="BL427" s="53"/>
      <c r="BM427" s="53"/>
      <c r="BN427" s="53"/>
      <c r="BO427" s="53"/>
      <c r="BP427" s="53"/>
      <c r="BQ427" s="60"/>
      <c r="BR427" s="89"/>
      <c r="BS427" s="87"/>
      <c r="BT427" s="87"/>
      <c r="BU427" s="87"/>
      <c r="BV427" s="28"/>
      <c r="BW427" s="46"/>
      <c r="BX427" s="53"/>
      <c r="BY427" s="53"/>
      <c r="BZ427" s="53"/>
      <c r="CA427" s="53"/>
      <c r="CB427" s="53"/>
      <c r="CC427" s="53"/>
      <c r="CD427" s="53"/>
      <c r="CE427" s="53"/>
      <c r="CF427" s="53"/>
      <c r="CG427" s="53"/>
      <c r="CH427" s="60"/>
      <c r="CI427" s="89"/>
      <c r="CJ427" s="87"/>
      <c r="CK427" s="87"/>
      <c r="CL427" s="87"/>
      <c r="CM427" s="28"/>
      <c r="CN427" s="46"/>
      <c r="CO427" s="53"/>
      <c r="CP427" s="53"/>
      <c r="CQ427" s="53"/>
      <c r="CR427" s="53"/>
      <c r="CS427" s="53"/>
      <c r="CT427" s="53"/>
      <c r="CU427" s="53"/>
      <c r="CV427" s="53"/>
      <c r="CW427" s="53"/>
      <c r="CX427" s="53"/>
      <c r="CY427" s="60"/>
      <c r="CZ427" s="89"/>
      <c r="DA427" s="87"/>
      <c r="DB427" s="87"/>
      <c r="DC427" s="87"/>
      <c r="DD427" s="28"/>
      <c r="DE427" s="46"/>
      <c r="DF427" s="53"/>
      <c r="DG427" s="61"/>
      <c r="DH427" s="25"/>
      <c r="DI427" s="25"/>
      <c r="DJ427" s="25"/>
      <c r="DK427" s="25"/>
      <c r="DL427" s="25"/>
      <c r="DM427" s="25"/>
      <c r="DN427" s="25"/>
      <c r="DO427" s="25"/>
      <c r="DP427" s="26"/>
      <c r="DQ427" s="82"/>
      <c r="DR427" s="83"/>
      <c r="DS427" s="84"/>
      <c r="DT427" s="85"/>
      <c r="DU427" s="20"/>
      <c r="DV427" s="24"/>
      <c r="DW427" s="25"/>
      <c r="DX427" s="25"/>
      <c r="DY427" s="25"/>
      <c r="DZ427" s="25"/>
      <c r="EA427" s="25"/>
      <c r="EB427" s="25"/>
      <c r="EC427" s="25"/>
      <c r="ED427" s="25"/>
      <c r="EE427" s="25"/>
      <c r="EF427" s="25"/>
      <c r="EG427" s="26"/>
      <c r="EH427" s="82"/>
      <c r="EI427" s="83"/>
      <c r="EJ427" s="84"/>
      <c r="EK427" s="85"/>
      <c r="EL427" s="20"/>
      <c r="EM427" s="24"/>
      <c r="EN427" s="25"/>
      <c r="EO427" s="25"/>
      <c r="EP427" s="25"/>
      <c r="EQ427" s="25"/>
      <c r="ER427" s="25"/>
      <c r="ES427" s="25"/>
      <c r="ET427" s="25"/>
      <c r="EU427" s="25"/>
      <c r="EV427" s="25"/>
      <c r="EW427" s="25"/>
      <c r="EX427" s="26"/>
      <c r="EY427" s="82"/>
      <c r="EZ427" s="83"/>
      <c r="FA427" s="84"/>
      <c r="FB427" s="85"/>
      <c r="FC427" s="20"/>
      <c r="FD427" s="24"/>
      <c r="FE427" s="25"/>
      <c r="FF427" s="25"/>
      <c r="FG427" s="25"/>
      <c r="FH427" s="25"/>
      <c r="FI427" s="25"/>
      <c r="FJ427" s="25"/>
      <c r="FK427" s="25"/>
      <c r="FL427" s="25"/>
      <c r="FM427" s="25"/>
      <c r="FN427" s="25"/>
      <c r="FO427" s="26"/>
      <c r="FP427" s="82"/>
      <c r="FQ427" s="83"/>
      <c r="FR427" s="84"/>
      <c r="FS427" s="85"/>
      <c r="FT427" s="20"/>
      <c r="FU427" s="24"/>
      <c r="FV427" s="25"/>
      <c r="FW427" s="25"/>
      <c r="FX427" s="25"/>
      <c r="FY427" s="25"/>
      <c r="FZ427" s="25"/>
      <c r="GA427" s="25"/>
      <c r="GB427" s="25"/>
      <c r="GC427" s="25"/>
      <c r="GD427" s="25"/>
      <c r="GE427" s="25"/>
      <c r="GF427" s="26"/>
      <c r="GG427" s="82"/>
      <c r="GH427" s="83"/>
      <c r="GI427" s="84"/>
      <c r="GJ427" s="85"/>
      <c r="GK427" s="20"/>
      <c r="GL427" s="24"/>
      <c r="GM427" s="25"/>
      <c r="GN427" s="25"/>
      <c r="GO427" s="25"/>
      <c r="GP427" s="25"/>
      <c r="GQ427" s="25"/>
      <c r="GR427" s="25"/>
      <c r="GS427" s="25"/>
      <c r="GT427" s="25"/>
      <c r="GU427" s="25"/>
      <c r="GV427" s="25"/>
      <c r="GW427" s="26"/>
      <c r="GX427" s="82"/>
      <c r="GY427" s="83"/>
      <c r="GZ427" s="84"/>
      <c r="HA427" s="85"/>
      <c r="HB427" s="20"/>
      <c r="HC427" s="24"/>
      <c r="HD427" s="25"/>
      <c r="HE427" s="25"/>
      <c r="HF427" s="25"/>
      <c r="HG427" s="25"/>
      <c r="HH427" s="25"/>
      <c r="HI427" s="25"/>
      <c r="HJ427" s="25"/>
      <c r="HK427" s="25"/>
      <c r="HL427" s="25"/>
      <c r="HM427" s="25"/>
      <c r="HN427" s="26"/>
      <c r="HO427" s="82"/>
      <c r="HP427" s="83"/>
      <c r="HQ427" s="84"/>
      <c r="HR427" s="85"/>
      <c r="HS427" s="20"/>
      <c r="HT427" s="24"/>
      <c r="HU427" s="25"/>
      <c r="HV427" s="25"/>
      <c r="HW427" s="25"/>
      <c r="HX427" s="25"/>
      <c r="HY427" s="25"/>
      <c r="HZ427" s="25"/>
      <c r="IA427" s="25"/>
      <c r="IB427" s="25"/>
      <c r="IC427" s="25"/>
      <c r="ID427" s="25"/>
      <c r="IE427" s="26"/>
      <c r="IF427" s="82"/>
      <c r="IG427" s="83"/>
      <c r="IH427" s="84"/>
      <c r="II427" s="85"/>
      <c r="IJ427" s="20"/>
      <c r="IK427" s="24"/>
      <c r="IL427" s="25"/>
      <c r="IM427" s="25"/>
      <c r="IN427" s="25"/>
      <c r="IO427" s="25"/>
      <c r="IP427" s="25"/>
      <c r="IQ427" s="25"/>
      <c r="IR427" s="25"/>
      <c r="IS427" s="25"/>
      <c r="IT427" s="25"/>
      <c r="IU427" s="25"/>
      <c r="IV427" s="26"/>
    </row>
    <row r="428" spans="1:256" ht="20.25" customHeight="1">
      <c r="A428" s="80"/>
      <c r="B428" s="86"/>
      <c r="C428" s="87"/>
      <c r="D428" s="88"/>
      <c r="E428" s="20"/>
      <c r="F428" s="20"/>
      <c r="G428" s="20"/>
      <c r="H428" s="17">
        <v>2022</v>
      </c>
      <c r="I428" s="30">
        <f>K428+M428+O428+Q428</f>
        <v>0</v>
      </c>
      <c r="J428" s="30">
        <f t="shared" si="199"/>
        <v>0</v>
      </c>
      <c r="K428" s="30">
        <v>0</v>
      </c>
      <c r="L428" s="30">
        <v>0</v>
      </c>
      <c r="M428" s="30">
        <v>0</v>
      </c>
      <c r="N428" s="30">
        <v>0</v>
      </c>
      <c r="O428" s="30">
        <v>0</v>
      </c>
      <c r="P428" s="30">
        <v>0</v>
      </c>
      <c r="Q428" s="30">
        <v>0</v>
      </c>
      <c r="R428" s="30">
        <v>0</v>
      </c>
      <c r="S428" s="26"/>
      <c r="T428" s="82"/>
      <c r="U428" s="87"/>
      <c r="V428" s="87"/>
      <c r="W428" s="28"/>
      <c r="X428" s="49"/>
      <c r="Y428" s="52"/>
      <c r="Z428" s="52"/>
      <c r="AA428" s="52"/>
      <c r="AB428" s="52"/>
      <c r="AC428" s="52"/>
      <c r="AD428" s="52"/>
      <c r="AE428" s="52"/>
      <c r="AF428" s="52"/>
      <c r="AG428" s="52"/>
      <c r="AH428" s="52"/>
      <c r="AI428" s="60"/>
      <c r="AJ428" s="89"/>
      <c r="AK428" s="87"/>
      <c r="AL428" s="87"/>
      <c r="AM428" s="87"/>
      <c r="AN428" s="28"/>
      <c r="AO428" s="49"/>
      <c r="AP428" s="52"/>
      <c r="AQ428" s="52"/>
      <c r="AR428" s="52"/>
      <c r="AS428" s="52"/>
      <c r="AT428" s="52"/>
      <c r="AU428" s="52"/>
      <c r="AV428" s="52"/>
      <c r="AW428" s="52"/>
      <c r="AX428" s="52"/>
      <c r="AY428" s="52"/>
      <c r="AZ428" s="60"/>
      <c r="BA428" s="89"/>
      <c r="BB428" s="87"/>
      <c r="BC428" s="87"/>
      <c r="BD428" s="87"/>
      <c r="BE428" s="28"/>
      <c r="BF428" s="49"/>
      <c r="BG428" s="52"/>
      <c r="BH428" s="52"/>
      <c r="BI428" s="52"/>
      <c r="BJ428" s="52"/>
      <c r="BK428" s="52"/>
      <c r="BL428" s="52"/>
      <c r="BM428" s="52"/>
      <c r="BN428" s="52"/>
      <c r="BO428" s="52"/>
      <c r="BP428" s="52"/>
      <c r="BQ428" s="60"/>
      <c r="BR428" s="89"/>
      <c r="BS428" s="87"/>
      <c r="BT428" s="87"/>
      <c r="BU428" s="87"/>
      <c r="BV428" s="28"/>
      <c r="BW428" s="49"/>
      <c r="BX428" s="52"/>
      <c r="BY428" s="52"/>
      <c r="BZ428" s="52"/>
      <c r="CA428" s="52"/>
      <c r="CB428" s="52"/>
      <c r="CC428" s="52"/>
      <c r="CD428" s="52"/>
      <c r="CE428" s="52"/>
      <c r="CF428" s="52"/>
      <c r="CG428" s="52"/>
      <c r="CH428" s="60"/>
      <c r="CI428" s="89"/>
      <c r="CJ428" s="87"/>
      <c r="CK428" s="87"/>
      <c r="CL428" s="87"/>
      <c r="CM428" s="28"/>
      <c r="CN428" s="49"/>
      <c r="CO428" s="52"/>
      <c r="CP428" s="52"/>
      <c r="CQ428" s="52"/>
      <c r="CR428" s="52"/>
      <c r="CS428" s="52"/>
      <c r="CT428" s="52"/>
      <c r="CU428" s="52"/>
      <c r="CV428" s="52"/>
      <c r="CW428" s="52"/>
      <c r="CX428" s="52"/>
      <c r="CY428" s="60"/>
      <c r="CZ428" s="89"/>
      <c r="DA428" s="87"/>
      <c r="DB428" s="87"/>
      <c r="DC428" s="87"/>
      <c r="DD428" s="28"/>
      <c r="DE428" s="49"/>
      <c r="DF428" s="52"/>
      <c r="DG428" s="62"/>
      <c r="DH428" s="30"/>
      <c r="DI428" s="30"/>
      <c r="DJ428" s="30"/>
      <c r="DK428" s="30"/>
      <c r="DL428" s="30"/>
      <c r="DM428" s="30"/>
      <c r="DN428" s="30"/>
      <c r="DO428" s="30"/>
      <c r="DP428" s="26"/>
      <c r="DQ428" s="82"/>
      <c r="DR428" s="86"/>
      <c r="DS428" s="87"/>
      <c r="DT428" s="88"/>
      <c r="DU428" s="20"/>
      <c r="DV428" s="17"/>
      <c r="DW428" s="30"/>
      <c r="DX428" s="30"/>
      <c r="DY428" s="30"/>
      <c r="DZ428" s="30"/>
      <c r="EA428" s="30"/>
      <c r="EB428" s="30"/>
      <c r="EC428" s="30"/>
      <c r="ED428" s="30"/>
      <c r="EE428" s="30"/>
      <c r="EF428" s="30"/>
      <c r="EG428" s="26"/>
      <c r="EH428" s="82"/>
      <c r="EI428" s="86"/>
      <c r="EJ428" s="87"/>
      <c r="EK428" s="88"/>
      <c r="EL428" s="20"/>
      <c r="EM428" s="17"/>
      <c r="EN428" s="30"/>
      <c r="EO428" s="30"/>
      <c r="EP428" s="30"/>
      <c r="EQ428" s="30"/>
      <c r="ER428" s="30"/>
      <c r="ES428" s="30"/>
      <c r="ET428" s="30"/>
      <c r="EU428" s="30"/>
      <c r="EV428" s="30"/>
      <c r="EW428" s="30"/>
      <c r="EX428" s="26"/>
      <c r="EY428" s="82"/>
      <c r="EZ428" s="86"/>
      <c r="FA428" s="87"/>
      <c r="FB428" s="88"/>
      <c r="FC428" s="20"/>
      <c r="FD428" s="17"/>
      <c r="FE428" s="30"/>
      <c r="FF428" s="30"/>
      <c r="FG428" s="30"/>
      <c r="FH428" s="30"/>
      <c r="FI428" s="30"/>
      <c r="FJ428" s="30"/>
      <c r="FK428" s="30"/>
      <c r="FL428" s="30"/>
      <c r="FM428" s="30"/>
      <c r="FN428" s="30"/>
      <c r="FO428" s="26"/>
      <c r="FP428" s="82"/>
      <c r="FQ428" s="86"/>
      <c r="FR428" s="87"/>
      <c r="FS428" s="88"/>
      <c r="FT428" s="20"/>
      <c r="FU428" s="17"/>
      <c r="FV428" s="30"/>
      <c r="FW428" s="30"/>
      <c r="FX428" s="30"/>
      <c r="FY428" s="30"/>
      <c r="FZ428" s="30"/>
      <c r="GA428" s="30"/>
      <c r="GB428" s="30"/>
      <c r="GC428" s="30"/>
      <c r="GD428" s="30"/>
      <c r="GE428" s="30"/>
      <c r="GF428" s="26"/>
      <c r="GG428" s="82"/>
      <c r="GH428" s="86"/>
      <c r="GI428" s="87"/>
      <c r="GJ428" s="88"/>
      <c r="GK428" s="20"/>
      <c r="GL428" s="17"/>
      <c r="GM428" s="30"/>
      <c r="GN428" s="30"/>
      <c r="GO428" s="30"/>
      <c r="GP428" s="30"/>
      <c r="GQ428" s="30"/>
      <c r="GR428" s="30"/>
      <c r="GS428" s="30"/>
      <c r="GT428" s="30"/>
      <c r="GU428" s="30"/>
      <c r="GV428" s="30"/>
      <c r="GW428" s="26"/>
      <c r="GX428" s="82"/>
      <c r="GY428" s="86"/>
      <c r="GZ428" s="87"/>
      <c r="HA428" s="88"/>
      <c r="HB428" s="20"/>
      <c r="HC428" s="17"/>
      <c r="HD428" s="30"/>
      <c r="HE428" s="30"/>
      <c r="HF428" s="30"/>
      <c r="HG428" s="30"/>
      <c r="HH428" s="30"/>
      <c r="HI428" s="30"/>
      <c r="HJ428" s="30"/>
      <c r="HK428" s="30"/>
      <c r="HL428" s="30"/>
      <c r="HM428" s="30"/>
      <c r="HN428" s="26"/>
      <c r="HO428" s="82"/>
      <c r="HP428" s="86"/>
      <c r="HQ428" s="87"/>
      <c r="HR428" s="88"/>
      <c r="HS428" s="20"/>
      <c r="HT428" s="17"/>
      <c r="HU428" s="30"/>
      <c r="HV428" s="30"/>
      <c r="HW428" s="30"/>
      <c r="HX428" s="30"/>
      <c r="HY428" s="30"/>
      <c r="HZ428" s="30"/>
      <c r="IA428" s="30"/>
      <c r="IB428" s="30"/>
      <c r="IC428" s="30"/>
      <c r="ID428" s="30"/>
      <c r="IE428" s="26"/>
      <c r="IF428" s="82"/>
      <c r="IG428" s="86"/>
      <c r="IH428" s="87"/>
      <c r="II428" s="88"/>
      <c r="IJ428" s="20"/>
      <c r="IK428" s="17"/>
      <c r="IL428" s="30"/>
      <c r="IM428" s="30"/>
      <c r="IN428" s="30"/>
      <c r="IO428" s="30"/>
      <c r="IP428" s="30"/>
      <c r="IQ428" s="30"/>
      <c r="IR428" s="30"/>
      <c r="IS428" s="30"/>
      <c r="IT428" s="30"/>
      <c r="IU428" s="30"/>
      <c r="IV428" s="26"/>
    </row>
    <row r="429" spans="1:256" ht="19.5" customHeight="1">
      <c r="A429" s="80"/>
      <c r="B429" s="86"/>
      <c r="C429" s="87"/>
      <c r="D429" s="88"/>
      <c r="E429" s="17"/>
      <c r="F429" s="17"/>
      <c r="G429" s="17"/>
      <c r="H429" s="17">
        <v>2023</v>
      </c>
      <c r="I429" s="30">
        <f aca="true" t="shared" si="204" ref="I429:I436">K429+M429+O429+Q429</f>
        <v>0</v>
      </c>
      <c r="J429" s="30">
        <f t="shared" si="199"/>
        <v>0</v>
      </c>
      <c r="K429" s="30">
        <v>0</v>
      </c>
      <c r="L429" s="30">
        <v>0</v>
      </c>
      <c r="M429" s="30">
        <v>0</v>
      </c>
      <c r="N429" s="30">
        <v>0</v>
      </c>
      <c r="O429" s="30">
        <v>0</v>
      </c>
      <c r="P429" s="30">
        <v>0</v>
      </c>
      <c r="Q429" s="30">
        <f aca="true" t="shared" si="205" ref="Q429:R435">Q302+Q108+Q366</f>
        <v>0</v>
      </c>
      <c r="R429" s="30">
        <f t="shared" si="205"/>
        <v>0</v>
      </c>
      <c r="S429" s="26"/>
      <c r="T429" s="82"/>
      <c r="U429" s="87"/>
      <c r="V429" s="87"/>
      <c r="W429" s="49"/>
      <c r="X429" s="49"/>
      <c r="Y429" s="52"/>
      <c r="Z429" s="52"/>
      <c r="AA429" s="52"/>
      <c r="AB429" s="52"/>
      <c r="AC429" s="52"/>
      <c r="AD429" s="52"/>
      <c r="AE429" s="52"/>
      <c r="AF429" s="52"/>
      <c r="AG429" s="52"/>
      <c r="AH429" s="52"/>
      <c r="AI429" s="60"/>
      <c r="AJ429" s="89"/>
      <c r="AK429" s="87"/>
      <c r="AL429" s="87"/>
      <c r="AM429" s="87"/>
      <c r="AN429" s="49"/>
      <c r="AO429" s="49"/>
      <c r="AP429" s="52"/>
      <c r="AQ429" s="52"/>
      <c r="AR429" s="52"/>
      <c r="AS429" s="52"/>
      <c r="AT429" s="52"/>
      <c r="AU429" s="52"/>
      <c r="AV429" s="52"/>
      <c r="AW429" s="52"/>
      <c r="AX429" s="52"/>
      <c r="AY429" s="52"/>
      <c r="AZ429" s="60"/>
      <c r="BA429" s="89"/>
      <c r="BB429" s="87"/>
      <c r="BC429" s="87"/>
      <c r="BD429" s="87"/>
      <c r="BE429" s="49"/>
      <c r="BF429" s="49"/>
      <c r="BG429" s="52"/>
      <c r="BH429" s="52"/>
      <c r="BI429" s="52"/>
      <c r="BJ429" s="52"/>
      <c r="BK429" s="52"/>
      <c r="BL429" s="52"/>
      <c r="BM429" s="52"/>
      <c r="BN429" s="52"/>
      <c r="BO429" s="52"/>
      <c r="BP429" s="52"/>
      <c r="BQ429" s="60"/>
      <c r="BR429" s="89"/>
      <c r="BS429" s="87"/>
      <c r="BT429" s="87"/>
      <c r="BU429" s="87"/>
      <c r="BV429" s="49"/>
      <c r="BW429" s="49"/>
      <c r="BX429" s="52"/>
      <c r="BY429" s="52"/>
      <c r="BZ429" s="52"/>
      <c r="CA429" s="52"/>
      <c r="CB429" s="52"/>
      <c r="CC429" s="52"/>
      <c r="CD429" s="52"/>
      <c r="CE429" s="52"/>
      <c r="CF429" s="52"/>
      <c r="CG429" s="52"/>
      <c r="CH429" s="60"/>
      <c r="CI429" s="89"/>
      <c r="CJ429" s="87"/>
      <c r="CK429" s="87"/>
      <c r="CL429" s="87"/>
      <c r="CM429" s="49"/>
      <c r="CN429" s="49"/>
      <c r="CO429" s="52"/>
      <c r="CP429" s="52"/>
      <c r="CQ429" s="52"/>
      <c r="CR429" s="52"/>
      <c r="CS429" s="52"/>
      <c r="CT429" s="52"/>
      <c r="CU429" s="52"/>
      <c r="CV429" s="52"/>
      <c r="CW429" s="52"/>
      <c r="CX429" s="52"/>
      <c r="CY429" s="60"/>
      <c r="CZ429" s="89"/>
      <c r="DA429" s="87"/>
      <c r="DB429" s="87"/>
      <c r="DC429" s="87"/>
      <c r="DD429" s="49"/>
      <c r="DE429" s="49"/>
      <c r="DF429" s="52"/>
      <c r="DG429" s="62"/>
      <c r="DH429" s="30"/>
      <c r="DI429" s="30"/>
      <c r="DJ429" s="30"/>
      <c r="DK429" s="30"/>
      <c r="DL429" s="30"/>
      <c r="DM429" s="30"/>
      <c r="DN429" s="30"/>
      <c r="DO429" s="30"/>
      <c r="DP429" s="26"/>
      <c r="DQ429" s="82"/>
      <c r="DR429" s="86"/>
      <c r="DS429" s="87"/>
      <c r="DT429" s="88"/>
      <c r="DU429" s="17"/>
      <c r="DV429" s="17"/>
      <c r="DW429" s="30"/>
      <c r="DX429" s="30"/>
      <c r="DY429" s="30"/>
      <c r="DZ429" s="30"/>
      <c r="EA429" s="30"/>
      <c r="EB429" s="30"/>
      <c r="EC429" s="30"/>
      <c r="ED429" s="30"/>
      <c r="EE429" s="30"/>
      <c r="EF429" s="30"/>
      <c r="EG429" s="26"/>
      <c r="EH429" s="82"/>
      <c r="EI429" s="86"/>
      <c r="EJ429" s="87"/>
      <c r="EK429" s="88"/>
      <c r="EL429" s="17"/>
      <c r="EM429" s="17"/>
      <c r="EN429" s="30"/>
      <c r="EO429" s="30"/>
      <c r="EP429" s="30"/>
      <c r="EQ429" s="30"/>
      <c r="ER429" s="30"/>
      <c r="ES429" s="30"/>
      <c r="ET429" s="30"/>
      <c r="EU429" s="30"/>
      <c r="EV429" s="30"/>
      <c r="EW429" s="30"/>
      <c r="EX429" s="26"/>
      <c r="EY429" s="82"/>
      <c r="EZ429" s="86"/>
      <c r="FA429" s="87"/>
      <c r="FB429" s="88"/>
      <c r="FC429" s="17"/>
      <c r="FD429" s="17"/>
      <c r="FE429" s="30"/>
      <c r="FF429" s="30"/>
      <c r="FG429" s="30"/>
      <c r="FH429" s="30"/>
      <c r="FI429" s="30"/>
      <c r="FJ429" s="30"/>
      <c r="FK429" s="30"/>
      <c r="FL429" s="30"/>
      <c r="FM429" s="30"/>
      <c r="FN429" s="30"/>
      <c r="FO429" s="26"/>
      <c r="FP429" s="82"/>
      <c r="FQ429" s="86"/>
      <c r="FR429" s="87"/>
      <c r="FS429" s="88"/>
      <c r="FT429" s="17"/>
      <c r="FU429" s="17"/>
      <c r="FV429" s="30"/>
      <c r="FW429" s="30"/>
      <c r="FX429" s="30"/>
      <c r="FY429" s="30"/>
      <c r="FZ429" s="30"/>
      <c r="GA429" s="30"/>
      <c r="GB429" s="30"/>
      <c r="GC429" s="30"/>
      <c r="GD429" s="30"/>
      <c r="GE429" s="30"/>
      <c r="GF429" s="26"/>
      <c r="GG429" s="82"/>
      <c r="GH429" s="86"/>
      <c r="GI429" s="87"/>
      <c r="GJ429" s="88"/>
      <c r="GK429" s="17"/>
      <c r="GL429" s="17"/>
      <c r="GM429" s="30"/>
      <c r="GN429" s="30"/>
      <c r="GO429" s="30"/>
      <c r="GP429" s="30"/>
      <c r="GQ429" s="30"/>
      <c r="GR429" s="30"/>
      <c r="GS429" s="30"/>
      <c r="GT429" s="30"/>
      <c r="GU429" s="30"/>
      <c r="GV429" s="30"/>
      <c r="GW429" s="26"/>
      <c r="GX429" s="82"/>
      <c r="GY429" s="86"/>
      <c r="GZ429" s="87"/>
      <c r="HA429" s="88"/>
      <c r="HB429" s="17"/>
      <c r="HC429" s="17"/>
      <c r="HD429" s="30"/>
      <c r="HE429" s="30"/>
      <c r="HF429" s="30"/>
      <c r="HG429" s="30"/>
      <c r="HH429" s="30"/>
      <c r="HI429" s="30"/>
      <c r="HJ429" s="30"/>
      <c r="HK429" s="30"/>
      <c r="HL429" s="30"/>
      <c r="HM429" s="30"/>
      <c r="HN429" s="26"/>
      <c r="HO429" s="82"/>
      <c r="HP429" s="86"/>
      <c r="HQ429" s="87"/>
      <c r="HR429" s="88"/>
      <c r="HS429" s="17"/>
      <c r="HT429" s="17"/>
      <c r="HU429" s="30"/>
      <c r="HV429" s="30"/>
      <c r="HW429" s="30"/>
      <c r="HX429" s="30"/>
      <c r="HY429" s="30"/>
      <c r="HZ429" s="30"/>
      <c r="IA429" s="30"/>
      <c r="IB429" s="30"/>
      <c r="IC429" s="30"/>
      <c r="ID429" s="30"/>
      <c r="IE429" s="26"/>
      <c r="IF429" s="82"/>
      <c r="IG429" s="86"/>
      <c r="IH429" s="87"/>
      <c r="II429" s="88"/>
      <c r="IJ429" s="17"/>
      <c r="IK429" s="17"/>
      <c r="IL429" s="30"/>
      <c r="IM429" s="30"/>
      <c r="IN429" s="30"/>
      <c r="IO429" s="30"/>
      <c r="IP429" s="30"/>
      <c r="IQ429" s="30"/>
      <c r="IR429" s="30"/>
      <c r="IS429" s="30"/>
      <c r="IT429" s="30"/>
      <c r="IU429" s="30"/>
      <c r="IV429" s="26"/>
    </row>
    <row r="430" spans="1:256" ht="21.75" customHeight="1">
      <c r="A430" s="80"/>
      <c r="B430" s="86"/>
      <c r="C430" s="87"/>
      <c r="D430" s="88"/>
      <c r="E430" s="17"/>
      <c r="F430" s="17"/>
      <c r="G430" s="17"/>
      <c r="H430" s="17">
        <v>2024</v>
      </c>
      <c r="I430" s="30">
        <f t="shared" si="204"/>
        <v>0</v>
      </c>
      <c r="J430" s="30">
        <f t="shared" si="199"/>
        <v>0</v>
      </c>
      <c r="K430" s="30">
        <v>0</v>
      </c>
      <c r="L430" s="30">
        <v>0</v>
      </c>
      <c r="M430" s="30">
        <v>0</v>
      </c>
      <c r="N430" s="30">
        <v>0</v>
      </c>
      <c r="O430" s="30">
        <v>0</v>
      </c>
      <c r="P430" s="30">
        <v>0</v>
      </c>
      <c r="Q430" s="30">
        <f t="shared" si="205"/>
        <v>0</v>
      </c>
      <c r="R430" s="30">
        <f t="shared" si="205"/>
        <v>0</v>
      </c>
      <c r="S430" s="26"/>
      <c r="T430" s="82"/>
      <c r="U430" s="87"/>
      <c r="V430" s="87"/>
      <c r="W430" s="49"/>
      <c r="X430" s="49"/>
      <c r="Y430" s="52"/>
      <c r="Z430" s="52"/>
      <c r="AA430" s="52"/>
      <c r="AB430" s="52"/>
      <c r="AC430" s="52"/>
      <c r="AD430" s="52"/>
      <c r="AE430" s="52"/>
      <c r="AF430" s="52"/>
      <c r="AG430" s="52"/>
      <c r="AH430" s="52"/>
      <c r="AI430" s="60"/>
      <c r="AJ430" s="89"/>
      <c r="AK430" s="87"/>
      <c r="AL430" s="87"/>
      <c r="AM430" s="87"/>
      <c r="AN430" s="49"/>
      <c r="AO430" s="49"/>
      <c r="AP430" s="52"/>
      <c r="AQ430" s="52"/>
      <c r="AR430" s="52"/>
      <c r="AS430" s="52"/>
      <c r="AT430" s="52"/>
      <c r="AU430" s="52"/>
      <c r="AV430" s="52"/>
      <c r="AW430" s="52"/>
      <c r="AX430" s="52"/>
      <c r="AY430" s="52"/>
      <c r="AZ430" s="60"/>
      <c r="BA430" s="89"/>
      <c r="BB430" s="87"/>
      <c r="BC430" s="87"/>
      <c r="BD430" s="87"/>
      <c r="BE430" s="49"/>
      <c r="BF430" s="49"/>
      <c r="BG430" s="52"/>
      <c r="BH430" s="52"/>
      <c r="BI430" s="52"/>
      <c r="BJ430" s="52"/>
      <c r="BK430" s="52"/>
      <c r="BL430" s="52"/>
      <c r="BM430" s="52"/>
      <c r="BN430" s="52"/>
      <c r="BO430" s="52"/>
      <c r="BP430" s="52"/>
      <c r="BQ430" s="60"/>
      <c r="BR430" s="89"/>
      <c r="BS430" s="87"/>
      <c r="BT430" s="87"/>
      <c r="BU430" s="87"/>
      <c r="BV430" s="49"/>
      <c r="BW430" s="49"/>
      <c r="BX430" s="52"/>
      <c r="BY430" s="52"/>
      <c r="BZ430" s="52"/>
      <c r="CA430" s="52"/>
      <c r="CB430" s="52"/>
      <c r="CC430" s="52"/>
      <c r="CD430" s="52"/>
      <c r="CE430" s="52"/>
      <c r="CF430" s="52"/>
      <c r="CG430" s="52"/>
      <c r="CH430" s="60"/>
      <c r="CI430" s="89"/>
      <c r="CJ430" s="87"/>
      <c r="CK430" s="87"/>
      <c r="CL430" s="87"/>
      <c r="CM430" s="49"/>
      <c r="CN430" s="49"/>
      <c r="CO430" s="52"/>
      <c r="CP430" s="52"/>
      <c r="CQ430" s="52"/>
      <c r="CR430" s="52"/>
      <c r="CS430" s="52"/>
      <c r="CT430" s="52"/>
      <c r="CU430" s="52"/>
      <c r="CV430" s="52"/>
      <c r="CW430" s="52"/>
      <c r="CX430" s="52"/>
      <c r="CY430" s="60"/>
      <c r="CZ430" s="89"/>
      <c r="DA430" s="87"/>
      <c r="DB430" s="87"/>
      <c r="DC430" s="87"/>
      <c r="DD430" s="49"/>
      <c r="DE430" s="49"/>
      <c r="DF430" s="52"/>
      <c r="DG430" s="62"/>
      <c r="DH430" s="30"/>
      <c r="DI430" s="30"/>
      <c r="DJ430" s="30"/>
      <c r="DK430" s="30"/>
      <c r="DL430" s="30"/>
      <c r="DM430" s="30"/>
      <c r="DN430" s="30"/>
      <c r="DO430" s="30"/>
      <c r="DP430" s="26"/>
      <c r="DQ430" s="82"/>
      <c r="DR430" s="86"/>
      <c r="DS430" s="87"/>
      <c r="DT430" s="88"/>
      <c r="DU430" s="17"/>
      <c r="DV430" s="17"/>
      <c r="DW430" s="30"/>
      <c r="DX430" s="30"/>
      <c r="DY430" s="30"/>
      <c r="DZ430" s="30"/>
      <c r="EA430" s="30"/>
      <c r="EB430" s="30"/>
      <c r="EC430" s="30"/>
      <c r="ED430" s="30"/>
      <c r="EE430" s="30"/>
      <c r="EF430" s="30"/>
      <c r="EG430" s="26"/>
      <c r="EH430" s="82"/>
      <c r="EI430" s="86"/>
      <c r="EJ430" s="87"/>
      <c r="EK430" s="88"/>
      <c r="EL430" s="17"/>
      <c r="EM430" s="17"/>
      <c r="EN430" s="30"/>
      <c r="EO430" s="30"/>
      <c r="EP430" s="30"/>
      <c r="EQ430" s="30"/>
      <c r="ER430" s="30"/>
      <c r="ES430" s="30"/>
      <c r="ET430" s="30"/>
      <c r="EU430" s="30"/>
      <c r="EV430" s="30"/>
      <c r="EW430" s="30"/>
      <c r="EX430" s="26"/>
      <c r="EY430" s="82"/>
      <c r="EZ430" s="86"/>
      <c r="FA430" s="87"/>
      <c r="FB430" s="88"/>
      <c r="FC430" s="17"/>
      <c r="FD430" s="17"/>
      <c r="FE430" s="30"/>
      <c r="FF430" s="30"/>
      <c r="FG430" s="30"/>
      <c r="FH430" s="30"/>
      <c r="FI430" s="30"/>
      <c r="FJ430" s="30"/>
      <c r="FK430" s="30"/>
      <c r="FL430" s="30"/>
      <c r="FM430" s="30"/>
      <c r="FN430" s="30"/>
      <c r="FO430" s="26"/>
      <c r="FP430" s="82"/>
      <c r="FQ430" s="86"/>
      <c r="FR430" s="87"/>
      <c r="FS430" s="88"/>
      <c r="FT430" s="17"/>
      <c r="FU430" s="17"/>
      <c r="FV430" s="30"/>
      <c r="FW430" s="30"/>
      <c r="FX430" s="30"/>
      <c r="FY430" s="30"/>
      <c r="FZ430" s="30"/>
      <c r="GA430" s="30"/>
      <c r="GB430" s="30"/>
      <c r="GC430" s="30"/>
      <c r="GD430" s="30"/>
      <c r="GE430" s="30"/>
      <c r="GF430" s="26"/>
      <c r="GG430" s="82"/>
      <c r="GH430" s="86"/>
      <c r="GI430" s="87"/>
      <c r="GJ430" s="88"/>
      <c r="GK430" s="17"/>
      <c r="GL430" s="17"/>
      <c r="GM430" s="30"/>
      <c r="GN430" s="30"/>
      <c r="GO430" s="30"/>
      <c r="GP430" s="30"/>
      <c r="GQ430" s="30"/>
      <c r="GR430" s="30"/>
      <c r="GS430" s="30"/>
      <c r="GT430" s="30"/>
      <c r="GU430" s="30"/>
      <c r="GV430" s="30"/>
      <c r="GW430" s="26"/>
      <c r="GX430" s="82"/>
      <c r="GY430" s="86"/>
      <c r="GZ430" s="87"/>
      <c r="HA430" s="88"/>
      <c r="HB430" s="17"/>
      <c r="HC430" s="17"/>
      <c r="HD430" s="30"/>
      <c r="HE430" s="30"/>
      <c r="HF430" s="30"/>
      <c r="HG430" s="30"/>
      <c r="HH430" s="30"/>
      <c r="HI430" s="30"/>
      <c r="HJ430" s="30"/>
      <c r="HK430" s="30"/>
      <c r="HL430" s="30"/>
      <c r="HM430" s="30"/>
      <c r="HN430" s="26"/>
      <c r="HO430" s="82"/>
      <c r="HP430" s="86"/>
      <c r="HQ430" s="87"/>
      <c r="HR430" s="88"/>
      <c r="HS430" s="17"/>
      <c r="HT430" s="17"/>
      <c r="HU430" s="30"/>
      <c r="HV430" s="30"/>
      <c r="HW430" s="30"/>
      <c r="HX430" s="30"/>
      <c r="HY430" s="30"/>
      <c r="HZ430" s="30"/>
      <c r="IA430" s="30"/>
      <c r="IB430" s="30"/>
      <c r="IC430" s="30"/>
      <c r="ID430" s="30"/>
      <c r="IE430" s="26"/>
      <c r="IF430" s="82"/>
      <c r="IG430" s="86"/>
      <c r="IH430" s="87"/>
      <c r="II430" s="88"/>
      <c r="IJ430" s="17"/>
      <c r="IK430" s="17"/>
      <c r="IL430" s="30"/>
      <c r="IM430" s="30"/>
      <c r="IN430" s="30"/>
      <c r="IO430" s="30"/>
      <c r="IP430" s="30"/>
      <c r="IQ430" s="30"/>
      <c r="IR430" s="30"/>
      <c r="IS430" s="30"/>
      <c r="IT430" s="30"/>
      <c r="IU430" s="30"/>
      <c r="IV430" s="26"/>
    </row>
    <row r="431" spans="1:256" ht="21.75" customHeight="1">
      <c r="A431" s="80"/>
      <c r="B431" s="86"/>
      <c r="C431" s="87"/>
      <c r="D431" s="88"/>
      <c r="E431" s="17"/>
      <c r="F431" s="17"/>
      <c r="G431" s="17"/>
      <c r="H431" s="17">
        <v>2025</v>
      </c>
      <c r="I431" s="30">
        <f t="shared" si="204"/>
        <v>0</v>
      </c>
      <c r="J431" s="30">
        <f t="shared" si="199"/>
        <v>0</v>
      </c>
      <c r="K431" s="30">
        <v>0</v>
      </c>
      <c r="L431" s="30">
        <v>0</v>
      </c>
      <c r="M431" s="30">
        <v>0</v>
      </c>
      <c r="N431" s="30">
        <v>0</v>
      </c>
      <c r="O431" s="30">
        <v>0</v>
      </c>
      <c r="P431" s="30">
        <v>0</v>
      </c>
      <c r="Q431" s="30">
        <f t="shared" si="205"/>
        <v>0</v>
      </c>
      <c r="R431" s="30">
        <f t="shared" si="205"/>
        <v>0</v>
      </c>
      <c r="S431" s="26"/>
      <c r="T431" s="82"/>
      <c r="U431" s="87"/>
      <c r="V431" s="87"/>
      <c r="W431" s="49"/>
      <c r="X431" s="49"/>
      <c r="Y431" s="52"/>
      <c r="Z431" s="52"/>
      <c r="AA431" s="52"/>
      <c r="AB431" s="52"/>
      <c r="AC431" s="52"/>
      <c r="AD431" s="52"/>
      <c r="AE431" s="52"/>
      <c r="AF431" s="52"/>
      <c r="AG431" s="52"/>
      <c r="AH431" s="52"/>
      <c r="AI431" s="60"/>
      <c r="AJ431" s="89"/>
      <c r="AK431" s="87"/>
      <c r="AL431" s="87"/>
      <c r="AM431" s="87"/>
      <c r="AN431" s="49"/>
      <c r="AO431" s="49"/>
      <c r="AP431" s="52"/>
      <c r="AQ431" s="52"/>
      <c r="AR431" s="52"/>
      <c r="AS431" s="52"/>
      <c r="AT431" s="52"/>
      <c r="AU431" s="52"/>
      <c r="AV431" s="52"/>
      <c r="AW431" s="52"/>
      <c r="AX431" s="52"/>
      <c r="AY431" s="52"/>
      <c r="AZ431" s="60"/>
      <c r="BA431" s="89"/>
      <c r="BB431" s="87"/>
      <c r="BC431" s="87"/>
      <c r="BD431" s="87"/>
      <c r="BE431" s="49"/>
      <c r="BF431" s="49"/>
      <c r="BG431" s="52"/>
      <c r="BH431" s="52"/>
      <c r="BI431" s="52"/>
      <c r="BJ431" s="52"/>
      <c r="BK431" s="52"/>
      <c r="BL431" s="52"/>
      <c r="BM431" s="52"/>
      <c r="BN431" s="52"/>
      <c r="BO431" s="52"/>
      <c r="BP431" s="52"/>
      <c r="BQ431" s="60"/>
      <c r="BR431" s="89"/>
      <c r="BS431" s="87"/>
      <c r="BT431" s="87"/>
      <c r="BU431" s="87"/>
      <c r="BV431" s="49"/>
      <c r="BW431" s="49"/>
      <c r="BX431" s="52"/>
      <c r="BY431" s="52"/>
      <c r="BZ431" s="52"/>
      <c r="CA431" s="52"/>
      <c r="CB431" s="52"/>
      <c r="CC431" s="52"/>
      <c r="CD431" s="52"/>
      <c r="CE431" s="52"/>
      <c r="CF431" s="52"/>
      <c r="CG431" s="52"/>
      <c r="CH431" s="60"/>
      <c r="CI431" s="89"/>
      <c r="CJ431" s="87"/>
      <c r="CK431" s="87"/>
      <c r="CL431" s="87"/>
      <c r="CM431" s="49"/>
      <c r="CN431" s="49"/>
      <c r="CO431" s="52"/>
      <c r="CP431" s="52"/>
      <c r="CQ431" s="52"/>
      <c r="CR431" s="52"/>
      <c r="CS431" s="52"/>
      <c r="CT431" s="52"/>
      <c r="CU431" s="52"/>
      <c r="CV431" s="52"/>
      <c r="CW431" s="52"/>
      <c r="CX431" s="52"/>
      <c r="CY431" s="60"/>
      <c r="CZ431" s="89"/>
      <c r="DA431" s="87"/>
      <c r="DB431" s="87"/>
      <c r="DC431" s="87"/>
      <c r="DD431" s="49"/>
      <c r="DE431" s="49"/>
      <c r="DF431" s="52"/>
      <c r="DG431" s="62"/>
      <c r="DH431" s="30"/>
      <c r="DI431" s="30"/>
      <c r="DJ431" s="30"/>
      <c r="DK431" s="30"/>
      <c r="DL431" s="30"/>
      <c r="DM431" s="30"/>
      <c r="DN431" s="30"/>
      <c r="DO431" s="30"/>
      <c r="DP431" s="26"/>
      <c r="DQ431" s="82"/>
      <c r="DR431" s="86"/>
      <c r="DS431" s="87"/>
      <c r="DT431" s="88"/>
      <c r="DU431" s="17"/>
      <c r="DV431" s="17"/>
      <c r="DW431" s="30"/>
      <c r="DX431" s="30"/>
      <c r="DY431" s="30"/>
      <c r="DZ431" s="30"/>
      <c r="EA431" s="30"/>
      <c r="EB431" s="30"/>
      <c r="EC431" s="30"/>
      <c r="ED431" s="30"/>
      <c r="EE431" s="30"/>
      <c r="EF431" s="30"/>
      <c r="EG431" s="26"/>
      <c r="EH431" s="82"/>
      <c r="EI431" s="86"/>
      <c r="EJ431" s="87"/>
      <c r="EK431" s="88"/>
      <c r="EL431" s="17"/>
      <c r="EM431" s="17"/>
      <c r="EN431" s="30"/>
      <c r="EO431" s="30"/>
      <c r="EP431" s="30"/>
      <c r="EQ431" s="30"/>
      <c r="ER431" s="30"/>
      <c r="ES431" s="30"/>
      <c r="ET431" s="30"/>
      <c r="EU431" s="30"/>
      <c r="EV431" s="30"/>
      <c r="EW431" s="30"/>
      <c r="EX431" s="26"/>
      <c r="EY431" s="82"/>
      <c r="EZ431" s="86"/>
      <c r="FA431" s="87"/>
      <c r="FB431" s="88"/>
      <c r="FC431" s="17"/>
      <c r="FD431" s="17"/>
      <c r="FE431" s="30"/>
      <c r="FF431" s="30"/>
      <c r="FG431" s="30"/>
      <c r="FH431" s="30"/>
      <c r="FI431" s="30"/>
      <c r="FJ431" s="30"/>
      <c r="FK431" s="30"/>
      <c r="FL431" s="30"/>
      <c r="FM431" s="30"/>
      <c r="FN431" s="30"/>
      <c r="FO431" s="26"/>
      <c r="FP431" s="82"/>
      <c r="FQ431" s="86"/>
      <c r="FR431" s="87"/>
      <c r="FS431" s="88"/>
      <c r="FT431" s="17"/>
      <c r="FU431" s="17"/>
      <c r="FV431" s="30"/>
      <c r="FW431" s="30"/>
      <c r="FX431" s="30"/>
      <c r="FY431" s="30"/>
      <c r="FZ431" s="30"/>
      <c r="GA431" s="30"/>
      <c r="GB431" s="30"/>
      <c r="GC431" s="30"/>
      <c r="GD431" s="30"/>
      <c r="GE431" s="30"/>
      <c r="GF431" s="26"/>
      <c r="GG431" s="82"/>
      <c r="GH431" s="86"/>
      <c r="GI431" s="87"/>
      <c r="GJ431" s="88"/>
      <c r="GK431" s="17"/>
      <c r="GL431" s="17"/>
      <c r="GM431" s="30"/>
      <c r="GN431" s="30"/>
      <c r="GO431" s="30"/>
      <c r="GP431" s="30"/>
      <c r="GQ431" s="30"/>
      <c r="GR431" s="30"/>
      <c r="GS431" s="30"/>
      <c r="GT431" s="30"/>
      <c r="GU431" s="30"/>
      <c r="GV431" s="30"/>
      <c r="GW431" s="26"/>
      <c r="GX431" s="82"/>
      <c r="GY431" s="86"/>
      <c r="GZ431" s="87"/>
      <c r="HA431" s="88"/>
      <c r="HB431" s="17"/>
      <c r="HC431" s="17"/>
      <c r="HD431" s="30"/>
      <c r="HE431" s="30"/>
      <c r="HF431" s="30"/>
      <c r="HG431" s="30"/>
      <c r="HH431" s="30"/>
      <c r="HI431" s="30"/>
      <c r="HJ431" s="30"/>
      <c r="HK431" s="30"/>
      <c r="HL431" s="30"/>
      <c r="HM431" s="30"/>
      <c r="HN431" s="26"/>
      <c r="HO431" s="82"/>
      <c r="HP431" s="86"/>
      <c r="HQ431" s="87"/>
      <c r="HR431" s="88"/>
      <c r="HS431" s="17"/>
      <c r="HT431" s="17"/>
      <c r="HU431" s="30"/>
      <c r="HV431" s="30"/>
      <c r="HW431" s="30"/>
      <c r="HX431" s="30"/>
      <c r="HY431" s="30"/>
      <c r="HZ431" s="30"/>
      <c r="IA431" s="30"/>
      <c r="IB431" s="30"/>
      <c r="IC431" s="30"/>
      <c r="ID431" s="30"/>
      <c r="IE431" s="26"/>
      <c r="IF431" s="82"/>
      <c r="IG431" s="86"/>
      <c r="IH431" s="87"/>
      <c r="II431" s="88"/>
      <c r="IJ431" s="17"/>
      <c r="IK431" s="17"/>
      <c r="IL431" s="30"/>
      <c r="IM431" s="30"/>
      <c r="IN431" s="30"/>
      <c r="IO431" s="30"/>
      <c r="IP431" s="30"/>
      <c r="IQ431" s="30"/>
      <c r="IR431" s="30"/>
      <c r="IS431" s="30"/>
      <c r="IT431" s="30"/>
      <c r="IU431" s="30"/>
      <c r="IV431" s="26"/>
    </row>
    <row r="432" spans="1:256" ht="18.75" customHeight="1">
      <c r="A432" s="80"/>
      <c r="B432" s="86"/>
      <c r="C432" s="87"/>
      <c r="D432" s="88"/>
      <c r="E432" s="17"/>
      <c r="F432" s="17"/>
      <c r="G432" s="17"/>
      <c r="H432" s="17">
        <v>2026</v>
      </c>
      <c r="I432" s="30">
        <f t="shared" si="204"/>
        <v>0</v>
      </c>
      <c r="J432" s="30">
        <f t="shared" si="199"/>
        <v>0</v>
      </c>
      <c r="K432" s="30">
        <v>0</v>
      </c>
      <c r="L432" s="30">
        <v>0</v>
      </c>
      <c r="M432" s="30">
        <v>0</v>
      </c>
      <c r="N432" s="30">
        <v>0</v>
      </c>
      <c r="O432" s="30">
        <v>0</v>
      </c>
      <c r="P432" s="30">
        <v>0</v>
      </c>
      <c r="Q432" s="30">
        <f t="shared" si="205"/>
        <v>0</v>
      </c>
      <c r="R432" s="30">
        <f t="shared" si="205"/>
        <v>0</v>
      </c>
      <c r="S432" s="26"/>
      <c r="T432" s="82"/>
      <c r="U432" s="87"/>
      <c r="V432" s="87"/>
      <c r="W432" s="49"/>
      <c r="X432" s="49"/>
      <c r="Y432" s="52"/>
      <c r="Z432" s="52"/>
      <c r="AA432" s="52"/>
      <c r="AB432" s="52"/>
      <c r="AC432" s="52"/>
      <c r="AD432" s="52"/>
      <c r="AE432" s="52"/>
      <c r="AF432" s="52"/>
      <c r="AG432" s="52"/>
      <c r="AH432" s="52"/>
      <c r="AI432" s="60"/>
      <c r="AJ432" s="89"/>
      <c r="AK432" s="87"/>
      <c r="AL432" s="87"/>
      <c r="AM432" s="87"/>
      <c r="AN432" s="49"/>
      <c r="AO432" s="49"/>
      <c r="AP432" s="52"/>
      <c r="AQ432" s="52"/>
      <c r="AR432" s="52"/>
      <c r="AS432" s="52"/>
      <c r="AT432" s="52"/>
      <c r="AU432" s="52"/>
      <c r="AV432" s="52"/>
      <c r="AW432" s="52"/>
      <c r="AX432" s="52"/>
      <c r="AY432" s="52"/>
      <c r="AZ432" s="60"/>
      <c r="BA432" s="89"/>
      <c r="BB432" s="87"/>
      <c r="BC432" s="87"/>
      <c r="BD432" s="87"/>
      <c r="BE432" s="49"/>
      <c r="BF432" s="49"/>
      <c r="BG432" s="52"/>
      <c r="BH432" s="52"/>
      <c r="BI432" s="52"/>
      <c r="BJ432" s="52"/>
      <c r="BK432" s="52"/>
      <c r="BL432" s="52"/>
      <c r="BM432" s="52"/>
      <c r="BN432" s="52"/>
      <c r="BO432" s="52"/>
      <c r="BP432" s="52"/>
      <c r="BQ432" s="60"/>
      <c r="BR432" s="89"/>
      <c r="BS432" s="87"/>
      <c r="BT432" s="87"/>
      <c r="BU432" s="87"/>
      <c r="BV432" s="49"/>
      <c r="BW432" s="49"/>
      <c r="BX432" s="52"/>
      <c r="BY432" s="52"/>
      <c r="BZ432" s="52"/>
      <c r="CA432" s="52"/>
      <c r="CB432" s="52"/>
      <c r="CC432" s="52"/>
      <c r="CD432" s="52"/>
      <c r="CE432" s="52"/>
      <c r="CF432" s="52"/>
      <c r="CG432" s="52"/>
      <c r="CH432" s="60"/>
      <c r="CI432" s="89"/>
      <c r="CJ432" s="87"/>
      <c r="CK432" s="87"/>
      <c r="CL432" s="87"/>
      <c r="CM432" s="49"/>
      <c r="CN432" s="49"/>
      <c r="CO432" s="52"/>
      <c r="CP432" s="52"/>
      <c r="CQ432" s="52"/>
      <c r="CR432" s="52"/>
      <c r="CS432" s="52"/>
      <c r="CT432" s="52"/>
      <c r="CU432" s="52"/>
      <c r="CV432" s="52"/>
      <c r="CW432" s="52"/>
      <c r="CX432" s="52"/>
      <c r="CY432" s="60"/>
      <c r="CZ432" s="89"/>
      <c r="DA432" s="87"/>
      <c r="DB432" s="87"/>
      <c r="DC432" s="87"/>
      <c r="DD432" s="49"/>
      <c r="DE432" s="49"/>
      <c r="DF432" s="52"/>
      <c r="DG432" s="62"/>
      <c r="DH432" s="30"/>
      <c r="DI432" s="30"/>
      <c r="DJ432" s="30"/>
      <c r="DK432" s="30"/>
      <c r="DL432" s="30"/>
      <c r="DM432" s="30"/>
      <c r="DN432" s="30"/>
      <c r="DO432" s="30"/>
      <c r="DP432" s="26"/>
      <c r="DQ432" s="82"/>
      <c r="DR432" s="86"/>
      <c r="DS432" s="87"/>
      <c r="DT432" s="88"/>
      <c r="DU432" s="17"/>
      <c r="DV432" s="17"/>
      <c r="DW432" s="30"/>
      <c r="DX432" s="30"/>
      <c r="DY432" s="30"/>
      <c r="DZ432" s="30"/>
      <c r="EA432" s="30"/>
      <c r="EB432" s="30"/>
      <c r="EC432" s="30"/>
      <c r="ED432" s="30"/>
      <c r="EE432" s="30"/>
      <c r="EF432" s="30"/>
      <c r="EG432" s="26"/>
      <c r="EH432" s="82"/>
      <c r="EI432" s="86"/>
      <c r="EJ432" s="87"/>
      <c r="EK432" s="88"/>
      <c r="EL432" s="17"/>
      <c r="EM432" s="17"/>
      <c r="EN432" s="30"/>
      <c r="EO432" s="30"/>
      <c r="EP432" s="30"/>
      <c r="EQ432" s="30"/>
      <c r="ER432" s="30"/>
      <c r="ES432" s="30"/>
      <c r="ET432" s="30"/>
      <c r="EU432" s="30"/>
      <c r="EV432" s="30"/>
      <c r="EW432" s="30"/>
      <c r="EX432" s="26"/>
      <c r="EY432" s="82"/>
      <c r="EZ432" s="86"/>
      <c r="FA432" s="87"/>
      <c r="FB432" s="88"/>
      <c r="FC432" s="17"/>
      <c r="FD432" s="17"/>
      <c r="FE432" s="30"/>
      <c r="FF432" s="30"/>
      <c r="FG432" s="30"/>
      <c r="FH432" s="30"/>
      <c r="FI432" s="30"/>
      <c r="FJ432" s="30"/>
      <c r="FK432" s="30"/>
      <c r="FL432" s="30"/>
      <c r="FM432" s="30"/>
      <c r="FN432" s="30"/>
      <c r="FO432" s="26"/>
      <c r="FP432" s="82"/>
      <c r="FQ432" s="86"/>
      <c r="FR432" s="87"/>
      <c r="FS432" s="88"/>
      <c r="FT432" s="17"/>
      <c r="FU432" s="17"/>
      <c r="FV432" s="30"/>
      <c r="FW432" s="30"/>
      <c r="FX432" s="30"/>
      <c r="FY432" s="30"/>
      <c r="FZ432" s="30"/>
      <c r="GA432" s="30"/>
      <c r="GB432" s="30"/>
      <c r="GC432" s="30"/>
      <c r="GD432" s="30"/>
      <c r="GE432" s="30"/>
      <c r="GF432" s="26"/>
      <c r="GG432" s="82"/>
      <c r="GH432" s="86"/>
      <c r="GI432" s="87"/>
      <c r="GJ432" s="88"/>
      <c r="GK432" s="17"/>
      <c r="GL432" s="17"/>
      <c r="GM432" s="30"/>
      <c r="GN432" s="30"/>
      <c r="GO432" s="30"/>
      <c r="GP432" s="30"/>
      <c r="GQ432" s="30"/>
      <c r="GR432" s="30"/>
      <c r="GS432" s="30"/>
      <c r="GT432" s="30"/>
      <c r="GU432" s="30"/>
      <c r="GV432" s="30"/>
      <c r="GW432" s="26"/>
      <c r="GX432" s="82"/>
      <c r="GY432" s="86"/>
      <c r="GZ432" s="87"/>
      <c r="HA432" s="88"/>
      <c r="HB432" s="17"/>
      <c r="HC432" s="17"/>
      <c r="HD432" s="30"/>
      <c r="HE432" s="30"/>
      <c r="HF432" s="30"/>
      <c r="HG432" s="30"/>
      <c r="HH432" s="30"/>
      <c r="HI432" s="30"/>
      <c r="HJ432" s="30"/>
      <c r="HK432" s="30"/>
      <c r="HL432" s="30"/>
      <c r="HM432" s="30"/>
      <c r="HN432" s="26"/>
      <c r="HO432" s="82"/>
      <c r="HP432" s="86"/>
      <c r="HQ432" s="87"/>
      <c r="HR432" s="88"/>
      <c r="HS432" s="17"/>
      <c r="HT432" s="17"/>
      <c r="HU432" s="30"/>
      <c r="HV432" s="30"/>
      <c r="HW432" s="30"/>
      <c r="HX432" s="30"/>
      <c r="HY432" s="30"/>
      <c r="HZ432" s="30"/>
      <c r="IA432" s="30"/>
      <c r="IB432" s="30"/>
      <c r="IC432" s="30"/>
      <c r="ID432" s="30"/>
      <c r="IE432" s="26"/>
      <c r="IF432" s="82"/>
      <c r="IG432" s="86"/>
      <c r="IH432" s="87"/>
      <c r="II432" s="88"/>
      <c r="IJ432" s="17"/>
      <c r="IK432" s="17"/>
      <c r="IL432" s="30"/>
      <c r="IM432" s="30"/>
      <c r="IN432" s="30"/>
      <c r="IO432" s="30"/>
      <c r="IP432" s="30"/>
      <c r="IQ432" s="30"/>
      <c r="IR432" s="30"/>
      <c r="IS432" s="30"/>
      <c r="IT432" s="30"/>
      <c r="IU432" s="30"/>
      <c r="IV432" s="26"/>
    </row>
    <row r="433" spans="1:256" ht="20.25" customHeight="1">
      <c r="A433" s="80"/>
      <c r="B433" s="86"/>
      <c r="C433" s="87"/>
      <c r="D433" s="88"/>
      <c r="E433" s="20"/>
      <c r="F433" s="20"/>
      <c r="G433" s="20"/>
      <c r="H433" s="17">
        <v>2027</v>
      </c>
      <c r="I433" s="30">
        <f t="shared" si="204"/>
        <v>0</v>
      </c>
      <c r="J433" s="30">
        <f t="shared" si="199"/>
        <v>0</v>
      </c>
      <c r="K433" s="30">
        <v>0</v>
      </c>
      <c r="L433" s="30">
        <v>0</v>
      </c>
      <c r="M433" s="30">
        <v>0</v>
      </c>
      <c r="N433" s="30">
        <v>0</v>
      </c>
      <c r="O433" s="30">
        <v>0</v>
      </c>
      <c r="P433" s="30">
        <v>0</v>
      </c>
      <c r="Q433" s="30">
        <f t="shared" si="205"/>
        <v>0</v>
      </c>
      <c r="R433" s="30">
        <f t="shared" si="205"/>
        <v>0</v>
      </c>
      <c r="S433" s="26"/>
      <c r="T433" s="82"/>
      <c r="U433" s="87"/>
      <c r="V433" s="87"/>
      <c r="W433" s="28"/>
      <c r="X433" s="49"/>
      <c r="Y433" s="52"/>
      <c r="Z433" s="52"/>
      <c r="AA433" s="52"/>
      <c r="AB433" s="52"/>
      <c r="AC433" s="52"/>
      <c r="AD433" s="52"/>
      <c r="AE433" s="52"/>
      <c r="AF433" s="52"/>
      <c r="AG433" s="52"/>
      <c r="AH433" s="52"/>
      <c r="AI433" s="60"/>
      <c r="AJ433" s="89"/>
      <c r="AK433" s="87"/>
      <c r="AL433" s="87"/>
      <c r="AM433" s="87"/>
      <c r="AN433" s="28"/>
      <c r="AO433" s="49"/>
      <c r="AP433" s="52"/>
      <c r="AQ433" s="52"/>
      <c r="AR433" s="52"/>
      <c r="AS433" s="52"/>
      <c r="AT433" s="52"/>
      <c r="AU433" s="52"/>
      <c r="AV433" s="52"/>
      <c r="AW433" s="52"/>
      <c r="AX433" s="52"/>
      <c r="AY433" s="52"/>
      <c r="AZ433" s="60"/>
      <c r="BA433" s="89"/>
      <c r="BB433" s="87"/>
      <c r="BC433" s="87"/>
      <c r="BD433" s="87"/>
      <c r="BE433" s="28"/>
      <c r="BF433" s="49"/>
      <c r="BG433" s="52"/>
      <c r="BH433" s="52"/>
      <c r="BI433" s="52"/>
      <c r="BJ433" s="52"/>
      <c r="BK433" s="52"/>
      <c r="BL433" s="52"/>
      <c r="BM433" s="52"/>
      <c r="BN433" s="52"/>
      <c r="BO433" s="52"/>
      <c r="BP433" s="52"/>
      <c r="BQ433" s="60"/>
      <c r="BR433" s="89"/>
      <c r="BS433" s="87"/>
      <c r="BT433" s="87"/>
      <c r="BU433" s="87"/>
      <c r="BV433" s="28"/>
      <c r="BW433" s="49"/>
      <c r="BX433" s="52"/>
      <c r="BY433" s="52"/>
      <c r="BZ433" s="52"/>
      <c r="CA433" s="52"/>
      <c r="CB433" s="52"/>
      <c r="CC433" s="52"/>
      <c r="CD433" s="52"/>
      <c r="CE433" s="52"/>
      <c r="CF433" s="52"/>
      <c r="CG433" s="52"/>
      <c r="CH433" s="60"/>
      <c r="CI433" s="89"/>
      <c r="CJ433" s="87"/>
      <c r="CK433" s="87"/>
      <c r="CL433" s="87"/>
      <c r="CM433" s="28"/>
      <c r="CN433" s="49"/>
      <c r="CO433" s="52"/>
      <c r="CP433" s="52"/>
      <c r="CQ433" s="52"/>
      <c r="CR433" s="52"/>
      <c r="CS433" s="52"/>
      <c r="CT433" s="52"/>
      <c r="CU433" s="52"/>
      <c r="CV433" s="52"/>
      <c r="CW433" s="52"/>
      <c r="CX433" s="52"/>
      <c r="CY433" s="60"/>
      <c r="CZ433" s="89"/>
      <c r="DA433" s="87"/>
      <c r="DB433" s="87"/>
      <c r="DC433" s="87"/>
      <c r="DD433" s="28"/>
      <c r="DE433" s="49"/>
      <c r="DF433" s="52"/>
      <c r="DG433" s="62"/>
      <c r="DH433" s="30"/>
      <c r="DI433" s="30"/>
      <c r="DJ433" s="30"/>
      <c r="DK433" s="30"/>
      <c r="DL433" s="30"/>
      <c r="DM433" s="30"/>
      <c r="DN433" s="30"/>
      <c r="DO433" s="30"/>
      <c r="DP433" s="26"/>
      <c r="DQ433" s="82"/>
      <c r="DR433" s="86"/>
      <c r="DS433" s="87"/>
      <c r="DT433" s="88"/>
      <c r="DU433" s="20"/>
      <c r="DV433" s="17"/>
      <c r="DW433" s="30"/>
      <c r="DX433" s="30"/>
      <c r="DY433" s="30"/>
      <c r="DZ433" s="30"/>
      <c r="EA433" s="30"/>
      <c r="EB433" s="30"/>
      <c r="EC433" s="30"/>
      <c r="ED433" s="30"/>
      <c r="EE433" s="30"/>
      <c r="EF433" s="30"/>
      <c r="EG433" s="26"/>
      <c r="EH433" s="82"/>
      <c r="EI433" s="86"/>
      <c r="EJ433" s="87"/>
      <c r="EK433" s="88"/>
      <c r="EL433" s="20"/>
      <c r="EM433" s="17"/>
      <c r="EN433" s="30"/>
      <c r="EO433" s="30"/>
      <c r="EP433" s="30"/>
      <c r="EQ433" s="30"/>
      <c r="ER433" s="30"/>
      <c r="ES433" s="30"/>
      <c r="ET433" s="30"/>
      <c r="EU433" s="30"/>
      <c r="EV433" s="30"/>
      <c r="EW433" s="30"/>
      <c r="EX433" s="26"/>
      <c r="EY433" s="82"/>
      <c r="EZ433" s="86"/>
      <c r="FA433" s="87"/>
      <c r="FB433" s="88"/>
      <c r="FC433" s="20"/>
      <c r="FD433" s="17"/>
      <c r="FE433" s="30"/>
      <c r="FF433" s="30"/>
      <c r="FG433" s="30"/>
      <c r="FH433" s="30"/>
      <c r="FI433" s="30"/>
      <c r="FJ433" s="30"/>
      <c r="FK433" s="30"/>
      <c r="FL433" s="30"/>
      <c r="FM433" s="30"/>
      <c r="FN433" s="30"/>
      <c r="FO433" s="26"/>
      <c r="FP433" s="82"/>
      <c r="FQ433" s="86"/>
      <c r="FR433" s="87"/>
      <c r="FS433" s="88"/>
      <c r="FT433" s="20"/>
      <c r="FU433" s="17"/>
      <c r="FV433" s="30"/>
      <c r="FW433" s="30"/>
      <c r="FX433" s="30"/>
      <c r="FY433" s="30"/>
      <c r="FZ433" s="30"/>
      <c r="GA433" s="30"/>
      <c r="GB433" s="30"/>
      <c r="GC433" s="30"/>
      <c r="GD433" s="30"/>
      <c r="GE433" s="30"/>
      <c r="GF433" s="26"/>
      <c r="GG433" s="82"/>
      <c r="GH433" s="86"/>
      <c r="GI433" s="87"/>
      <c r="GJ433" s="88"/>
      <c r="GK433" s="20"/>
      <c r="GL433" s="17"/>
      <c r="GM433" s="30"/>
      <c r="GN433" s="30"/>
      <c r="GO433" s="30"/>
      <c r="GP433" s="30"/>
      <c r="GQ433" s="30"/>
      <c r="GR433" s="30"/>
      <c r="GS433" s="30"/>
      <c r="GT433" s="30"/>
      <c r="GU433" s="30"/>
      <c r="GV433" s="30"/>
      <c r="GW433" s="26"/>
      <c r="GX433" s="82"/>
      <c r="GY433" s="86"/>
      <c r="GZ433" s="87"/>
      <c r="HA433" s="88"/>
      <c r="HB433" s="20"/>
      <c r="HC433" s="17"/>
      <c r="HD433" s="30"/>
      <c r="HE433" s="30"/>
      <c r="HF433" s="30"/>
      <c r="HG433" s="30"/>
      <c r="HH433" s="30"/>
      <c r="HI433" s="30"/>
      <c r="HJ433" s="30"/>
      <c r="HK433" s="30"/>
      <c r="HL433" s="30"/>
      <c r="HM433" s="30"/>
      <c r="HN433" s="26"/>
      <c r="HO433" s="82"/>
      <c r="HP433" s="86"/>
      <c r="HQ433" s="87"/>
      <c r="HR433" s="88"/>
      <c r="HS433" s="20"/>
      <c r="HT433" s="17"/>
      <c r="HU433" s="30"/>
      <c r="HV433" s="30"/>
      <c r="HW433" s="30"/>
      <c r="HX433" s="30"/>
      <c r="HY433" s="30"/>
      <c r="HZ433" s="30"/>
      <c r="IA433" s="30"/>
      <c r="IB433" s="30"/>
      <c r="IC433" s="30"/>
      <c r="ID433" s="30"/>
      <c r="IE433" s="26"/>
      <c r="IF433" s="82"/>
      <c r="IG433" s="86"/>
      <c r="IH433" s="87"/>
      <c r="II433" s="88"/>
      <c r="IJ433" s="20"/>
      <c r="IK433" s="17"/>
      <c r="IL433" s="30"/>
      <c r="IM433" s="30"/>
      <c r="IN433" s="30"/>
      <c r="IO433" s="30"/>
      <c r="IP433" s="30"/>
      <c r="IQ433" s="30"/>
      <c r="IR433" s="30"/>
      <c r="IS433" s="30"/>
      <c r="IT433" s="30"/>
      <c r="IU433" s="30"/>
      <c r="IV433" s="26"/>
    </row>
    <row r="434" spans="1:243" ht="21.75" customHeight="1">
      <c r="A434" s="80"/>
      <c r="B434" s="86"/>
      <c r="C434" s="87"/>
      <c r="D434" s="88"/>
      <c r="E434" s="20"/>
      <c r="F434" s="20"/>
      <c r="G434" s="20"/>
      <c r="H434" s="17">
        <v>2028</v>
      </c>
      <c r="I434" s="30">
        <f t="shared" si="204"/>
        <v>0</v>
      </c>
      <c r="J434" s="30">
        <f t="shared" si="199"/>
        <v>0</v>
      </c>
      <c r="K434" s="30">
        <v>0</v>
      </c>
      <c r="L434" s="30">
        <v>0</v>
      </c>
      <c r="M434" s="30">
        <v>0</v>
      </c>
      <c r="N434" s="30">
        <v>0</v>
      </c>
      <c r="O434" s="30">
        <v>0</v>
      </c>
      <c r="P434" s="30">
        <v>0</v>
      </c>
      <c r="Q434" s="30">
        <f t="shared" si="205"/>
        <v>0</v>
      </c>
      <c r="R434" s="30">
        <f t="shared" si="205"/>
        <v>0</v>
      </c>
      <c r="S434" s="26"/>
      <c r="T434" s="31"/>
      <c r="AI434" s="28"/>
      <c r="AY434" s="28"/>
      <c r="BO434" s="28"/>
      <c r="CE434" s="28"/>
      <c r="CU434" s="28"/>
      <c r="DK434" s="28"/>
      <c r="EA434" s="28"/>
      <c r="EQ434" s="28"/>
      <c r="FG434" s="28"/>
      <c r="FW434" s="28"/>
      <c r="GM434" s="28"/>
      <c r="HC434" s="28"/>
      <c r="HS434" s="28"/>
      <c r="II434" s="28"/>
    </row>
    <row r="435" spans="1:243" ht="21.75" customHeight="1">
      <c r="A435" s="80"/>
      <c r="B435" s="86"/>
      <c r="C435" s="87"/>
      <c r="D435" s="88"/>
      <c r="E435" s="20"/>
      <c r="F435" s="20"/>
      <c r="G435" s="20"/>
      <c r="H435" s="17">
        <v>2029</v>
      </c>
      <c r="I435" s="30">
        <f t="shared" si="204"/>
        <v>0</v>
      </c>
      <c r="J435" s="30">
        <f t="shared" si="199"/>
        <v>0</v>
      </c>
      <c r="K435" s="30">
        <v>0</v>
      </c>
      <c r="L435" s="30">
        <v>0</v>
      </c>
      <c r="M435" s="30">
        <v>0</v>
      </c>
      <c r="N435" s="30">
        <v>0</v>
      </c>
      <c r="O435" s="30">
        <v>0</v>
      </c>
      <c r="P435" s="30">
        <v>0</v>
      </c>
      <c r="Q435" s="30">
        <f t="shared" si="205"/>
        <v>0</v>
      </c>
      <c r="R435" s="30">
        <f t="shared" si="205"/>
        <v>0</v>
      </c>
      <c r="S435" s="26"/>
      <c r="T435" s="31"/>
      <c r="AI435" s="28"/>
      <c r="AY435" s="28"/>
      <c r="BO435" s="28"/>
      <c r="CE435" s="28"/>
      <c r="CU435" s="28"/>
      <c r="DK435" s="28"/>
      <c r="EA435" s="28"/>
      <c r="EQ435" s="28"/>
      <c r="FG435" s="28"/>
      <c r="FW435" s="28"/>
      <c r="GM435" s="28"/>
      <c r="HC435" s="28"/>
      <c r="HS435" s="28"/>
      <c r="II435" s="28"/>
    </row>
    <row r="436" spans="1:243" ht="21.75" customHeight="1">
      <c r="A436" s="80"/>
      <c r="B436" s="86"/>
      <c r="C436" s="87"/>
      <c r="D436" s="88"/>
      <c r="E436" s="20"/>
      <c r="F436" s="20"/>
      <c r="G436" s="20"/>
      <c r="H436" s="17">
        <v>2030</v>
      </c>
      <c r="I436" s="30">
        <f t="shared" si="204"/>
        <v>0</v>
      </c>
      <c r="J436" s="30">
        <f t="shared" si="199"/>
        <v>0</v>
      </c>
      <c r="K436" s="30">
        <v>0</v>
      </c>
      <c r="L436" s="30">
        <v>0</v>
      </c>
      <c r="M436" s="30">
        <v>0</v>
      </c>
      <c r="N436" s="30">
        <v>0</v>
      </c>
      <c r="O436" s="30">
        <v>0</v>
      </c>
      <c r="P436" s="30">
        <v>0</v>
      </c>
      <c r="Q436" s="30">
        <f>Q319+Q115+Q373</f>
        <v>0</v>
      </c>
      <c r="R436" s="30">
        <f>R319+R115+R373</f>
        <v>0</v>
      </c>
      <c r="S436" s="26"/>
      <c r="T436" s="31"/>
      <c r="AI436" s="28"/>
      <c r="AY436" s="28"/>
      <c r="BO436" s="28"/>
      <c r="CE436" s="28"/>
      <c r="CU436" s="28"/>
      <c r="DK436" s="28"/>
      <c r="EA436" s="28"/>
      <c r="EQ436" s="28"/>
      <c r="FG436" s="28"/>
      <c r="FW436" s="28"/>
      <c r="GM436" s="28"/>
      <c r="HC436" s="28"/>
      <c r="HS436" s="28"/>
      <c r="II436" s="28"/>
    </row>
    <row r="437" spans="1:256" ht="19.5" customHeight="1">
      <c r="A437" s="79"/>
      <c r="B437" s="83" t="s">
        <v>290</v>
      </c>
      <c r="C437" s="84"/>
      <c r="D437" s="85"/>
      <c r="E437" s="20"/>
      <c r="F437" s="20"/>
      <c r="G437" s="20"/>
      <c r="H437" s="24" t="s">
        <v>26</v>
      </c>
      <c r="I437" s="25">
        <f>(I447+I457+I477+I467)</f>
        <v>4403602.7</v>
      </c>
      <c r="J437" s="25">
        <f>J447+J457+J477+J467</f>
        <v>1334014.4999999998</v>
      </c>
      <c r="K437" s="25">
        <f>K447+K457+K477+K467</f>
        <v>1697264.9000000001</v>
      </c>
      <c r="L437" s="25">
        <f aca="true" t="shared" si="206" ref="L437:R437">L447+L457+L477+L467</f>
        <v>84251.59999999999</v>
      </c>
      <c r="M437" s="25">
        <f t="shared" si="206"/>
        <v>1212270</v>
      </c>
      <c r="N437" s="25">
        <f t="shared" si="206"/>
        <v>1212270</v>
      </c>
      <c r="O437" s="25">
        <f t="shared" si="206"/>
        <v>1494067.7999999998</v>
      </c>
      <c r="P437" s="25">
        <f t="shared" si="206"/>
        <v>37492.899999999994</v>
      </c>
      <c r="Q437" s="25">
        <f t="shared" si="206"/>
        <v>0</v>
      </c>
      <c r="R437" s="25">
        <f t="shared" si="206"/>
        <v>0</v>
      </c>
      <c r="S437" s="26"/>
      <c r="T437" s="82"/>
      <c r="U437" s="87"/>
      <c r="V437" s="87"/>
      <c r="W437" s="28"/>
      <c r="X437" s="46"/>
      <c r="Y437" s="53"/>
      <c r="Z437" s="53"/>
      <c r="AA437" s="53"/>
      <c r="AB437" s="53"/>
      <c r="AC437" s="53"/>
      <c r="AD437" s="53"/>
      <c r="AE437" s="53"/>
      <c r="AF437" s="53"/>
      <c r="AG437" s="53"/>
      <c r="AH437" s="53"/>
      <c r="AI437" s="60"/>
      <c r="AJ437" s="89"/>
      <c r="AK437" s="87"/>
      <c r="AL437" s="87"/>
      <c r="AM437" s="87"/>
      <c r="AN437" s="28"/>
      <c r="AO437" s="46"/>
      <c r="AP437" s="53"/>
      <c r="AQ437" s="53"/>
      <c r="AR437" s="53"/>
      <c r="AS437" s="53"/>
      <c r="AT437" s="53"/>
      <c r="AU437" s="53"/>
      <c r="AV437" s="53"/>
      <c r="AW437" s="53"/>
      <c r="AX437" s="53"/>
      <c r="AY437" s="53"/>
      <c r="AZ437" s="60"/>
      <c r="BA437" s="89"/>
      <c r="BB437" s="87"/>
      <c r="BC437" s="87"/>
      <c r="BD437" s="87"/>
      <c r="BE437" s="28"/>
      <c r="BF437" s="46"/>
      <c r="BG437" s="53"/>
      <c r="BH437" s="53"/>
      <c r="BI437" s="53"/>
      <c r="BJ437" s="53"/>
      <c r="BK437" s="53"/>
      <c r="BL437" s="53"/>
      <c r="BM437" s="53"/>
      <c r="BN437" s="53"/>
      <c r="BO437" s="53"/>
      <c r="BP437" s="53"/>
      <c r="BQ437" s="60"/>
      <c r="BR437" s="89"/>
      <c r="BS437" s="87"/>
      <c r="BT437" s="87"/>
      <c r="BU437" s="87"/>
      <c r="BV437" s="28"/>
      <c r="BW437" s="46"/>
      <c r="BX437" s="53"/>
      <c r="BY437" s="53"/>
      <c r="BZ437" s="53"/>
      <c r="CA437" s="53"/>
      <c r="CB437" s="53"/>
      <c r="CC437" s="53"/>
      <c r="CD437" s="53"/>
      <c r="CE437" s="53"/>
      <c r="CF437" s="53"/>
      <c r="CG437" s="53"/>
      <c r="CH437" s="60"/>
      <c r="CI437" s="89"/>
      <c r="CJ437" s="87"/>
      <c r="CK437" s="87"/>
      <c r="CL437" s="87"/>
      <c r="CM437" s="28"/>
      <c r="CN437" s="46"/>
      <c r="CO437" s="53"/>
      <c r="CP437" s="53"/>
      <c r="CQ437" s="53"/>
      <c r="CR437" s="53"/>
      <c r="CS437" s="53"/>
      <c r="CT437" s="53"/>
      <c r="CU437" s="53"/>
      <c r="CV437" s="53"/>
      <c r="CW437" s="53"/>
      <c r="CX437" s="53"/>
      <c r="CY437" s="60"/>
      <c r="CZ437" s="89"/>
      <c r="DA437" s="87"/>
      <c r="DB437" s="87"/>
      <c r="DC437" s="87"/>
      <c r="DD437" s="28"/>
      <c r="DE437" s="46"/>
      <c r="DF437" s="53"/>
      <c r="DG437" s="61"/>
      <c r="DH437" s="25"/>
      <c r="DI437" s="25"/>
      <c r="DJ437" s="25"/>
      <c r="DK437" s="25"/>
      <c r="DL437" s="25"/>
      <c r="DM437" s="25"/>
      <c r="DN437" s="25"/>
      <c r="DO437" s="25"/>
      <c r="DP437" s="26"/>
      <c r="DQ437" s="82"/>
      <c r="DR437" s="83"/>
      <c r="DS437" s="84"/>
      <c r="DT437" s="85"/>
      <c r="DU437" s="20"/>
      <c r="DV437" s="24"/>
      <c r="DW437" s="25"/>
      <c r="DX437" s="25"/>
      <c r="DY437" s="25"/>
      <c r="DZ437" s="25"/>
      <c r="EA437" s="25"/>
      <c r="EB437" s="25"/>
      <c r="EC437" s="25"/>
      <c r="ED437" s="25"/>
      <c r="EE437" s="25"/>
      <c r="EF437" s="25"/>
      <c r="EG437" s="26"/>
      <c r="EH437" s="82"/>
      <c r="EI437" s="83"/>
      <c r="EJ437" s="84"/>
      <c r="EK437" s="85"/>
      <c r="EL437" s="20"/>
      <c r="EM437" s="24"/>
      <c r="EN437" s="25"/>
      <c r="EO437" s="25"/>
      <c r="EP437" s="25"/>
      <c r="EQ437" s="25"/>
      <c r="ER437" s="25"/>
      <c r="ES437" s="25"/>
      <c r="ET437" s="25"/>
      <c r="EU437" s="25"/>
      <c r="EV437" s="25"/>
      <c r="EW437" s="25"/>
      <c r="EX437" s="26"/>
      <c r="EY437" s="82"/>
      <c r="EZ437" s="83"/>
      <c r="FA437" s="84"/>
      <c r="FB437" s="85"/>
      <c r="FC437" s="20"/>
      <c r="FD437" s="24"/>
      <c r="FE437" s="25"/>
      <c r="FF437" s="25"/>
      <c r="FG437" s="25"/>
      <c r="FH437" s="25"/>
      <c r="FI437" s="25"/>
      <c r="FJ437" s="25"/>
      <c r="FK437" s="25"/>
      <c r="FL437" s="25"/>
      <c r="FM437" s="25"/>
      <c r="FN437" s="25"/>
      <c r="FO437" s="26"/>
      <c r="FP437" s="82"/>
      <c r="FQ437" s="83"/>
      <c r="FR437" s="84"/>
      <c r="FS437" s="85"/>
      <c r="FT437" s="20"/>
      <c r="FU437" s="24"/>
      <c r="FV437" s="25"/>
      <c r="FW437" s="25"/>
      <c r="FX437" s="25"/>
      <c r="FY437" s="25"/>
      <c r="FZ437" s="25"/>
      <c r="GA437" s="25"/>
      <c r="GB437" s="25"/>
      <c r="GC437" s="25"/>
      <c r="GD437" s="25"/>
      <c r="GE437" s="25"/>
      <c r="GF437" s="26"/>
      <c r="GG437" s="82"/>
      <c r="GH437" s="83"/>
      <c r="GI437" s="84"/>
      <c r="GJ437" s="85"/>
      <c r="GK437" s="20"/>
      <c r="GL437" s="24"/>
      <c r="GM437" s="25"/>
      <c r="GN437" s="25"/>
      <c r="GO437" s="25"/>
      <c r="GP437" s="25"/>
      <c r="GQ437" s="25"/>
      <c r="GR437" s="25"/>
      <c r="GS437" s="25"/>
      <c r="GT437" s="25"/>
      <c r="GU437" s="25"/>
      <c r="GV437" s="25"/>
      <c r="GW437" s="26"/>
      <c r="GX437" s="82"/>
      <c r="GY437" s="83"/>
      <c r="GZ437" s="84"/>
      <c r="HA437" s="85"/>
      <c r="HB437" s="20"/>
      <c r="HC437" s="24"/>
      <c r="HD437" s="25"/>
      <c r="HE437" s="25"/>
      <c r="HF437" s="25"/>
      <c r="HG437" s="25"/>
      <c r="HH437" s="25"/>
      <c r="HI437" s="25"/>
      <c r="HJ437" s="25"/>
      <c r="HK437" s="25"/>
      <c r="HL437" s="25"/>
      <c r="HM437" s="25"/>
      <c r="HN437" s="26"/>
      <c r="HO437" s="82"/>
      <c r="HP437" s="83"/>
      <c r="HQ437" s="84"/>
      <c r="HR437" s="85"/>
      <c r="HS437" s="20"/>
      <c r="HT437" s="24"/>
      <c r="HU437" s="25"/>
      <c r="HV437" s="25"/>
      <c r="HW437" s="25"/>
      <c r="HX437" s="25"/>
      <c r="HY437" s="25"/>
      <c r="HZ437" s="25"/>
      <c r="IA437" s="25"/>
      <c r="IB437" s="25"/>
      <c r="IC437" s="25"/>
      <c r="ID437" s="25"/>
      <c r="IE437" s="26"/>
      <c r="IF437" s="82"/>
      <c r="IG437" s="83"/>
      <c r="IH437" s="84"/>
      <c r="II437" s="85"/>
      <c r="IJ437" s="20"/>
      <c r="IK437" s="24"/>
      <c r="IL437" s="25"/>
      <c r="IM437" s="25"/>
      <c r="IN437" s="25"/>
      <c r="IO437" s="25"/>
      <c r="IP437" s="25"/>
      <c r="IQ437" s="25"/>
      <c r="IR437" s="25"/>
      <c r="IS437" s="25"/>
      <c r="IT437" s="25"/>
      <c r="IU437" s="25"/>
      <c r="IV437" s="26"/>
    </row>
    <row r="438" spans="1:256" ht="22.5" customHeight="1">
      <c r="A438" s="80"/>
      <c r="B438" s="86"/>
      <c r="C438" s="87"/>
      <c r="D438" s="88"/>
      <c r="E438" s="20"/>
      <c r="F438" s="20"/>
      <c r="G438" s="20"/>
      <c r="H438" s="17">
        <v>2022</v>
      </c>
      <c r="I438" s="30">
        <f aca="true" t="shared" si="207" ref="I438:I446">I448+I458+I478+I468</f>
        <v>412994.3</v>
      </c>
      <c r="J438" s="30">
        <f>J448+J458+J478+J468</f>
        <v>412994.3</v>
      </c>
      <c r="K438" s="30">
        <f>K448+K458+K478+K468</f>
        <v>6756.099999999999</v>
      </c>
      <c r="L438" s="30">
        <f aca="true" t="shared" si="208" ref="L438:R438">L448+L458+L478+L468</f>
        <v>6756.099999999999</v>
      </c>
      <c r="M438" s="30">
        <f t="shared" si="208"/>
        <v>394051.1</v>
      </c>
      <c r="N438" s="30">
        <f t="shared" si="208"/>
        <v>394051.1</v>
      </c>
      <c r="O438" s="30">
        <f t="shared" si="208"/>
        <v>12187.099999999999</v>
      </c>
      <c r="P438" s="30">
        <f t="shared" si="208"/>
        <v>12187.099999999999</v>
      </c>
      <c r="Q438" s="30">
        <f t="shared" si="208"/>
        <v>0</v>
      </c>
      <c r="R438" s="30">
        <f t="shared" si="208"/>
        <v>0</v>
      </c>
      <c r="S438" s="26"/>
      <c r="T438" s="82"/>
      <c r="U438" s="87"/>
      <c r="V438" s="87"/>
      <c r="W438" s="28"/>
      <c r="X438" s="49"/>
      <c r="Y438" s="52"/>
      <c r="Z438" s="52"/>
      <c r="AA438" s="52"/>
      <c r="AB438" s="52"/>
      <c r="AC438" s="52"/>
      <c r="AD438" s="52"/>
      <c r="AE438" s="52"/>
      <c r="AF438" s="52"/>
      <c r="AG438" s="52"/>
      <c r="AH438" s="52"/>
      <c r="AI438" s="60"/>
      <c r="AJ438" s="89"/>
      <c r="AK438" s="87"/>
      <c r="AL438" s="87"/>
      <c r="AM438" s="87"/>
      <c r="AN438" s="28"/>
      <c r="AO438" s="49"/>
      <c r="AP438" s="52"/>
      <c r="AQ438" s="52"/>
      <c r="AR438" s="52"/>
      <c r="AS438" s="52"/>
      <c r="AT438" s="52"/>
      <c r="AU438" s="52"/>
      <c r="AV438" s="52"/>
      <c r="AW438" s="52"/>
      <c r="AX438" s="52"/>
      <c r="AY438" s="52"/>
      <c r="AZ438" s="60"/>
      <c r="BA438" s="89"/>
      <c r="BB438" s="87"/>
      <c r="BC438" s="87"/>
      <c r="BD438" s="87"/>
      <c r="BE438" s="28"/>
      <c r="BF438" s="49"/>
      <c r="BG438" s="52"/>
      <c r="BH438" s="52"/>
      <c r="BI438" s="52"/>
      <c r="BJ438" s="52"/>
      <c r="BK438" s="52"/>
      <c r="BL438" s="52"/>
      <c r="BM438" s="52"/>
      <c r="BN438" s="52"/>
      <c r="BO438" s="52"/>
      <c r="BP438" s="52"/>
      <c r="BQ438" s="60"/>
      <c r="BR438" s="89"/>
      <c r="BS438" s="87"/>
      <c r="BT438" s="87"/>
      <c r="BU438" s="87"/>
      <c r="BV438" s="28"/>
      <c r="BW438" s="49"/>
      <c r="BX438" s="52"/>
      <c r="BY438" s="52"/>
      <c r="BZ438" s="52"/>
      <c r="CA438" s="52"/>
      <c r="CB438" s="52"/>
      <c r="CC438" s="52"/>
      <c r="CD438" s="52"/>
      <c r="CE438" s="52"/>
      <c r="CF438" s="52"/>
      <c r="CG438" s="52"/>
      <c r="CH438" s="60"/>
      <c r="CI438" s="89"/>
      <c r="CJ438" s="87"/>
      <c r="CK438" s="87"/>
      <c r="CL438" s="87"/>
      <c r="CM438" s="28"/>
      <c r="CN438" s="49"/>
      <c r="CO438" s="52"/>
      <c r="CP438" s="52"/>
      <c r="CQ438" s="52"/>
      <c r="CR438" s="52"/>
      <c r="CS438" s="52"/>
      <c r="CT438" s="52"/>
      <c r="CU438" s="52"/>
      <c r="CV438" s="52"/>
      <c r="CW438" s="52"/>
      <c r="CX438" s="52"/>
      <c r="CY438" s="60"/>
      <c r="CZ438" s="89"/>
      <c r="DA438" s="87"/>
      <c r="DB438" s="87"/>
      <c r="DC438" s="87"/>
      <c r="DD438" s="28"/>
      <c r="DE438" s="49"/>
      <c r="DF438" s="52"/>
      <c r="DG438" s="62"/>
      <c r="DH438" s="30"/>
      <c r="DI438" s="30"/>
      <c r="DJ438" s="30"/>
      <c r="DK438" s="30"/>
      <c r="DL438" s="30"/>
      <c r="DM438" s="30"/>
      <c r="DN438" s="30"/>
      <c r="DO438" s="30"/>
      <c r="DP438" s="26"/>
      <c r="DQ438" s="82"/>
      <c r="DR438" s="86"/>
      <c r="DS438" s="87"/>
      <c r="DT438" s="88"/>
      <c r="DU438" s="20"/>
      <c r="DV438" s="17"/>
      <c r="DW438" s="30"/>
      <c r="DX438" s="30"/>
      <c r="DY438" s="30"/>
      <c r="DZ438" s="30"/>
      <c r="EA438" s="30"/>
      <c r="EB438" s="30"/>
      <c r="EC438" s="30"/>
      <c r="ED438" s="30"/>
      <c r="EE438" s="30"/>
      <c r="EF438" s="30"/>
      <c r="EG438" s="26"/>
      <c r="EH438" s="82"/>
      <c r="EI438" s="86"/>
      <c r="EJ438" s="87"/>
      <c r="EK438" s="88"/>
      <c r="EL438" s="20"/>
      <c r="EM438" s="17"/>
      <c r="EN438" s="30"/>
      <c r="EO438" s="30"/>
      <c r="EP438" s="30"/>
      <c r="EQ438" s="30"/>
      <c r="ER438" s="30"/>
      <c r="ES438" s="30"/>
      <c r="ET438" s="30"/>
      <c r="EU438" s="30"/>
      <c r="EV438" s="30"/>
      <c r="EW438" s="30"/>
      <c r="EX438" s="26"/>
      <c r="EY438" s="82"/>
      <c r="EZ438" s="86"/>
      <c r="FA438" s="87"/>
      <c r="FB438" s="88"/>
      <c r="FC438" s="20"/>
      <c r="FD438" s="17"/>
      <c r="FE438" s="30"/>
      <c r="FF438" s="30"/>
      <c r="FG438" s="30"/>
      <c r="FH438" s="30"/>
      <c r="FI438" s="30"/>
      <c r="FJ438" s="30"/>
      <c r="FK438" s="30"/>
      <c r="FL438" s="30"/>
      <c r="FM438" s="30"/>
      <c r="FN438" s="30"/>
      <c r="FO438" s="26"/>
      <c r="FP438" s="82"/>
      <c r="FQ438" s="86"/>
      <c r="FR438" s="87"/>
      <c r="FS438" s="88"/>
      <c r="FT438" s="20"/>
      <c r="FU438" s="17"/>
      <c r="FV438" s="30"/>
      <c r="FW438" s="30"/>
      <c r="FX438" s="30"/>
      <c r="FY438" s="30"/>
      <c r="FZ438" s="30"/>
      <c r="GA438" s="30"/>
      <c r="GB438" s="30"/>
      <c r="GC438" s="30"/>
      <c r="GD438" s="30"/>
      <c r="GE438" s="30"/>
      <c r="GF438" s="26"/>
      <c r="GG438" s="82"/>
      <c r="GH438" s="86"/>
      <c r="GI438" s="87"/>
      <c r="GJ438" s="88"/>
      <c r="GK438" s="20"/>
      <c r="GL438" s="17"/>
      <c r="GM438" s="30"/>
      <c r="GN438" s="30"/>
      <c r="GO438" s="30"/>
      <c r="GP438" s="30"/>
      <c r="GQ438" s="30"/>
      <c r="GR438" s="30"/>
      <c r="GS438" s="30"/>
      <c r="GT438" s="30"/>
      <c r="GU438" s="30"/>
      <c r="GV438" s="30"/>
      <c r="GW438" s="26"/>
      <c r="GX438" s="82"/>
      <c r="GY438" s="86"/>
      <c r="GZ438" s="87"/>
      <c r="HA438" s="88"/>
      <c r="HB438" s="20"/>
      <c r="HC438" s="17"/>
      <c r="HD438" s="30"/>
      <c r="HE438" s="30"/>
      <c r="HF438" s="30"/>
      <c r="HG438" s="30"/>
      <c r="HH438" s="30"/>
      <c r="HI438" s="30"/>
      <c r="HJ438" s="30"/>
      <c r="HK438" s="30"/>
      <c r="HL438" s="30"/>
      <c r="HM438" s="30"/>
      <c r="HN438" s="26"/>
      <c r="HO438" s="82"/>
      <c r="HP438" s="86"/>
      <c r="HQ438" s="87"/>
      <c r="HR438" s="88"/>
      <c r="HS438" s="20"/>
      <c r="HT438" s="17"/>
      <c r="HU438" s="30"/>
      <c r="HV438" s="30"/>
      <c r="HW438" s="30"/>
      <c r="HX438" s="30"/>
      <c r="HY438" s="30"/>
      <c r="HZ438" s="30"/>
      <c r="IA438" s="30"/>
      <c r="IB438" s="30"/>
      <c r="IC438" s="30"/>
      <c r="ID438" s="30"/>
      <c r="IE438" s="26"/>
      <c r="IF438" s="82"/>
      <c r="IG438" s="86"/>
      <c r="IH438" s="87"/>
      <c r="II438" s="88"/>
      <c r="IJ438" s="20"/>
      <c r="IK438" s="17"/>
      <c r="IL438" s="30"/>
      <c r="IM438" s="30"/>
      <c r="IN438" s="30"/>
      <c r="IO438" s="30"/>
      <c r="IP438" s="30"/>
      <c r="IQ438" s="30"/>
      <c r="IR438" s="30"/>
      <c r="IS438" s="30"/>
      <c r="IT438" s="30"/>
      <c r="IU438" s="30"/>
      <c r="IV438" s="26"/>
    </row>
    <row r="439" spans="1:256" ht="20.25" customHeight="1">
      <c r="A439" s="80"/>
      <c r="B439" s="86"/>
      <c r="C439" s="87"/>
      <c r="D439" s="88"/>
      <c r="E439" s="17"/>
      <c r="F439" s="17"/>
      <c r="G439" s="17"/>
      <c r="H439" s="17">
        <v>2023</v>
      </c>
      <c r="I439" s="30">
        <f t="shared" si="207"/>
        <v>1930225.2999999998</v>
      </c>
      <c r="J439" s="30">
        <f aca="true" t="shared" si="209" ref="J439:J446">J449+J459+J479+J469</f>
        <v>850680.1000000001</v>
      </c>
      <c r="K439" s="30">
        <f aca="true" t="shared" si="210" ref="K439:R446">K449+K459+K479+K469</f>
        <v>515012.30000000005</v>
      </c>
      <c r="L439" s="30">
        <f t="shared" si="210"/>
        <v>7155.4</v>
      </c>
      <c r="M439" s="30">
        <f t="shared" si="210"/>
        <v>818218.9</v>
      </c>
      <c r="N439" s="30">
        <f t="shared" si="210"/>
        <v>818218.9</v>
      </c>
      <c r="O439" s="30">
        <f t="shared" si="210"/>
        <v>596994.1000000001</v>
      </c>
      <c r="P439" s="30">
        <f t="shared" si="210"/>
        <v>25305.8</v>
      </c>
      <c r="Q439" s="30">
        <f t="shared" si="210"/>
        <v>0</v>
      </c>
      <c r="R439" s="30">
        <f t="shared" si="210"/>
        <v>0</v>
      </c>
      <c r="S439" s="26"/>
      <c r="T439" s="82"/>
      <c r="U439" s="87"/>
      <c r="V439" s="87"/>
      <c r="W439" s="49"/>
      <c r="X439" s="49"/>
      <c r="Y439" s="52"/>
      <c r="Z439" s="52"/>
      <c r="AA439" s="52"/>
      <c r="AB439" s="52"/>
      <c r="AC439" s="52"/>
      <c r="AD439" s="52"/>
      <c r="AE439" s="52"/>
      <c r="AF439" s="52"/>
      <c r="AG439" s="52"/>
      <c r="AH439" s="52"/>
      <c r="AI439" s="60"/>
      <c r="AJ439" s="89"/>
      <c r="AK439" s="87"/>
      <c r="AL439" s="87"/>
      <c r="AM439" s="87"/>
      <c r="AN439" s="49"/>
      <c r="AO439" s="49"/>
      <c r="AP439" s="52"/>
      <c r="AQ439" s="52"/>
      <c r="AR439" s="52"/>
      <c r="AS439" s="52"/>
      <c r="AT439" s="52"/>
      <c r="AU439" s="52"/>
      <c r="AV439" s="52"/>
      <c r="AW439" s="52"/>
      <c r="AX439" s="52"/>
      <c r="AY439" s="52"/>
      <c r="AZ439" s="60"/>
      <c r="BA439" s="89"/>
      <c r="BB439" s="87"/>
      <c r="BC439" s="87"/>
      <c r="BD439" s="87"/>
      <c r="BE439" s="49"/>
      <c r="BF439" s="49"/>
      <c r="BG439" s="52"/>
      <c r="BH439" s="52"/>
      <c r="BI439" s="52"/>
      <c r="BJ439" s="52"/>
      <c r="BK439" s="52"/>
      <c r="BL439" s="52"/>
      <c r="BM439" s="52"/>
      <c r="BN439" s="52"/>
      <c r="BO439" s="52"/>
      <c r="BP439" s="52"/>
      <c r="BQ439" s="60"/>
      <c r="BR439" s="89"/>
      <c r="BS439" s="87"/>
      <c r="BT439" s="87"/>
      <c r="BU439" s="87"/>
      <c r="BV439" s="49"/>
      <c r="BW439" s="49"/>
      <c r="BX439" s="52"/>
      <c r="BY439" s="52"/>
      <c r="BZ439" s="52"/>
      <c r="CA439" s="52"/>
      <c r="CB439" s="52"/>
      <c r="CC439" s="52"/>
      <c r="CD439" s="52"/>
      <c r="CE439" s="52"/>
      <c r="CF439" s="52"/>
      <c r="CG439" s="52"/>
      <c r="CH439" s="60"/>
      <c r="CI439" s="89"/>
      <c r="CJ439" s="87"/>
      <c r="CK439" s="87"/>
      <c r="CL439" s="87"/>
      <c r="CM439" s="49"/>
      <c r="CN439" s="49"/>
      <c r="CO439" s="52"/>
      <c r="CP439" s="52"/>
      <c r="CQ439" s="52"/>
      <c r="CR439" s="52"/>
      <c r="CS439" s="52"/>
      <c r="CT439" s="52"/>
      <c r="CU439" s="52"/>
      <c r="CV439" s="52"/>
      <c r="CW439" s="52"/>
      <c r="CX439" s="52"/>
      <c r="CY439" s="60"/>
      <c r="CZ439" s="89"/>
      <c r="DA439" s="87"/>
      <c r="DB439" s="87"/>
      <c r="DC439" s="87"/>
      <c r="DD439" s="49"/>
      <c r="DE439" s="49"/>
      <c r="DF439" s="52"/>
      <c r="DG439" s="62"/>
      <c r="DH439" s="30"/>
      <c r="DI439" s="30"/>
      <c r="DJ439" s="30"/>
      <c r="DK439" s="30"/>
      <c r="DL439" s="30"/>
      <c r="DM439" s="30"/>
      <c r="DN439" s="30"/>
      <c r="DO439" s="30"/>
      <c r="DP439" s="26"/>
      <c r="DQ439" s="82"/>
      <c r="DR439" s="86"/>
      <c r="DS439" s="87"/>
      <c r="DT439" s="88"/>
      <c r="DU439" s="17"/>
      <c r="DV439" s="17"/>
      <c r="DW439" s="30"/>
      <c r="DX439" s="30"/>
      <c r="DY439" s="30"/>
      <c r="DZ439" s="30"/>
      <c r="EA439" s="30"/>
      <c r="EB439" s="30"/>
      <c r="EC439" s="30"/>
      <c r="ED439" s="30"/>
      <c r="EE439" s="30"/>
      <c r="EF439" s="30"/>
      <c r="EG439" s="26"/>
      <c r="EH439" s="82"/>
      <c r="EI439" s="86"/>
      <c r="EJ439" s="87"/>
      <c r="EK439" s="88"/>
      <c r="EL439" s="17"/>
      <c r="EM439" s="17"/>
      <c r="EN439" s="30"/>
      <c r="EO439" s="30"/>
      <c r="EP439" s="30"/>
      <c r="EQ439" s="30"/>
      <c r="ER439" s="30"/>
      <c r="ES439" s="30"/>
      <c r="ET439" s="30"/>
      <c r="EU439" s="30"/>
      <c r="EV439" s="30"/>
      <c r="EW439" s="30"/>
      <c r="EX439" s="26"/>
      <c r="EY439" s="82"/>
      <c r="EZ439" s="86"/>
      <c r="FA439" s="87"/>
      <c r="FB439" s="88"/>
      <c r="FC439" s="17"/>
      <c r="FD439" s="17"/>
      <c r="FE439" s="30"/>
      <c r="FF439" s="30"/>
      <c r="FG439" s="30"/>
      <c r="FH439" s="30"/>
      <c r="FI439" s="30"/>
      <c r="FJ439" s="30"/>
      <c r="FK439" s="30"/>
      <c r="FL439" s="30"/>
      <c r="FM439" s="30"/>
      <c r="FN439" s="30"/>
      <c r="FO439" s="26"/>
      <c r="FP439" s="82"/>
      <c r="FQ439" s="86"/>
      <c r="FR439" s="87"/>
      <c r="FS439" s="88"/>
      <c r="FT439" s="17"/>
      <c r="FU439" s="17"/>
      <c r="FV439" s="30"/>
      <c r="FW439" s="30"/>
      <c r="FX439" s="30"/>
      <c r="FY439" s="30"/>
      <c r="FZ439" s="30"/>
      <c r="GA439" s="30"/>
      <c r="GB439" s="30"/>
      <c r="GC439" s="30"/>
      <c r="GD439" s="30"/>
      <c r="GE439" s="30"/>
      <c r="GF439" s="26"/>
      <c r="GG439" s="82"/>
      <c r="GH439" s="86"/>
      <c r="GI439" s="87"/>
      <c r="GJ439" s="88"/>
      <c r="GK439" s="17"/>
      <c r="GL439" s="17"/>
      <c r="GM439" s="30"/>
      <c r="GN439" s="30"/>
      <c r="GO439" s="30"/>
      <c r="GP439" s="30"/>
      <c r="GQ439" s="30"/>
      <c r="GR439" s="30"/>
      <c r="GS439" s="30"/>
      <c r="GT439" s="30"/>
      <c r="GU439" s="30"/>
      <c r="GV439" s="30"/>
      <c r="GW439" s="26"/>
      <c r="GX439" s="82"/>
      <c r="GY439" s="86"/>
      <c r="GZ439" s="87"/>
      <c r="HA439" s="88"/>
      <c r="HB439" s="17"/>
      <c r="HC439" s="17"/>
      <c r="HD439" s="30"/>
      <c r="HE439" s="30"/>
      <c r="HF439" s="30"/>
      <c r="HG439" s="30"/>
      <c r="HH439" s="30"/>
      <c r="HI439" s="30"/>
      <c r="HJ439" s="30"/>
      <c r="HK439" s="30"/>
      <c r="HL439" s="30"/>
      <c r="HM439" s="30"/>
      <c r="HN439" s="26"/>
      <c r="HO439" s="82"/>
      <c r="HP439" s="86"/>
      <c r="HQ439" s="87"/>
      <c r="HR439" s="88"/>
      <c r="HS439" s="17"/>
      <c r="HT439" s="17"/>
      <c r="HU439" s="30"/>
      <c r="HV439" s="30"/>
      <c r="HW439" s="30"/>
      <c r="HX439" s="30"/>
      <c r="HY439" s="30"/>
      <c r="HZ439" s="30"/>
      <c r="IA439" s="30"/>
      <c r="IB439" s="30"/>
      <c r="IC439" s="30"/>
      <c r="ID439" s="30"/>
      <c r="IE439" s="26"/>
      <c r="IF439" s="82"/>
      <c r="IG439" s="86"/>
      <c r="IH439" s="87"/>
      <c r="II439" s="88"/>
      <c r="IJ439" s="17"/>
      <c r="IK439" s="17"/>
      <c r="IL439" s="30"/>
      <c r="IM439" s="30"/>
      <c r="IN439" s="30"/>
      <c r="IO439" s="30"/>
      <c r="IP439" s="30"/>
      <c r="IQ439" s="30"/>
      <c r="IR439" s="30"/>
      <c r="IS439" s="30"/>
      <c r="IT439" s="30"/>
      <c r="IU439" s="30"/>
      <c r="IV439" s="26"/>
    </row>
    <row r="440" spans="1:256" ht="21.75" customHeight="1">
      <c r="A440" s="80"/>
      <c r="B440" s="86"/>
      <c r="C440" s="87"/>
      <c r="D440" s="88"/>
      <c r="E440" s="17"/>
      <c r="F440" s="17"/>
      <c r="G440" s="17"/>
      <c r="H440" s="17">
        <v>2024</v>
      </c>
      <c r="I440" s="30">
        <f t="shared" si="207"/>
        <v>665304.7</v>
      </c>
      <c r="J440" s="30">
        <f t="shared" si="209"/>
        <v>70340.1</v>
      </c>
      <c r="K440" s="30">
        <f t="shared" si="210"/>
        <v>192221.5</v>
      </c>
      <c r="L440" s="30">
        <f t="shared" si="210"/>
        <v>70340.1</v>
      </c>
      <c r="M440" s="30">
        <f t="shared" si="210"/>
        <v>0</v>
      </c>
      <c r="N440" s="30">
        <f t="shared" si="210"/>
        <v>0</v>
      </c>
      <c r="O440" s="30">
        <f t="shared" si="210"/>
        <v>473083.2</v>
      </c>
      <c r="P440" s="30">
        <f t="shared" si="210"/>
        <v>0</v>
      </c>
      <c r="Q440" s="30">
        <f t="shared" si="210"/>
        <v>0</v>
      </c>
      <c r="R440" s="30">
        <f t="shared" si="210"/>
        <v>0</v>
      </c>
      <c r="S440" s="26"/>
      <c r="T440" s="82"/>
      <c r="U440" s="87"/>
      <c r="V440" s="87"/>
      <c r="W440" s="49"/>
      <c r="X440" s="49"/>
      <c r="Y440" s="52"/>
      <c r="Z440" s="52"/>
      <c r="AA440" s="52"/>
      <c r="AB440" s="52"/>
      <c r="AC440" s="52"/>
      <c r="AD440" s="52"/>
      <c r="AE440" s="52"/>
      <c r="AF440" s="52"/>
      <c r="AG440" s="52"/>
      <c r="AH440" s="52"/>
      <c r="AI440" s="60"/>
      <c r="AJ440" s="89"/>
      <c r="AK440" s="87"/>
      <c r="AL440" s="87"/>
      <c r="AM440" s="87"/>
      <c r="AN440" s="49"/>
      <c r="AO440" s="49"/>
      <c r="AP440" s="52"/>
      <c r="AQ440" s="52"/>
      <c r="AR440" s="52"/>
      <c r="AS440" s="52"/>
      <c r="AT440" s="52"/>
      <c r="AU440" s="52"/>
      <c r="AV440" s="52"/>
      <c r="AW440" s="52"/>
      <c r="AX440" s="52"/>
      <c r="AY440" s="52"/>
      <c r="AZ440" s="60"/>
      <c r="BA440" s="89"/>
      <c r="BB440" s="87"/>
      <c r="BC440" s="87"/>
      <c r="BD440" s="87"/>
      <c r="BE440" s="49"/>
      <c r="BF440" s="49"/>
      <c r="BG440" s="52"/>
      <c r="BH440" s="52"/>
      <c r="BI440" s="52"/>
      <c r="BJ440" s="52"/>
      <c r="BK440" s="52"/>
      <c r="BL440" s="52"/>
      <c r="BM440" s="52"/>
      <c r="BN440" s="52"/>
      <c r="BO440" s="52"/>
      <c r="BP440" s="52"/>
      <c r="BQ440" s="60"/>
      <c r="BR440" s="89"/>
      <c r="BS440" s="87"/>
      <c r="BT440" s="87"/>
      <c r="BU440" s="87"/>
      <c r="BV440" s="49"/>
      <c r="BW440" s="49"/>
      <c r="BX440" s="52"/>
      <c r="BY440" s="52"/>
      <c r="BZ440" s="52"/>
      <c r="CA440" s="52"/>
      <c r="CB440" s="52"/>
      <c r="CC440" s="52"/>
      <c r="CD440" s="52"/>
      <c r="CE440" s="52"/>
      <c r="CF440" s="52"/>
      <c r="CG440" s="52"/>
      <c r="CH440" s="60"/>
      <c r="CI440" s="89"/>
      <c r="CJ440" s="87"/>
      <c r="CK440" s="87"/>
      <c r="CL440" s="87"/>
      <c r="CM440" s="49"/>
      <c r="CN440" s="49"/>
      <c r="CO440" s="52"/>
      <c r="CP440" s="52"/>
      <c r="CQ440" s="52"/>
      <c r="CR440" s="52"/>
      <c r="CS440" s="52"/>
      <c r="CT440" s="52"/>
      <c r="CU440" s="52"/>
      <c r="CV440" s="52"/>
      <c r="CW440" s="52"/>
      <c r="CX440" s="52"/>
      <c r="CY440" s="60"/>
      <c r="CZ440" s="89"/>
      <c r="DA440" s="87"/>
      <c r="DB440" s="87"/>
      <c r="DC440" s="87"/>
      <c r="DD440" s="49"/>
      <c r="DE440" s="49"/>
      <c r="DF440" s="52"/>
      <c r="DG440" s="62"/>
      <c r="DH440" s="30"/>
      <c r="DI440" s="30"/>
      <c r="DJ440" s="30"/>
      <c r="DK440" s="30"/>
      <c r="DL440" s="30"/>
      <c r="DM440" s="30"/>
      <c r="DN440" s="30"/>
      <c r="DO440" s="30"/>
      <c r="DP440" s="26"/>
      <c r="DQ440" s="82"/>
      <c r="DR440" s="86"/>
      <c r="DS440" s="87"/>
      <c r="DT440" s="88"/>
      <c r="DU440" s="17"/>
      <c r="DV440" s="17"/>
      <c r="DW440" s="30"/>
      <c r="DX440" s="30"/>
      <c r="DY440" s="30"/>
      <c r="DZ440" s="30"/>
      <c r="EA440" s="30"/>
      <c r="EB440" s="30"/>
      <c r="EC440" s="30"/>
      <c r="ED440" s="30"/>
      <c r="EE440" s="30"/>
      <c r="EF440" s="30"/>
      <c r="EG440" s="26"/>
      <c r="EH440" s="82"/>
      <c r="EI440" s="86"/>
      <c r="EJ440" s="87"/>
      <c r="EK440" s="88"/>
      <c r="EL440" s="17"/>
      <c r="EM440" s="17"/>
      <c r="EN440" s="30"/>
      <c r="EO440" s="30"/>
      <c r="EP440" s="30"/>
      <c r="EQ440" s="30"/>
      <c r="ER440" s="30"/>
      <c r="ES440" s="30"/>
      <c r="ET440" s="30"/>
      <c r="EU440" s="30"/>
      <c r="EV440" s="30"/>
      <c r="EW440" s="30"/>
      <c r="EX440" s="26"/>
      <c r="EY440" s="82"/>
      <c r="EZ440" s="86"/>
      <c r="FA440" s="87"/>
      <c r="FB440" s="88"/>
      <c r="FC440" s="17"/>
      <c r="FD440" s="17"/>
      <c r="FE440" s="30"/>
      <c r="FF440" s="30"/>
      <c r="FG440" s="30"/>
      <c r="FH440" s="30"/>
      <c r="FI440" s="30"/>
      <c r="FJ440" s="30"/>
      <c r="FK440" s="30"/>
      <c r="FL440" s="30"/>
      <c r="FM440" s="30"/>
      <c r="FN440" s="30"/>
      <c r="FO440" s="26"/>
      <c r="FP440" s="82"/>
      <c r="FQ440" s="86"/>
      <c r="FR440" s="87"/>
      <c r="FS440" s="88"/>
      <c r="FT440" s="17"/>
      <c r="FU440" s="17"/>
      <c r="FV440" s="30"/>
      <c r="FW440" s="30"/>
      <c r="FX440" s="30"/>
      <c r="FY440" s="30"/>
      <c r="FZ440" s="30"/>
      <c r="GA440" s="30"/>
      <c r="GB440" s="30"/>
      <c r="GC440" s="30"/>
      <c r="GD440" s="30"/>
      <c r="GE440" s="30"/>
      <c r="GF440" s="26"/>
      <c r="GG440" s="82"/>
      <c r="GH440" s="86"/>
      <c r="GI440" s="87"/>
      <c r="GJ440" s="88"/>
      <c r="GK440" s="17"/>
      <c r="GL440" s="17"/>
      <c r="GM440" s="30"/>
      <c r="GN440" s="30"/>
      <c r="GO440" s="30"/>
      <c r="GP440" s="30"/>
      <c r="GQ440" s="30"/>
      <c r="GR440" s="30"/>
      <c r="GS440" s="30"/>
      <c r="GT440" s="30"/>
      <c r="GU440" s="30"/>
      <c r="GV440" s="30"/>
      <c r="GW440" s="26"/>
      <c r="GX440" s="82"/>
      <c r="GY440" s="86"/>
      <c r="GZ440" s="87"/>
      <c r="HA440" s="88"/>
      <c r="HB440" s="17"/>
      <c r="HC440" s="17"/>
      <c r="HD440" s="30"/>
      <c r="HE440" s="30"/>
      <c r="HF440" s="30"/>
      <c r="HG440" s="30"/>
      <c r="HH440" s="30"/>
      <c r="HI440" s="30"/>
      <c r="HJ440" s="30"/>
      <c r="HK440" s="30"/>
      <c r="HL440" s="30"/>
      <c r="HM440" s="30"/>
      <c r="HN440" s="26"/>
      <c r="HO440" s="82"/>
      <c r="HP440" s="86"/>
      <c r="HQ440" s="87"/>
      <c r="HR440" s="88"/>
      <c r="HS440" s="17"/>
      <c r="HT440" s="17"/>
      <c r="HU440" s="30"/>
      <c r="HV440" s="30"/>
      <c r="HW440" s="30"/>
      <c r="HX440" s="30"/>
      <c r="HY440" s="30"/>
      <c r="HZ440" s="30"/>
      <c r="IA440" s="30"/>
      <c r="IB440" s="30"/>
      <c r="IC440" s="30"/>
      <c r="ID440" s="30"/>
      <c r="IE440" s="26"/>
      <c r="IF440" s="82"/>
      <c r="IG440" s="86"/>
      <c r="IH440" s="87"/>
      <c r="II440" s="88"/>
      <c r="IJ440" s="17"/>
      <c r="IK440" s="17"/>
      <c r="IL440" s="30"/>
      <c r="IM440" s="30"/>
      <c r="IN440" s="30"/>
      <c r="IO440" s="30"/>
      <c r="IP440" s="30"/>
      <c r="IQ440" s="30"/>
      <c r="IR440" s="30"/>
      <c r="IS440" s="30"/>
      <c r="IT440" s="30"/>
      <c r="IU440" s="30"/>
      <c r="IV440" s="26"/>
    </row>
    <row r="441" spans="1:256" ht="24" customHeight="1">
      <c r="A441" s="80"/>
      <c r="B441" s="86"/>
      <c r="C441" s="87"/>
      <c r="D441" s="88"/>
      <c r="E441" s="17"/>
      <c r="F441" s="17"/>
      <c r="G441" s="17"/>
      <c r="H441" s="17">
        <v>2025</v>
      </c>
      <c r="I441" s="30">
        <f t="shared" si="207"/>
        <v>825616.6</v>
      </c>
      <c r="J441" s="30">
        <f t="shared" si="209"/>
        <v>0</v>
      </c>
      <c r="K441" s="30">
        <f t="shared" si="210"/>
        <v>413813.2</v>
      </c>
      <c r="L441" s="30">
        <f t="shared" si="210"/>
        <v>0</v>
      </c>
      <c r="M441" s="30">
        <f t="shared" si="210"/>
        <v>0</v>
      </c>
      <c r="N441" s="30">
        <f t="shared" si="210"/>
        <v>0</v>
      </c>
      <c r="O441" s="30">
        <f t="shared" si="210"/>
        <v>411803.39999999997</v>
      </c>
      <c r="P441" s="30">
        <f t="shared" si="210"/>
        <v>0</v>
      </c>
      <c r="Q441" s="30">
        <f t="shared" si="210"/>
        <v>0</v>
      </c>
      <c r="R441" s="30">
        <f t="shared" si="210"/>
        <v>0</v>
      </c>
      <c r="S441" s="26"/>
      <c r="T441" s="82"/>
      <c r="U441" s="87"/>
      <c r="V441" s="87"/>
      <c r="W441" s="49"/>
      <c r="X441" s="49"/>
      <c r="Y441" s="52"/>
      <c r="Z441" s="52"/>
      <c r="AA441" s="52"/>
      <c r="AB441" s="52"/>
      <c r="AC441" s="52"/>
      <c r="AD441" s="52"/>
      <c r="AE441" s="52"/>
      <c r="AF441" s="52"/>
      <c r="AG441" s="52"/>
      <c r="AH441" s="52"/>
      <c r="AI441" s="60"/>
      <c r="AJ441" s="89"/>
      <c r="AK441" s="87"/>
      <c r="AL441" s="87"/>
      <c r="AM441" s="87"/>
      <c r="AN441" s="49"/>
      <c r="AO441" s="49"/>
      <c r="AP441" s="52"/>
      <c r="AQ441" s="52"/>
      <c r="AR441" s="52"/>
      <c r="AS441" s="52"/>
      <c r="AT441" s="52"/>
      <c r="AU441" s="52"/>
      <c r="AV441" s="52"/>
      <c r="AW441" s="52"/>
      <c r="AX441" s="52"/>
      <c r="AY441" s="52"/>
      <c r="AZ441" s="60"/>
      <c r="BA441" s="89"/>
      <c r="BB441" s="87"/>
      <c r="BC441" s="87"/>
      <c r="BD441" s="87"/>
      <c r="BE441" s="49"/>
      <c r="BF441" s="49"/>
      <c r="BG441" s="52"/>
      <c r="BH441" s="52"/>
      <c r="BI441" s="52"/>
      <c r="BJ441" s="52"/>
      <c r="BK441" s="52"/>
      <c r="BL441" s="52"/>
      <c r="BM441" s="52"/>
      <c r="BN441" s="52"/>
      <c r="BO441" s="52"/>
      <c r="BP441" s="52"/>
      <c r="BQ441" s="60"/>
      <c r="BR441" s="89"/>
      <c r="BS441" s="87"/>
      <c r="BT441" s="87"/>
      <c r="BU441" s="87"/>
      <c r="BV441" s="49"/>
      <c r="BW441" s="49"/>
      <c r="BX441" s="52"/>
      <c r="BY441" s="52"/>
      <c r="BZ441" s="52"/>
      <c r="CA441" s="52"/>
      <c r="CB441" s="52"/>
      <c r="CC441" s="52"/>
      <c r="CD441" s="52"/>
      <c r="CE441" s="52"/>
      <c r="CF441" s="52"/>
      <c r="CG441" s="52"/>
      <c r="CH441" s="60"/>
      <c r="CI441" s="89"/>
      <c r="CJ441" s="87"/>
      <c r="CK441" s="87"/>
      <c r="CL441" s="87"/>
      <c r="CM441" s="49"/>
      <c r="CN441" s="49"/>
      <c r="CO441" s="52"/>
      <c r="CP441" s="52"/>
      <c r="CQ441" s="52"/>
      <c r="CR441" s="52"/>
      <c r="CS441" s="52"/>
      <c r="CT441" s="52"/>
      <c r="CU441" s="52"/>
      <c r="CV441" s="52"/>
      <c r="CW441" s="52"/>
      <c r="CX441" s="52"/>
      <c r="CY441" s="60"/>
      <c r="CZ441" s="89"/>
      <c r="DA441" s="87"/>
      <c r="DB441" s="87"/>
      <c r="DC441" s="87"/>
      <c r="DD441" s="49"/>
      <c r="DE441" s="49"/>
      <c r="DF441" s="52"/>
      <c r="DG441" s="62"/>
      <c r="DH441" s="30"/>
      <c r="DI441" s="30"/>
      <c r="DJ441" s="30"/>
      <c r="DK441" s="30"/>
      <c r="DL441" s="30"/>
      <c r="DM441" s="30"/>
      <c r="DN441" s="30"/>
      <c r="DO441" s="30"/>
      <c r="DP441" s="26"/>
      <c r="DQ441" s="82"/>
      <c r="DR441" s="86"/>
      <c r="DS441" s="87"/>
      <c r="DT441" s="88"/>
      <c r="DU441" s="17"/>
      <c r="DV441" s="17"/>
      <c r="DW441" s="30"/>
      <c r="DX441" s="30"/>
      <c r="DY441" s="30"/>
      <c r="DZ441" s="30"/>
      <c r="EA441" s="30"/>
      <c r="EB441" s="30"/>
      <c r="EC441" s="30"/>
      <c r="ED441" s="30"/>
      <c r="EE441" s="30"/>
      <c r="EF441" s="30"/>
      <c r="EG441" s="26"/>
      <c r="EH441" s="82"/>
      <c r="EI441" s="86"/>
      <c r="EJ441" s="87"/>
      <c r="EK441" s="88"/>
      <c r="EL441" s="17"/>
      <c r="EM441" s="17"/>
      <c r="EN441" s="30"/>
      <c r="EO441" s="30"/>
      <c r="EP441" s="30"/>
      <c r="EQ441" s="30"/>
      <c r="ER441" s="30"/>
      <c r="ES441" s="30"/>
      <c r="ET441" s="30"/>
      <c r="EU441" s="30"/>
      <c r="EV441" s="30"/>
      <c r="EW441" s="30"/>
      <c r="EX441" s="26"/>
      <c r="EY441" s="82"/>
      <c r="EZ441" s="86"/>
      <c r="FA441" s="87"/>
      <c r="FB441" s="88"/>
      <c r="FC441" s="17"/>
      <c r="FD441" s="17"/>
      <c r="FE441" s="30"/>
      <c r="FF441" s="30"/>
      <c r="FG441" s="30"/>
      <c r="FH441" s="30"/>
      <c r="FI441" s="30"/>
      <c r="FJ441" s="30"/>
      <c r="FK441" s="30"/>
      <c r="FL441" s="30"/>
      <c r="FM441" s="30"/>
      <c r="FN441" s="30"/>
      <c r="FO441" s="26"/>
      <c r="FP441" s="82"/>
      <c r="FQ441" s="86"/>
      <c r="FR441" s="87"/>
      <c r="FS441" s="88"/>
      <c r="FT441" s="17"/>
      <c r="FU441" s="17"/>
      <c r="FV441" s="30"/>
      <c r="FW441" s="30"/>
      <c r="FX441" s="30"/>
      <c r="FY441" s="30"/>
      <c r="FZ441" s="30"/>
      <c r="GA441" s="30"/>
      <c r="GB441" s="30"/>
      <c r="GC441" s="30"/>
      <c r="GD441" s="30"/>
      <c r="GE441" s="30"/>
      <c r="GF441" s="26"/>
      <c r="GG441" s="82"/>
      <c r="GH441" s="86"/>
      <c r="GI441" s="87"/>
      <c r="GJ441" s="88"/>
      <c r="GK441" s="17"/>
      <c r="GL441" s="17"/>
      <c r="GM441" s="30"/>
      <c r="GN441" s="30"/>
      <c r="GO441" s="30"/>
      <c r="GP441" s="30"/>
      <c r="GQ441" s="30"/>
      <c r="GR441" s="30"/>
      <c r="GS441" s="30"/>
      <c r="GT441" s="30"/>
      <c r="GU441" s="30"/>
      <c r="GV441" s="30"/>
      <c r="GW441" s="26"/>
      <c r="GX441" s="82"/>
      <c r="GY441" s="86"/>
      <c r="GZ441" s="87"/>
      <c r="HA441" s="88"/>
      <c r="HB441" s="17"/>
      <c r="HC441" s="17"/>
      <c r="HD441" s="30"/>
      <c r="HE441" s="30"/>
      <c r="HF441" s="30"/>
      <c r="HG441" s="30"/>
      <c r="HH441" s="30"/>
      <c r="HI441" s="30"/>
      <c r="HJ441" s="30"/>
      <c r="HK441" s="30"/>
      <c r="HL441" s="30"/>
      <c r="HM441" s="30"/>
      <c r="HN441" s="26"/>
      <c r="HO441" s="82"/>
      <c r="HP441" s="86"/>
      <c r="HQ441" s="87"/>
      <c r="HR441" s="88"/>
      <c r="HS441" s="17"/>
      <c r="HT441" s="17"/>
      <c r="HU441" s="30"/>
      <c r="HV441" s="30"/>
      <c r="HW441" s="30"/>
      <c r="HX441" s="30"/>
      <c r="HY441" s="30"/>
      <c r="HZ441" s="30"/>
      <c r="IA441" s="30"/>
      <c r="IB441" s="30"/>
      <c r="IC441" s="30"/>
      <c r="ID441" s="30"/>
      <c r="IE441" s="26"/>
      <c r="IF441" s="82"/>
      <c r="IG441" s="86"/>
      <c r="IH441" s="87"/>
      <c r="II441" s="88"/>
      <c r="IJ441" s="17"/>
      <c r="IK441" s="17"/>
      <c r="IL441" s="30"/>
      <c r="IM441" s="30"/>
      <c r="IN441" s="30"/>
      <c r="IO441" s="30"/>
      <c r="IP441" s="30"/>
      <c r="IQ441" s="30"/>
      <c r="IR441" s="30"/>
      <c r="IS441" s="30"/>
      <c r="IT441" s="30"/>
      <c r="IU441" s="30"/>
      <c r="IV441" s="26"/>
    </row>
    <row r="442" spans="1:256" ht="18" customHeight="1">
      <c r="A442" s="80"/>
      <c r="B442" s="86"/>
      <c r="C442" s="87"/>
      <c r="D442" s="88"/>
      <c r="E442" s="17"/>
      <c r="F442" s="17"/>
      <c r="G442" s="17"/>
      <c r="H442" s="17">
        <v>2026</v>
      </c>
      <c r="I442" s="30">
        <f t="shared" si="207"/>
        <v>193267.39999999997</v>
      </c>
      <c r="J442" s="30">
        <f t="shared" si="209"/>
        <v>0</v>
      </c>
      <c r="K442" s="30">
        <f t="shared" si="210"/>
        <v>193267.39999999997</v>
      </c>
      <c r="L442" s="30">
        <f t="shared" si="210"/>
        <v>0</v>
      </c>
      <c r="M442" s="30">
        <f t="shared" si="210"/>
        <v>0</v>
      </c>
      <c r="N442" s="30">
        <f t="shared" si="210"/>
        <v>0</v>
      </c>
      <c r="O442" s="30">
        <f t="shared" si="210"/>
        <v>0</v>
      </c>
      <c r="P442" s="30">
        <f t="shared" si="210"/>
        <v>0</v>
      </c>
      <c r="Q442" s="30">
        <f t="shared" si="210"/>
        <v>0</v>
      </c>
      <c r="R442" s="30">
        <f t="shared" si="210"/>
        <v>0</v>
      </c>
      <c r="S442" s="26"/>
      <c r="T442" s="82"/>
      <c r="U442" s="87"/>
      <c r="V442" s="87"/>
      <c r="W442" s="49"/>
      <c r="X442" s="49"/>
      <c r="Y442" s="52"/>
      <c r="Z442" s="52"/>
      <c r="AA442" s="52"/>
      <c r="AB442" s="52"/>
      <c r="AC442" s="52"/>
      <c r="AD442" s="52"/>
      <c r="AE442" s="52"/>
      <c r="AF442" s="52"/>
      <c r="AG442" s="52"/>
      <c r="AH442" s="52"/>
      <c r="AI442" s="60"/>
      <c r="AJ442" s="89"/>
      <c r="AK442" s="87"/>
      <c r="AL442" s="87"/>
      <c r="AM442" s="87"/>
      <c r="AN442" s="49"/>
      <c r="AO442" s="49"/>
      <c r="AP442" s="52"/>
      <c r="AQ442" s="52"/>
      <c r="AR442" s="52"/>
      <c r="AS442" s="52"/>
      <c r="AT442" s="52"/>
      <c r="AU442" s="52"/>
      <c r="AV442" s="52"/>
      <c r="AW442" s="52"/>
      <c r="AX442" s="52"/>
      <c r="AY442" s="52"/>
      <c r="AZ442" s="60"/>
      <c r="BA442" s="89"/>
      <c r="BB442" s="87"/>
      <c r="BC442" s="87"/>
      <c r="BD442" s="87"/>
      <c r="BE442" s="49"/>
      <c r="BF442" s="49"/>
      <c r="BG442" s="52"/>
      <c r="BH442" s="52"/>
      <c r="BI442" s="52"/>
      <c r="BJ442" s="52"/>
      <c r="BK442" s="52"/>
      <c r="BL442" s="52"/>
      <c r="BM442" s="52"/>
      <c r="BN442" s="52"/>
      <c r="BO442" s="52"/>
      <c r="BP442" s="52"/>
      <c r="BQ442" s="60"/>
      <c r="BR442" s="89"/>
      <c r="BS442" s="87"/>
      <c r="BT442" s="87"/>
      <c r="BU442" s="87"/>
      <c r="BV442" s="49"/>
      <c r="BW442" s="49"/>
      <c r="BX442" s="52"/>
      <c r="BY442" s="52"/>
      <c r="BZ442" s="52"/>
      <c r="CA442" s="52"/>
      <c r="CB442" s="52"/>
      <c r="CC442" s="52"/>
      <c r="CD442" s="52"/>
      <c r="CE442" s="52"/>
      <c r="CF442" s="52"/>
      <c r="CG442" s="52"/>
      <c r="CH442" s="60"/>
      <c r="CI442" s="89"/>
      <c r="CJ442" s="87"/>
      <c r="CK442" s="87"/>
      <c r="CL442" s="87"/>
      <c r="CM442" s="49"/>
      <c r="CN442" s="49"/>
      <c r="CO442" s="52"/>
      <c r="CP442" s="52"/>
      <c r="CQ442" s="52"/>
      <c r="CR442" s="52"/>
      <c r="CS442" s="52"/>
      <c r="CT442" s="52"/>
      <c r="CU442" s="52"/>
      <c r="CV442" s="52"/>
      <c r="CW442" s="52"/>
      <c r="CX442" s="52"/>
      <c r="CY442" s="60"/>
      <c r="CZ442" s="89"/>
      <c r="DA442" s="87"/>
      <c r="DB442" s="87"/>
      <c r="DC442" s="87"/>
      <c r="DD442" s="49"/>
      <c r="DE442" s="49"/>
      <c r="DF442" s="52"/>
      <c r="DG442" s="62"/>
      <c r="DH442" s="30"/>
      <c r="DI442" s="30"/>
      <c r="DJ442" s="30"/>
      <c r="DK442" s="30"/>
      <c r="DL442" s="30"/>
      <c r="DM442" s="30"/>
      <c r="DN442" s="30"/>
      <c r="DO442" s="30"/>
      <c r="DP442" s="26"/>
      <c r="DQ442" s="82"/>
      <c r="DR442" s="86"/>
      <c r="DS442" s="87"/>
      <c r="DT442" s="88"/>
      <c r="DU442" s="17"/>
      <c r="DV442" s="17"/>
      <c r="DW442" s="30"/>
      <c r="DX442" s="30"/>
      <c r="DY442" s="30"/>
      <c r="DZ442" s="30"/>
      <c r="EA442" s="30"/>
      <c r="EB442" s="30"/>
      <c r="EC442" s="30"/>
      <c r="ED442" s="30"/>
      <c r="EE442" s="30"/>
      <c r="EF442" s="30"/>
      <c r="EG442" s="26"/>
      <c r="EH442" s="82"/>
      <c r="EI442" s="86"/>
      <c r="EJ442" s="87"/>
      <c r="EK442" s="88"/>
      <c r="EL442" s="17"/>
      <c r="EM442" s="17"/>
      <c r="EN442" s="30"/>
      <c r="EO442" s="30"/>
      <c r="EP442" s="30"/>
      <c r="EQ442" s="30"/>
      <c r="ER442" s="30"/>
      <c r="ES442" s="30"/>
      <c r="ET442" s="30"/>
      <c r="EU442" s="30"/>
      <c r="EV442" s="30"/>
      <c r="EW442" s="30"/>
      <c r="EX442" s="26"/>
      <c r="EY442" s="82"/>
      <c r="EZ442" s="86"/>
      <c r="FA442" s="87"/>
      <c r="FB442" s="88"/>
      <c r="FC442" s="17"/>
      <c r="FD442" s="17"/>
      <c r="FE442" s="30"/>
      <c r="FF442" s="30"/>
      <c r="FG442" s="30"/>
      <c r="FH442" s="30"/>
      <c r="FI442" s="30"/>
      <c r="FJ442" s="30"/>
      <c r="FK442" s="30"/>
      <c r="FL442" s="30"/>
      <c r="FM442" s="30"/>
      <c r="FN442" s="30"/>
      <c r="FO442" s="26"/>
      <c r="FP442" s="82"/>
      <c r="FQ442" s="86"/>
      <c r="FR442" s="87"/>
      <c r="FS442" s="88"/>
      <c r="FT442" s="17"/>
      <c r="FU442" s="17"/>
      <c r="FV442" s="30"/>
      <c r="FW442" s="30"/>
      <c r="FX442" s="30"/>
      <c r="FY442" s="30"/>
      <c r="FZ442" s="30"/>
      <c r="GA442" s="30"/>
      <c r="GB442" s="30"/>
      <c r="GC442" s="30"/>
      <c r="GD442" s="30"/>
      <c r="GE442" s="30"/>
      <c r="GF442" s="26"/>
      <c r="GG442" s="82"/>
      <c r="GH442" s="86"/>
      <c r="GI442" s="87"/>
      <c r="GJ442" s="88"/>
      <c r="GK442" s="17"/>
      <c r="GL442" s="17"/>
      <c r="GM442" s="30"/>
      <c r="GN442" s="30"/>
      <c r="GO442" s="30"/>
      <c r="GP442" s="30"/>
      <c r="GQ442" s="30"/>
      <c r="GR442" s="30"/>
      <c r="GS442" s="30"/>
      <c r="GT442" s="30"/>
      <c r="GU442" s="30"/>
      <c r="GV442" s="30"/>
      <c r="GW442" s="26"/>
      <c r="GX442" s="82"/>
      <c r="GY442" s="86"/>
      <c r="GZ442" s="87"/>
      <c r="HA442" s="88"/>
      <c r="HB442" s="17"/>
      <c r="HC442" s="17"/>
      <c r="HD442" s="30"/>
      <c r="HE442" s="30"/>
      <c r="HF442" s="30"/>
      <c r="HG442" s="30"/>
      <c r="HH442" s="30"/>
      <c r="HI442" s="30"/>
      <c r="HJ442" s="30"/>
      <c r="HK442" s="30"/>
      <c r="HL442" s="30"/>
      <c r="HM442" s="30"/>
      <c r="HN442" s="26"/>
      <c r="HO442" s="82"/>
      <c r="HP442" s="86"/>
      <c r="HQ442" s="87"/>
      <c r="HR442" s="88"/>
      <c r="HS442" s="17"/>
      <c r="HT442" s="17"/>
      <c r="HU442" s="30"/>
      <c r="HV442" s="30"/>
      <c r="HW442" s="30"/>
      <c r="HX442" s="30"/>
      <c r="HY442" s="30"/>
      <c r="HZ442" s="30"/>
      <c r="IA442" s="30"/>
      <c r="IB442" s="30"/>
      <c r="IC442" s="30"/>
      <c r="ID442" s="30"/>
      <c r="IE442" s="26"/>
      <c r="IF442" s="82"/>
      <c r="IG442" s="86"/>
      <c r="IH442" s="87"/>
      <c r="II442" s="88"/>
      <c r="IJ442" s="17"/>
      <c r="IK442" s="17"/>
      <c r="IL442" s="30"/>
      <c r="IM442" s="30"/>
      <c r="IN442" s="30"/>
      <c r="IO442" s="30"/>
      <c r="IP442" s="30"/>
      <c r="IQ442" s="30"/>
      <c r="IR442" s="30"/>
      <c r="IS442" s="30"/>
      <c r="IT442" s="30"/>
      <c r="IU442" s="30"/>
      <c r="IV442" s="26"/>
    </row>
    <row r="443" spans="1:256" ht="21.75" customHeight="1">
      <c r="A443" s="80"/>
      <c r="B443" s="86"/>
      <c r="C443" s="87"/>
      <c r="D443" s="88"/>
      <c r="E443" s="20"/>
      <c r="F443" s="20"/>
      <c r="G443" s="20"/>
      <c r="H443" s="17">
        <v>2027</v>
      </c>
      <c r="I443" s="30">
        <f t="shared" si="207"/>
        <v>51528</v>
      </c>
      <c r="J443" s="30">
        <f t="shared" si="209"/>
        <v>0</v>
      </c>
      <c r="K443" s="30">
        <f t="shared" si="210"/>
        <v>51528</v>
      </c>
      <c r="L443" s="30">
        <f t="shared" si="210"/>
        <v>0</v>
      </c>
      <c r="M443" s="30">
        <f t="shared" si="210"/>
        <v>0</v>
      </c>
      <c r="N443" s="30">
        <f t="shared" si="210"/>
        <v>0</v>
      </c>
      <c r="O443" s="30">
        <f t="shared" si="210"/>
        <v>0</v>
      </c>
      <c r="P443" s="30">
        <f t="shared" si="210"/>
        <v>0</v>
      </c>
      <c r="Q443" s="30">
        <f t="shared" si="210"/>
        <v>0</v>
      </c>
      <c r="R443" s="30">
        <f t="shared" si="210"/>
        <v>0</v>
      </c>
      <c r="S443" s="26"/>
      <c r="T443" s="82"/>
      <c r="U443" s="87"/>
      <c r="V443" s="87"/>
      <c r="W443" s="28"/>
      <c r="X443" s="49"/>
      <c r="Y443" s="52"/>
      <c r="Z443" s="52"/>
      <c r="AA443" s="52"/>
      <c r="AB443" s="52"/>
      <c r="AC443" s="52"/>
      <c r="AD443" s="52"/>
      <c r="AE443" s="52"/>
      <c r="AF443" s="52"/>
      <c r="AG443" s="52"/>
      <c r="AH443" s="52"/>
      <c r="AI443" s="60"/>
      <c r="AJ443" s="89"/>
      <c r="AK443" s="87"/>
      <c r="AL443" s="87"/>
      <c r="AM443" s="87"/>
      <c r="AN443" s="28"/>
      <c r="AO443" s="49"/>
      <c r="AP443" s="52"/>
      <c r="AQ443" s="52"/>
      <c r="AR443" s="52"/>
      <c r="AS443" s="52"/>
      <c r="AT443" s="52"/>
      <c r="AU443" s="52"/>
      <c r="AV443" s="52"/>
      <c r="AW443" s="52"/>
      <c r="AX443" s="52"/>
      <c r="AY443" s="52"/>
      <c r="AZ443" s="60"/>
      <c r="BA443" s="89"/>
      <c r="BB443" s="87"/>
      <c r="BC443" s="87"/>
      <c r="BD443" s="87"/>
      <c r="BE443" s="28"/>
      <c r="BF443" s="49"/>
      <c r="BG443" s="52"/>
      <c r="BH443" s="52"/>
      <c r="BI443" s="52"/>
      <c r="BJ443" s="52"/>
      <c r="BK443" s="52"/>
      <c r="BL443" s="52"/>
      <c r="BM443" s="52"/>
      <c r="BN443" s="52"/>
      <c r="BO443" s="52"/>
      <c r="BP443" s="52"/>
      <c r="BQ443" s="60"/>
      <c r="BR443" s="89"/>
      <c r="BS443" s="87"/>
      <c r="BT443" s="87"/>
      <c r="BU443" s="87"/>
      <c r="BV443" s="28"/>
      <c r="BW443" s="49"/>
      <c r="BX443" s="52"/>
      <c r="BY443" s="52"/>
      <c r="BZ443" s="52"/>
      <c r="CA443" s="52"/>
      <c r="CB443" s="52"/>
      <c r="CC443" s="52"/>
      <c r="CD443" s="52"/>
      <c r="CE443" s="52"/>
      <c r="CF443" s="52"/>
      <c r="CG443" s="52"/>
      <c r="CH443" s="60"/>
      <c r="CI443" s="89"/>
      <c r="CJ443" s="87"/>
      <c r="CK443" s="87"/>
      <c r="CL443" s="87"/>
      <c r="CM443" s="28"/>
      <c r="CN443" s="49"/>
      <c r="CO443" s="52"/>
      <c r="CP443" s="52"/>
      <c r="CQ443" s="52"/>
      <c r="CR443" s="52"/>
      <c r="CS443" s="52"/>
      <c r="CT443" s="52"/>
      <c r="CU443" s="52"/>
      <c r="CV443" s="52"/>
      <c r="CW443" s="52"/>
      <c r="CX443" s="52"/>
      <c r="CY443" s="60"/>
      <c r="CZ443" s="89"/>
      <c r="DA443" s="87"/>
      <c r="DB443" s="87"/>
      <c r="DC443" s="87"/>
      <c r="DD443" s="28"/>
      <c r="DE443" s="49"/>
      <c r="DF443" s="52"/>
      <c r="DG443" s="62"/>
      <c r="DH443" s="30"/>
      <c r="DI443" s="30"/>
      <c r="DJ443" s="30"/>
      <c r="DK443" s="30"/>
      <c r="DL443" s="30"/>
      <c r="DM443" s="30"/>
      <c r="DN443" s="30"/>
      <c r="DO443" s="30"/>
      <c r="DP443" s="26"/>
      <c r="DQ443" s="82"/>
      <c r="DR443" s="86"/>
      <c r="DS443" s="87"/>
      <c r="DT443" s="88"/>
      <c r="DU443" s="20"/>
      <c r="DV443" s="17"/>
      <c r="DW443" s="30"/>
      <c r="DX443" s="30"/>
      <c r="DY443" s="30"/>
      <c r="DZ443" s="30"/>
      <c r="EA443" s="30"/>
      <c r="EB443" s="30"/>
      <c r="EC443" s="30"/>
      <c r="ED443" s="30"/>
      <c r="EE443" s="30"/>
      <c r="EF443" s="30"/>
      <c r="EG443" s="26"/>
      <c r="EH443" s="82"/>
      <c r="EI443" s="86"/>
      <c r="EJ443" s="87"/>
      <c r="EK443" s="88"/>
      <c r="EL443" s="20"/>
      <c r="EM443" s="17"/>
      <c r="EN443" s="30"/>
      <c r="EO443" s="30"/>
      <c r="EP443" s="30"/>
      <c r="EQ443" s="30"/>
      <c r="ER443" s="30"/>
      <c r="ES443" s="30"/>
      <c r="ET443" s="30"/>
      <c r="EU443" s="30"/>
      <c r="EV443" s="30"/>
      <c r="EW443" s="30"/>
      <c r="EX443" s="26"/>
      <c r="EY443" s="82"/>
      <c r="EZ443" s="86"/>
      <c r="FA443" s="87"/>
      <c r="FB443" s="88"/>
      <c r="FC443" s="20"/>
      <c r="FD443" s="17"/>
      <c r="FE443" s="30"/>
      <c r="FF443" s="30"/>
      <c r="FG443" s="30"/>
      <c r="FH443" s="30"/>
      <c r="FI443" s="30"/>
      <c r="FJ443" s="30"/>
      <c r="FK443" s="30"/>
      <c r="FL443" s="30"/>
      <c r="FM443" s="30"/>
      <c r="FN443" s="30"/>
      <c r="FO443" s="26"/>
      <c r="FP443" s="82"/>
      <c r="FQ443" s="86"/>
      <c r="FR443" s="87"/>
      <c r="FS443" s="88"/>
      <c r="FT443" s="20"/>
      <c r="FU443" s="17"/>
      <c r="FV443" s="30"/>
      <c r="FW443" s="30"/>
      <c r="FX443" s="30"/>
      <c r="FY443" s="30"/>
      <c r="FZ443" s="30"/>
      <c r="GA443" s="30"/>
      <c r="GB443" s="30"/>
      <c r="GC443" s="30"/>
      <c r="GD443" s="30"/>
      <c r="GE443" s="30"/>
      <c r="GF443" s="26"/>
      <c r="GG443" s="82"/>
      <c r="GH443" s="86"/>
      <c r="GI443" s="87"/>
      <c r="GJ443" s="88"/>
      <c r="GK443" s="20"/>
      <c r="GL443" s="17"/>
      <c r="GM443" s="30"/>
      <c r="GN443" s="30"/>
      <c r="GO443" s="30"/>
      <c r="GP443" s="30"/>
      <c r="GQ443" s="30"/>
      <c r="GR443" s="30"/>
      <c r="GS443" s="30"/>
      <c r="GT443" s="30"/>
      <c r="GU443" s="30"/>
      <c r="GV443" s="30"/>
      <c r="GW443" s="26"/>
      <c r="GX443" s="82"/>
      <c r="GY443" s="86"/>
      <c r="GZ443" s="87"/>
      <c r="HA443" s="88"/>
      <c r="HB443" s="20"/>
      <c r="HC443" s="17"/>
      <c r="HD443" s="30"/>
      <c r="HE443" s="30"/>
      <c r="HF443" s="30"/>
      <c r="HG443" s="30"/>
      <c r="HH443" s="30"/>
      <c r="HI443" s="30"/>
      <c r="HJ443" s="30"/>
      <c r="HK443" s="30"/>
      <c r="HL443" s="30"/>
      <c r="HM443" s="30"/>
      <c r="HN443" s="26"/>
      <c r="HO443" s="82"/>
      <c r="HP443" s="86"/>
      <c r="HQ443" s="87"/>
      <c r="HR443" s="88"/>
      <c r="HS443" s="20"/>
      <c r="HT443" s="17"/>
      <c r="HU443" s="30"/>
      <c r="HV443" s="30"/>
      <c r="HW443" s="30"/>
      <c r="HX443" s="30"/>
      <c r="HY443" s="30"/>
      <c r="HZ443" s="30"/>
      <c r="IA443" s="30"/>
      <c r="IB443" s="30"/>
      <c r="IC443" s="30"/>
      <c r="ID443" s="30"/>
      <c r="IE443" s="26"/>
      <c r="IF443" s="82"/>
      <c r="IG443" s="86"/>
      <c r="IH443" s="87"/>
      <c r="II443" s="88"/>
      <c r="IJ443" s="20"/>
      <c r="IK443" s="17"/>
      <c r="IL443" s="30"/>
      <c r="IM443" s="30"/>
      <c r="IN443" s="30"/>
      <c r="IO443" s="30"/>
      <c r="IP443" s="30"/>
      <c r="IQ443" s="30"/>
      <c r="IR443" s="30"/>
      <c r="IS443" s="30"/>
      <c r="IT443" s="30"/>
      <c r="IU443" s="30"/>
      <c r="IV443" s="26"/>
    </row>
    <row r="444" spans="1:243" ht="21.75" customHeight="1">
      <c r="A444" s="80"/>
      <c r="B444" s="86"/>
      <c r="C444" s="87"/>
      <c r="D444" s="88"/>
      <c r="E444" s="20"/>
      <c r="F444" s="20"/>
      <c r="G444" s="20"/>
      <c r="H444" s="17">
        <v>2028</v>
      </c>
      <c r="I444" s="30">
        <f t="shared" si="207"/>
        <v>99382.6</v>
      </c>
      <c r="J444" s="30">
        <f t="shared" si="209"/>
        <v>0</v>
      </c>
      <c r="K444" s="30">
        <f t="shared" si="210"/>
        <v>99382.6</v>
      </c>
      <c r="L444" s="30">
        <f t="shared" si="210"/>
        <v>0</v>
      </c>
      <c r="M444" s="30">
        <f t="shared" si="210"/>
        <v>0</v>
      </c>
      <c r="N444" s="30">
        <f t="shared" si="210"/>
        <v>0</v>
      </c>
      <c r="O444" s="30">
        <f t="shared" si="210"/>
        <v>0</v>
      </c>
      <c r="P444" s="30">
        <f t="shared" si="210"/>
        <v>0</v>
      </c>
      <c r="Q444" s="30">
        <f t="shared" si="210"/>
        <v>0</v>
      </c>
      <c r="R444" s="30">
        <f t="shared" si="210"/>
        <v>0</v>
      </c>
      <c r="S444" s="26"/>
      <c r="T444" s="31"/>
      <c r="AI444" s="28"/>
      <c r="AY444" s="28"/>
      <c r="BO444" s="28"/>
      <c r="CE444" s="28"/>
      <c r="CU444" s="28"/>
      <c r="DK444" s="28"/>
      <c r="EA444" s="28"/>
      <c r="EQ444" s="28"/>
      <c r="FG444" s="28"/>
      <c r="FW444" s="28"/>
      <c r="GM444" s="28"/>
      <c r="HC444" s="28"/>
      <c r="HS444" s="28"/>
      <c r="II444" s="28"/>
    </row>
    <row r="445" spans="1:243" ht="21.75" customHeight="1">
      <c r="A445" s="80"/>
      <c r="B445" s="86"/>
      <c r="C445" s="87"/>
      <c r="D445" s="88"/>
      <c r="E445" s="20"/>
      <c r="F445" s="20"/>
      <c r="G445" s="20"/>
      <c r="H445" s="17">
        <v>2029</v>
      </c>
      <c r="I445" s="30">
        <f t="shared" si="207"/>
        <v>99243.30000000002</v>
      </c>
      <c r="J445" s="30">
        <f t="shared" si="209"/>
        <v>0</v>
      </c>
      <c r="K445" s="30">
        <f t="shared" si="210"/>
        <v>99243.30000000002</v>
      </c>
      <c r="L445" s="30">
        <f t="shared" si="210"/>
        <v>0</v>
      </c>
      <c r="M445" s="30">
        <f t="shared" si="210"/>
        <v>0</v>
      </c>
      <c r="N445" s="30">
        <f t="shared" si="210"/>
        <v>0</v>
      </c>
      <c r="O445" s="30">
        <f t="shared" si="210"/>
        <v>0</v>
      </c>
      <c r="P445" s="30">
        <f t="shared" si="210"/>
        <v>0</v>
      </c>
      <c r="Q445" s="30">
        <f t="shared" si="210"/>
        <v>0</v>
      </c>
      <c r="R445" s="30">
        <f t="shared" si="210"/>
        <v>0</v>
      </c>
      <c r="S445" s="26"/>
      <c r="T445" s="31"/>
      <c r="AI445" s="28"/>
      <c r="AY445" s="28"/>
      <c r="BO445" s="28"/>
      <c r="CE445" s="28"/>
      <c r="CU445" s="28"/>
      <c r="DK445" s="28"/>
      <c r="EA445" s="28"/>
      <c r="EQ445" s="28"/>
      <c r="FG445" s="28"/>
      <c r="FW445" s="28"/>
      <c r="GM445" s="28"/>
      <c r="HC445" s="28"/>
      <c r="HS445" s="28"/>
      <c r="II445" s="28"/>
    </row>
    <row r="446" spans="1:243" ht="21.75" customHeight="1">
      <c r="A446" s="80"/>
      <c r="B446" s="86"/>
      <c r="C446" s="87"/>
      <c r="D446" s="88"/>
      <c r="E446" s="20"/>
      <c r="F446" s="20"/>
      <c r="G446" s="20"/>
      <c r="H446" s="17">
        <v>2030</v>
      </c>
      <c r="I446" s="30">
        <f t="shared" si="207"/>
        <v>126040.5</v>
      </c>
      <c r="J446" s="30">
        <f t="shared" si="209"/>
        <v>0</v>
      </c>
      <c r="K446" s="30">
        <f t="shared" si="210"/>
        <v>126040.5</v>
      </c>
      <c r="L446" s="30">
        <f t="shared" si="210"/>
        <v>0</v>
      </c>
      <c r="M446" s="30">
        <f t="shared" si="210"/>
        <v>0</v>
      </c>
      <c r="N446" s="30">
        <f t="shared" si="210"/>
        <v>0</v>
      </c>
      <c r="O446" s="30">
        <f t="shared" si="210"/>
        <v>0</v>
      </c>
      <c r="P446" s="30">
        <f t="shared" si="210"/>
        <v>0</v>
      </c>
      <c r="Q446" s="30">
        <f t="shared" si="210"/>
        <v>0</v>
      </c>
      <c r="R446" s="30">
        <f t="shared" si="210"/>
        <v>0</v>
      </c>
      <c r="S446" s="26"/>
      <c r="T446" s="31"/>
      <c r="AI446" s="28"/>
      <c r="AY446" s="28"/>
      <c r="BO446" s="28"/>
      <c r="CE446" s="28"/>
      <c r="CU446" s="28"/>
      <c r="DK446" s="28"/>
      <c r="EA446" s="28"/>
      <c r="EQ446" s="28"/>
      <c r="FG446" s="28"/>
      <c r="FW446" s="28"/>
      <c r="GM446" s="28"/>
      <c r="HC446" s="28"/>
      <c r="HS446" s="28"/>
      <c r="II446" s="28"/>
    </row>
    <row r="447" spans="1:256" ht="19.5" customHeight="1">
      <c r="A447" s="79"/>
      <c r="B447" s="83" t="s">
        <v>56</v>
      </c>
      <c r="C447" s="84"/>
      <c r="D447" s="85"/>
      <c r="E447" s="20"/>
      <c r="F447" s="20"/>
      <c r="G447" s="20"/>
      <c r="H447" s="24" t="s">
        <v>26</v>
      </c>
      <c r="I447" s="25">
        <f>K447+M447+O447+Q447</f>
        <v>2371682</v>
      </c>
      <c r="J447" s="25">
        <f aca="true" t="shared" si="211" ref="J447:J456">L447+N447+P447+R447</f>
        <v>72384.8</v>
      </c>
      <c r="K447" s="25">
        <f aca="true" t="shared" si="212" ref="K447:R447">SUM(K448:K456)</f>
        <v>1525520.0000000002</v>
      </c>
      <c r="L447" s="25">
        <f t="shared" si="212"/>
        <v>72384.8</v>
      </c>
      <c r="M447" s="25">
        <f t="shared" si="212"/>
        <v>0</v>
      </c>
      <c r="N447" s="25">
        <f t="shared" si="212"/>
        <v>0</v>
      </c>
      <c r="O447" s="25">
        <f t="shared" si="212"/>
        <v>846162</v>
      </c>
      <c r="P447" s="25">
        <f t="shared" si="212"/>
        <v>0</v>
      </c>
      <c r="Q447" s="25">
        <f t="shared" si="212"/>
        <v>0</v>
      </c>
      <c r="R447" s="25">
        <f t="shared" si="212"/>
        <v>0</v>
      </c>
      <c r="S447" s="26"/>
      <c r="T447" s="82"/>
      <c r="U447" s="87"/>
      <c r="V447" s="87"/>
      <c r="W447" s="28"/>
      <c r="X447" s="46"/>
      <c r="Y447" s="53"/>
      <c r="Z447" s="53"/>
      <c r="AA447" s="53"/>
      <c r="AB447" s="53"/>
      <c r="AC447" s="53"/>
      <c r="AD447" s="53"/>
      <c r="AE447" s="53"/>
      <c r="AF447" s="53"/>
      <c r="AG447" s="53"/>
      <c r="AH447" s="53"/>
      <c r="AI447" s="60"/>
      <c r="AJ447" s="89"/>
      <c r="AK447" s="87"/>
      <c r="AL447" s="87"/>
      <c r="AM447" s="87"/>
      <c r="AN447" s="28"/>
      <c r="AO447" s="46"/>
      <c r="AP447" s="53"/>
      <c r="AQ447" s="53"/>
      <c r="AR447" s="53"/>
      <c r="AS447" s="53"/>
      <c r="AT447" s="53"/>
      <c r="AU447" s="53"/>
      <c r="AV447" s="53"/>
      <c r="AW447" s="53"/>
      <c r="AX447" s="53"/>
      <c r="AY447" s="53"/>
      <c r="AZ447" s="60"/>
      <c r="BA447" s="89"/>
      <c r="BB447" s="87"/>
      <c r="BC447" s="87"/>
      <c r="BD447" s="87"/>
      <c r="BE447" s="28"/>
      <c r="BF447" s="46"/>
      <c r="BG447" s="53"/>
      <c r="BH447" s="53"/>
      <c r="BI447" s="53"/>
      <c r="BJ447" s="53"/>
      <c r="BK447" s="53"/>
      <c r="BL447" s="53"/>
      <c r="BM447" s="53"/>
      <c r="BN447" s="53"/>
      <c r="BO447" s="53"/>
      <c r="BP447" s="53"/>
      <c r="BQ447" s="60"/>
      <c r="BR447" s="89"/>
      <c r="BS447" s="87"/>
      <c r="BT447" s="87"/>
      <c r="BU447" s="87"/>
      <c r="BV447" s="28"/>
      <c r="BW447" s="46"/>
      <c r="BX447" s="53"/>
      <c r="BY447" s="53"/>
      <c r="BZ447" s="53"/>
      <c r="CA447" s="53"/>
      <c r="CB447" s="53"/>
      <c r="CC447" s="53"/>
      <c r="CD447" s="53"/>
      <c r="CE447" s="53"/>
      <c r="CF447" s="53"/>
      <c r="CG447" s="53"/>
      <c r="CH447" s="60"/>
      <c r="CI447" s="89"/>
      <c r="CJ447" s="87"/>
      <c r="CK447" s="87"/>
      <c r="CL447" s="87"/>
      <c r="CM447" s="28"/>
      <c r="CN447" s="46"/>
      <c r="CO447" s="53"/>
      <c r="CP447" s="53"/>
      <c r="CQ447" s="53"/>
      <c r="CR447" s="53"/>
      <c r="CS447" s="53"/>
      <c r="CT447" s="53"/>
      <c r="CU447" s="53"/>
      <c r="CV447" s="53"/>
      <c r="CW447" s="53"/>
      <c r="CX447" s="53"/>
      <c r="CY447" s="60"/>
      <c r="CZ447" s="89"/>
      <c r="DA447" s="87"/>
      <c r="DB447" s="87"/>
      <c r="DC447" s="87"/>
      <c r="DD447" s="28"/>
      <c r="DE447" s="46"/>
      <c r="DF447" s="53"/>
      <c r="DG447" s="61"/>
      <c r="DH447" s="25"/>
      <c r="DI447" s="25"/>
      <c r="DJ447" s="25"/>
      <c r="DK447" s="25"/>
      <c r="DL447" s="25"/>
      <c r="DM447" s="25"/>
      <c r="DN447" s="25"/>
      <c r="DO447" s="25"/>
      <c r="DP447" s="26"/>
      <c r="DQ447" s="82"/>
      <c r="DR447" s="83"/>
      <c r="DS447" s="84"/>
      <c r="DT447" s="85"/>
      <c r="DU447" s="20"/>
      <c r="DV447" s="24"/>
      <c r="DW447" s="25"/>
      <c r="DX447" s="25"/>
      <c r="DY447" s="25"/>
      <c r="DZ447" s="25"/>
      <c r="EA447" s="25"/>
      <c r="EB447" s="25"/>
      <c r="EC447" s="25"/>
      <c r="ED447" s="25"/>
      <c r="EE447" s="25"/>
      <c r="EF447" s="25"/>
      <c r="EG447" s="26"/>
      <c r="EH447" s="82"/>
      <c r="EI447" s="83"/>
      <c r="EJ447" s="84"/>
      <c r="EK447" s="85"/>
      <c r="EL447" s="20"/>
      <c r="EM447" s="24"/>
      <c r="EN447" s="25"/>
      <c r="EO447" s="25"/>
      <c r="EP447" s="25"/>
      <c r="EQ447" s="25"/>
      <c r="ER447" s="25"/>
      <c r="ES447" s="25"/>
      <c r="ET447" s="25"/>
      <c r="EU447" s="25"/>
      <c r="EV447" s="25"/>
      <c r="EW447" s="25"/>
      <c r="EX447" s="26"/>
      <c r="EY447" s="82"/>
      <c r="EZ447" s="83"/>
      <c r="FA447" s="84"/>
      <c r="FB447" s="85"/>
      <c r="FC447" s="20"/>
      <c r="FD447" s="24"/>
      <c r="FE447" s="25"/>
      <c r="FF447" s="25"/>
      <c r="FG447" s="25"/>
      <c r="FH447" s="25"/>
      <c r="FI447" s="25"/>
      <c r="FJ447" s="25"/>
      <c r="FK447" s="25"/>
      <c r="FL447" s="25"/>
      <c r="FM447" s="25"/>
      <c r="FN447" s="25"/>
      <c r="FO447" s="26"/>
      <c r="FP447" s="82"/>
      <c r="FQ447" s="83"/>
      <c r="FR447" s="84"/>
      <c r="FS447" s="85"/>
      <c r="FT447" s="20"/>
      <c r="FU447" s="24"/>
      <c r="FV447" s="25"/>
      <c r="FW447" s="25"/>
      <c r="FX447" s="25"/>
      <c r="FY447" s="25"/>
      <c r="FZ447" s="25"/>
      <c r="GA447" s="25"/>
      <c r="GB447" s="25"/>
      <c r="GC447" s="25"/>
      <c r="GD447" s="25"/>
      <c r="GE447" s="25"/>
      <c r="GF447" s="26"/>
      <c r="GG447" s="82"/>
      <c r="GH447" s="83"/>
      <c r="GI447" s="84"/>
      <c r="GJ447" s="85"/>
      <c r="GK447" s="20"/>
      <c r="GL447" s="24"/>
      <c r="GM447" s="25"/>
      <c r="GN447" s="25"/>
      <c r="GO447" s="25"/>
      <c r="GP447" s="25"/>
      <c r="GQ447" s="25"/>
      <c r="GR447" s="25"/>
      <c r="GS447" s="25"/>
      <c r="GT447" s="25"/>
      <c r="GU447" s="25"/>
      <c r="GV447" s="25"/>
      <c r="GW447" s="26"/>
      <c r="GX447" s="82"/>
      <c r="GY447" s="83"/>
      <c r="GZ447" s="84"/>
      <c r="HA447" s="85"/>
      <c r="HB447" s="20"/>
      <c r="HC447" s="24"/>
      <c r="HD447" s="25"/>
      <c r="HE447" s="25"/>
      <c r="HF447" s="25"/>
      <c r="HG447" s="25"/>
      <c r="HH447" s="25"/>
      <c r="HI447" s="25"/>
      <c r="HJ447" s="25"/>
      <c r="HK447" s="25"/>
      <c r="HL447" s="25"/>
      <c r="HM447" s="25"/>
      <c r="HN447" s="26"/>
      <c r="HO447" s="82"/>
      <c r="HP447" s="83"/>
      <c r="HQ447" s="84"/>
      <c r="HR447" s="85"/>
      <c r="HS447" s="20"/>
      <c r="HT447" s="24"/>
      <c r="HU447" s="25"/>
      <c r="HV447" s="25"/>
      <c r="HW447" s="25"/>
      <c r="HX447" s="25"/>
      <c r="HY447" s="25"/>
      <c r="HZ447" s="25"/>
      <c r="IA447" s="25"/>
      <c r="IB447" s="25"/>
      <c r="IC447" s="25"/>
      <c r="ID447" s="25"/>
      <c r="IE447" s="26"/>
      <c r="IF447" s="82"/>
      <c r="IG447" s="83"/>
      <c r="IH447" s="84"/>
      <c r="II447" s="85"/>
      <c r="IJ447" s="20"/>
      <c r="IK447" s="24"/>
      <c r="IL447" s="25"/>
      <c r="IM447" s="25"/>
      <c r="IN447" s="25"/>
      <c r="IO447" s="25"/>
      <c r="IP447" s="25"/>
      <c r="IQ447" s="25"/>
      <c r="IR447" s="25"/>
      <c r="IS447" s="25"/>
      <c r="IT447" s="25"/>
      <c r="IU447" s="25"/>
      <c r="IV447" s="26"/>
    </row>
    <row r="448" spans="1:256" ht="20.25" customHeight="1">
      <c r="A448" s="80"/>
      <c r="B448" s="86"/>
      <c r="C448" s="87"/>
      <c r="D448" s="88"/>
      <c r="E448" s="20"/>
      <c r="F448" s="20"/>
      <c r="G448" s="20"/>
      <c r="H448" s="17">
        <v>2022</v>
      </c>
      <c r="I448" s="30">
        <f>K448+M448+O448+Q448</f>
        <v>44.699999999999996</v>
      </c>
      <c r="J448" s="30">
        <f t="shared" si="211"/>
        <v>44.699999999999996</v>
      </c>
      <c r="K448" s="30">
        <f aca="true" t="shared" si="213" ref="K448:R456">K334+K127+K385</f>
        <v>44.699999999999996</v>
      </c>
      <c r="L448" s="30">
        <f t="shared" si="213"/>
        <v>44.699999999999996</v>
      </c>
      <c r="M448" s="30">
        <f t="shared" si="213"/>
        <v>0</v>
      </c>
      <c r="N448" s="30">
        <f t="shared" si="213"/>
        <v>0</v>
      </c>
      <c r="O448" s="30">
        <f t="shared" si="213"/>
        <v>0</v>
      </c>
      <c r="P448" s="30">
        <f t="shared" si="213"/>
        <v>0</v>
      </c>
      <c r="Q448" s="30">
        <f t="shared" si="213"/>
        <v>0</v>
      </c>
      <c r="R448" s="30">
        <f t="shared" si="213"/>
        <v>0</v>
      </c>
      <c r="S448" s="26"/>
      <c r="T448" s="82"/>
      <c r="U448" s="87"/>
      <c r="V448" s="87"/>
      <c r="W448" s="28"/>
      <c r="X448" s="49"/>
      <c r="Y448" s="52"/>
      <c r="Z448" s="52"/>
      <c r="AA448" s="52"/>
      <c r="AB448" s="52"/>
      <c r="AC448" s="52"/>
      <c r="AD448" s="52"/>
      <c r="AE448" s="52"/>
      <c r="AF448" s="52"/>
      <c r="AG448" s="52"/>
      <c r="AH448" s="52"/>
      <c r="AI448" s="60"/>
      <c r="AJ448" s="89"/>
      <c r="AK448" s="87"/>
      <c r="AL448" s="87"/>
      <c r="AM448" s="87"/>
      <c r="AN448" s="28"/>
      <c r="AO448" s="49"/>
      <c r="AP448" s="52"/>
      <c r="AQ448" s="52"/>
      <c r="AR448" s="52"/>
      <c r="AS448" s="52"/>
      <c r="AT448" s="52"/>
      <c r="AU448" s="52"/>
      <c r="AV448" s="52"/>
      <c r="AW448" s="52"/>
      <c r="AX448" s="52"/>
      <c r="AY448" s="52"/>
      <c r="AZ448" s="60"/>
      <c r="BA448" s="89"/>
      <c r="BB448" s="87"/>
      <c r="BC448" s="87"/>
      <c r="BD448" s="87"/>
      <c r="BE448" s="28"/>
      <c r="BF448" s="49"/>
      <c r="BG448" s="52"/>
      <c r="BH448" s="52"/>
      <c r="BI448" s="52"/>
      <c r="BJ448" s="52"/>
      <c r="BK448" s="52"/>
      <c r="BL448" s="52"/>
      <c r="BM448" s="52"/>
      <c r="BN448" s="52"/>
      <c r="BO448" s="52"/>
      <c r="BP448" s="52"/>
      <c r="BQ448" s="60"/>
      <c r="BR448" s="89"/>
      <c r="BS448" s="87"/>
      <c r="BT448" s="87"/>
      <c r="BU448" s="87"/>
      <c r="BV448" s="28"/>
      <c r="BW448" s="49"/>
      <c r="BX448" s="52"/>
      <c r="BY448" s="52"/>
      <c r="BZ448" s="52"/>
      <c r="CA448" s="52"/>
      <c r="CB448" s="52"/>
      <c r="CC448" s="52"/>
      <c r="CD448" s="52"/>
      <c r="CE448" s="52"/>
      <c r="CF448" s="52"/>
      <c r="CG448" s="52"/>
      <c r="CH448" s="60"/>
      <c r="CI448" s="89"/>
      <c r="CJ448" s="87"/>
      <c r="CK448" s="87"/>
      <c r="CL448" s="87"/>
      <c r="CM448" s="28"/>
      <c r="CN448" s="49"/>
      <c r="CO448" s="52"/>
      <c r="CP448" s="52"/>
      <c r="CQ448" s="52"/>
      <c r="CR448" s="52"/>
      <c r="CS448" s="52"/>
      <c r="CT448" s="52"/>
      <c r="CU448" s="52"/>
      <c r="CV448" s="52"/>
      <c r="CW448" s="52"/>
      <c r="CX448" s="52"/>
      <c r="CY448" s="60"/>
      <c r="CZ448" s="89"/>
      <c r="DA448" s="87"/>
      <c r="DB448" s="87"/>
      <c r="DC448" s="87"/>
      <c r="DD448" s="28"/>
      <c r="DE448" s="49"/>
      <c r="DF448" s="52"/>
      <c r="DG448" s="62"/>
      <c r="DH448" s="30"/>
      <c r="DI448" s="30"/>
      <c r="DJ448" s="30"/>
      <c r="DK448" s="30"/>
      <c r="DL448" s="30"/>
      <c r="DM448" s="30"/>
      <c r="DN448" s="30"/>
      <c r="DO448" s="30"/>
      <c r="DP448" s="26"/>
      <c r="DQ448" s="82"/>
      <c r="DR448" s="86"/>
      <c r="DS448" s="87"/>
      <c r="DT448" s="88"/>
      <c r="DU448" s="20"/>
      <c r="DV448" s="17"/>
      <c r="DW448" s="30"/>
      <c r="DX448" s="30"/>
      <c r="DY448" s="30"/>
      <c r="DZ448" s="30"/>
      <c r="EA448" s="30"/>
      <c r="EB448" s="30"/>
      <c r="EC448" s="30"/>
      <c r="ED448" s="30"/>
      <c r="EE448" s="30"/>
      <c r="EF448" s="30"/>
      <c r="EG448" s="26"/>
      <c r="EH448" s="82"/>
      <c r="EI448" s="86"/>
      <c r="EJ448" s="87"/>
      <c r="EK448" s="88"/>
      <c r="EL448" s="20"/>
      <c r="EM448" s="17"/>
      <c r="EN448" s="30"/>
      <c r="EO448" s="30"/>
      <c r="EP448" s="30"/>
      <c r="EQ448" s="30"/>
      <c r="ER448" s="30"/>
      <c r="ES448" s="30"/>
      <c r="ET448" s="30"/>
      <c r="EU448" s="30"/>
      <c r="EV448" s="30"/>
      <c r="EW448" s="30"/>
      <c r="EX448" s="26"/>
      <c r="EY448" s="82"/>
      <c r="EZ448" s="86"/>
      <c r="FA448" s="87"/>
      <c r="FB448" s="88"/>
      <c r="FC448" s="20"/>
      <c r="FD448" s="17"/>
      <c r="FE448" s="30"/>
      <c r="FF448" s="30"/>
      <c r="FG448" s="30"/>
      <c r="FH448" s="30"/>
      <c r="FI448" s="30"/>
      <c r="FJ448" s="30"/>
      <c r="FK448" s="30"/>
      <c r="FL448" s="30"/>
      <c r="FM448" s="30"/>
      <c r="FN448" s="30"/>
      <c r="FO448" s="26"/>
      <c r="FP448" s="82"/>
      <c r="FQ448" s="86"/>
      <c r="FR448" s="87"/>
      <c r="FS448" s="88"/>
      <c r="FT448" s="20"/>
      <c r="FU448" s="17"/>
      <c r="FV448" s="30"/>
      <c r="FW448" s="30"/>
      <c r="FX448" s="30"/>
      <c r="FY448" s="30"/>
      <c r="FZ448" s="30"/>
      <c r="GA448" s="30"/>
      <c r="GB448" s="30"/>
      <c r="GC448" s="30"/>
      <c r="GD448" s="30"/>
      <c r="GE448" s="30"/>
      <c r="GF448" s="26"/>
      <c r="GG448" s="82"/>
      <c r="GH448" s="86"/>
      <c r="GI448" s="87"/>
      <c r="GJ448" s="88"/>
      <c r="GK448" s="20"/>
      <c r="GL448" s="17"/>
      <c r="GM448" s="30"/>
      <c r="GN448" s="30"/>
      <c r="GO448" s="30"/>
      <c r="GP448" s="30"/>
      <c r="GQ448" s="30"/>
      <c r="GR448" s="30"/>
      <c r="GS448" s="30"/>
      <c r="GT448" s="30"/>
      <c r="GU448" s="30"/>
      <c r="GV448" s="30"/>
      <c r="GW448" s="26"/>
      <c r="GX448" s="82"/>
      <c r="GY448" s="86"/>
      <c r="GZ448" s="87"/>
      <c r="HA448" s="88"/>
      <c r="HB448" s="20"/>
      <c r="HC448" s="17"/>
      <c r="HD448" s="30"/>
      <c r="HE448" s="30"/>
      <c r="HF448" s="30"/>
      <c r="HG448" s="30"/>
      <c r="HH448" s="30"/>
      <c r="HI448" s="30"/>
      <c r="HJ448" s="30"/>
      <c r="HK448" s="30"/>
      <c r="HL448" s="30"/>
      <c r="HM448" s="30"/>
      <c r="HN448" s="26"/>
      <c r="HO448" s="82"/>
      <c r="HP448" s="86"/>
      <c r="HQ448" s="87"/>
      <c r="HR448" s="88"/>
      <c r="HS448" s="20"/>
      <c r="HT448" s="17"/>
      <c r="HU448" s="30"/>
      <c r="HV448" s="30"/>
      <c r="HW448" s="30"/>
      <c r="HX448" s="30"/>
      <c r="HY448" s="30"/>
      <c r="HZ448" s="30"/>
      <c r="IA448" s="30"/>
      <c r="IB448" s="30"/>
      <c r="IC448" s="30"/>
      <c r="ID448" s="30"/>
      <c r="IE448" s="26"/>
      <c r="IF448" s="82"/>
      <c r="IG448" s="86"/>
      <c r="IH448" s="87"/>
      <c r="II448" s="88"/>
      <c r="IJ448" s="20"/>
      <c r="IK448" s="17"/>
      <c r="IL448" s="30"/>
      <c r="IM448" s="30"/>
      <c r="IN448" s="30"/>
      <c r="IO448" s="30"/>
      <c r="IP448" s="30"/>
      <c r="IQ448" s="30"/>
      <c r="IR448" s="30"/>
      <c r="IS448" s="30"/>
      <c r="IT448" s="30"/>
      <c r="IU448" s="30"/>
      <c r="IV448" s="26"/>
    </row>
    <row r="449" spans="1:256" ht="19.5" customHeight="1">
      <c r="A449" s="80"/>
      <c r="B449" s="86"/>
      <c r="C449" s="87"/>
      <c r="D449" s="88"/>
      <c r="E449" s="17"/>
      <c r="F449" s="17"/>
      <c r="G449" s="17"/>
      <c r="H449" s="17">
        <v>2023</v>
      </c>
      <c r="I449" s="30">
        <f aca="true" t="shared" si="214" ref="I449:I456">K449+M449+O449+Q449</f>
        <v>477274.9</v>
      </c>
      <c r="J449" s="30">
        <f t="shared" si="211"/>
        <v>2000</v>
      </c>
      <c r="K449" s="30">
        <f t="shared" si="213"/>
        <v>405741.30000000005</v>
      </c>
      <c r="L449" s="30">
        <f t="shared" si="213"/>
        <v>2000</v>
      </c>
      <c r="M449" s="30">
        <f t="shared" si="213"/>
        <v>0</v>
      </c>
      <c r="N449" s="30">
        <f t="shared" si="213"/>
        <v>0</v>
      </c>
      <c r="O449" s="30">
        <f t="shared" si="213"/>
        <v>71533.6</v>
      </c>
      <c r="P449" s="30">
        <f t="shared" si="213"/>
        <v>0</v>
      </c>
      <c r="Q449" s="30">
        <f t="shared" si="213"/>
        <v>0</v>
      </c>
      <c r="R449" s="30">
        <f t="shared" si="213"/>
        <v>0</v>
      </c>
      <c r="S449" s="26"/>
      <c r="T449" s="82"/>
      <c r="U449" s="87"/>
      <c r="V449" s="87"/>
      <c r="W449" s="49"/>
      <c r="X449" s="49"/>
      <c r="Y449" s="52"/>
      <c r="Z449" s="52"/>
      <c r="AA449" s="52"/>
      <c r="AB449" s="52"/>
      <c r="AC449" s="52"/>
      <c r="AD449" s="52"/>
      <c r="AE449" s="52"/>
      <c r="AF449" s="52"/>
      <c r="AG449" s="52"/>
      <c r="AH449" s="52"/>
      <c r="AI449" s="60"/>
      <c r="AJ449" s="89"/>
      <c r="AK449" s="87"/>
      <c r="AL449" s="87"/>
      <c r="AM449" s="87"/>
      <c r="AN449" s="49"/>
      <c r="AO449" s="49"/>
      <c r="AP449" s="52"/>
      <c r="AQ449" s="52"/>
      <c r="AR449" s="52"/>
      <c r="AS449" s="52"/>
      <c r="AT449" s="52"/>
      <c r="AU449" s="52"/>
      <c r="AV449" s="52"/>
      <c r="AW449" s="52"/>
      <c r="AX449" s="52"/>
      <c r="AY449" s="52"/>
      <c r="AZ449" s="60"/>
      <c r="BA449" s="89"/>
      <c r="BB449" s="87"/>
      <c r="BC449" s="87"/>
      <c r="BD449" s="87"/>
      <c r="BE449" s="49"/>
      <c r="BF449" s="49"/>
      <c r="BG449" s="52"/>
      <c r="BH449" s="52"/>
      <c r="BI449" s="52"/>
      <c r="BJ449" s="52"/>
      <c r="BK449" s="52"/>
      <c r="BL449" s="52"/>
      <c r="BM449" s="52"/>
      <c r="BN449" s="52"/>
      <c r="BO449" s="52"/>
      <c r="BP449" s="52"/>
      <c r="BQ449" s="60"/>
      <c r="BR449" s="89"/>
      <c r="BS449" s="87"/>
      <c r="BT449" s="87"/>
      <c r="BU449" s="87"/>
      <c r="BV449" s="49"/>
      <c r="BW449" s="49"/>
      <c r="BX449" s="52"/>
      <c r="BY449" s="52"/>
      <c r="BZ449" s="52"/>
      <c r="CA449" s="52"/>
      <c r="CB449" s="52"/>
      <c r="CC449" s="52"/>
      <c r="CD449" s="52"/>
      <c r="CE449" s="52"/>
      <c r="CF449" s="52"/>
      <c r="CG449" s="52"/>
      <c r="CH449" s="60"/>
      <c r="CI449" s="89"/>
      <c r="CJ449" s="87"/>
      <c r="CK449" s="87"/>
      <c r="CL449" s="87"/>
      <c r="CM449" s="49"/>
      <c r="CN449" s="49"/>
      <c r="CO449" s="52"/>
      <c r="CP449" s="52"/>
      <c r="CQ449" s="52"/>
      <c r="CR449" s="52"/>
      <c r="CS449" s="52"/>
      <c r="CT449" s="52"/>
      <c r="CU449" s="52"/>
      <c r="CV449" s="52"/>
      <c r="CW449" s="52"/>
      <c r="CX449" s="52"/>
      <c r="CY449" s="60"/>
      <c r="CZ449" s="89"/>
      <c r="DA449" s="87"/>
      <c r="DB449" s="87"/>
      <c r="DC449" s="87"/>
      <c r="DD449" s="49"/>
      <c r="DE449" s="49"/>
      <c r="DF449" s="52"/>
      <c r="DG449" s="62"/>
      <c r="DH449" s="30"/>
      <c r="DI449" s="30"/>
      <c r="DJ449" s="30"/>
      <c r="DK449" s="30"/>
      <c r="DL449" s="30"/>
      <c r="DM449" s="30"/>
      <c r="DN449" s="30"/>
      <c r="DO449" s="30"/>
      <c r="DP449" s="26"/>
      <c r="DQ449" s="82"/>
      <c r="DR449" s="86"/>
      <c r="DS449" s="87"/>
      <c r="DT449" s="88"/>
      <c r="DU449" s="17"/>
      <c r="DV449" s="17"/>
      <c r="DW449" s="30"/>
      <c r="DX449" s="30"/>
      <c r="DY449" s="30"/>
      <c r="DZ449" s="30"/>
      <c r="EA449" s="30"/>
      <c r="EB449" s="30"/>
      <c r="EC449" s="30"/>
      <c r="ED449" s="30"/>
      <c r="EE449" s="30"/>
      <c r="EF449" s="30"/>
      <c r="EG449" s="26"/>
      <c r="EH449" s="82"/>
      <c r="EI449" s="86"/>
      <c r="EJ449" s="87"/>
      <c r="EK449" s="88"/>
      <c r="EL449" s="17"/>
      <c r="EM449" s="17"/>
      <c r="EN449" s="30"/>
      <c r="EO449" s="30"/>
      <c r="EP449" s="30"/>
      <c r="EQ449" s="30"/>
      <c r="ER449" s="30"/>
      <c r="ES449" s="30"/>
      <c r="ET449" s="30"/>
      <c r="EU449" s="30"/>
      <c r="EV449" s="30"/>
      <c r="EW449" s="30"/>
      <c r="EX449" s="26"/>
      <c r="EY449" s="82"/>
      <c r="EZ449" s="86"/>
      <c r="FA449" s="87"/>
      <c r="FB449" s="88"/>
      <c r="FC449" s="17"/>
      <c r="FD449" s="17"/>
      <c r="FE449" s="30"/>
      <c r="FF449" s="30"/>
      <c r="FG449" s="30"/>
      <c r="FH449" s="30"/>
      <c r="FI449" s="30"/>
      <c r="FJ449" s="30"/>
      <c r="FK449" s="30"/>
      <c r="FL449" s="30"/>
      <c r="FM449" s="30"/>
      <c r="FN449" s="30"/>
      <c r="FO449" s="26"/>
      <c r="FP449" s="82"/>
      <c r="FQ449" s="86"/>
      <c r="FR449" s="87"/>
      <c r="FS449" s="88"/>
      <c r="FT449" s="17"/>
      <c r="FU449" s="17"/>
      <c r="FV449" s="30"/>
      <c r="FW449" s="30"/>
      <c r="FX449" s="30"/>
      <c r="FY449" s="30"/>
      <c r="FZ449" s="30"/>
      <c r="GA449" s="30"/>
      <c r="GB449" s="30"/>
      <c r="GC449" s="30"/>
      <c r="GD449" s="30"/>
      <c r="GE449" s="30"/>
      <c r="GF449" s="26"/>
      <c r="GG449" s="82"/>
      <c r="GH449" s="86"/>
      <c r="GI449" s="87"/>
      <c r="GJ449" s="88"/>
      <c r="GK449" s="17"/>
      <c r="GL449" s="17"/>
      <c r="GM449" s="30"/>
      <c r="GN449" s="30"/>
      <c r="GO449" s="30"/>
      <c r="GP449" s="30"/>
      <c r="GQ449" s="30"/>
      <c r="GR449" s="30"/>
      <c r="GS449" s="30"/>
      <c r="GT449" s="30"/>
      <c r="GU449" s="30"/>
      <c r="GV449" s="30"/>
      <c r="GW449" s="26"/>
      <c r="GX449" s="82"/>
      <c r="GY449" s="86"/>
      <c r="GZ449" s="87"/>
      <c r="HA449" s="88"/>
      <c r="HB449" s="17"/>
      <c r="HC449" s="17"/>
      <c r="HD449" s="30"/>
      <c r="HE449" s="30"/>
      <c r="HF449" s="30"/>
      <c r="HG449" s="30"/>
      <c r="HH449" s="30"/>
      <c r="HI449" s="30"/>
      <c r="HJ449" s="30"/>
      <c r="HK449" s="30"/>
      <c r="HL449" s="30"/>
      <c r="HM449" s="30"/>
      <c r="HN449" s="26"/>
      <c r="HO449" s="82"/>
      <c r="HP449" s="86"/>
      <c r="HQ449" s="87"/>
      <c r="HR449" s="88"/>
      <c r="HS449" s="17"/>
      <c r="HT449" s="17"/>
      <c r="HU449" s="30"/>
      <c r="HV449" s="30"/>
      <c r="HW449" s="30"/>
      <c r="HX449" s="30"/>
      <c r="HY449" s="30"/>
      <c r="HZ449" s="30"/>
      <c r="IA449" s="30"/>
      <c r="IB449" s="30"/>
      <c r="IC449" s="30"/>
      <c r="ID449" s="30"/>
      <c r="IE449" s="26"/>
      <c r="IF449" s="82"/>
      <c r="IG449" s="86"/>
      <c r="IH449" s="87"/>
      <c r="II449" s="88"/>
      <c r="IJ449" s="17"/>
      <c r="IK449" s="17"/>
      <c r="IL449" s="30"/>
      <c r="IM449" s="30"/>
      <c r="IN449" s="30"/>
      <c r="IO449" s="30"/>
      <c r="IP449" s="30"/>
      <c r="IQ449" s="30"/>
      <c r="IR449" s="30"/>
      <c r="IS449" s="30"/>
      <c r="IT449" s="30"/>
      <c r="IU449" s="30"/>
      <c r="IV449" s="26"/>
    </row>
    <row r="450" spans="1:256" ht="21.75" customHeight="1">
      <c r="A450" s="80"/>
      <c r="B450" s="86"/>
      <c r="C450" s="87"/>
      <c r="D450" s="88"/>
      <c r="E450" s="17"/>
      <c r="F450" s="17"/>
      <c r="G450" s="17"/>
      <c r="H450" s="17">
        <v>2024</v>
      </c>
      <c r="I450" s="30">
        <f t="shared" si="214"/>
        <v>518293.8</v>
      </c>
      <c r="J450" s="30">
        <f t="shared" si="211"/>
        <v>70340.1</v>
      </c>
      <c r="K450" s="30">
        <f t="shared" si="213"/>
        <v>155468.8</v>
      </c>
      <c r="L450" s="30">
        <f t="shared" si="213"/>
        <v>70340.1</v>
      </c>
      <c r="M450" s="30">
        <f t="shared" si="213"/>
        <v>0</v>
      </c>
      <c r="N450" s="30">
        <f t="shared" si="213"/>
        <v>0</v>
      </c>
      <c r="O450" s="30">
        <f t="shared" si="213"/>
        <v>362825</v>
      </c>
      <c r="P450" s="30">
        <f t="shared" si="213"/>
        <v>0</v>
      </c>
      <c r="Q450" s="30">
        <f t="shared" si="213"/>
        <v>0</v>
      </c>
      <c r="R450" s="30">
        <f t="shared" si="213"/>
        <v>0</v>
      </c>
      <c r="S450" s="26"/>
      <c r="T450" s="82"/>
      <c r="U450" s="87"/>
      <c r="V450" s="87"/>
      <c r="W450" s="49"/>
      <c r="X450" s="49"/>
      <c r="Y450" s="52"/>
      <c r="Z450" s="52"/>
      <c r="AA450" s="52"/>
      <c r="AB450" s="52"/>
      <c r="AC450" s="52"/>
      <c r="AD450" s="52"/>
      <c r="AE450" s="52"/>
      <c r="AF450" s="52"/>
      <c r="AG450" s="52"/>
      <c r="AH450" s="52"/>
      <c r="AI450" s="60"/>
      <c r="AJ450" s="89"/>
      <c r="AK450" s="87"/>
      <c r="AL450" s="87"/>
      <c r="AM450" s="87"/>
      <c r="AN450" s="49"/>
      <c r="AO450" s="49"/>
      <c r="AP450" s="52"/>
      <c r="AQ450" s="52"/>
      <c r="AR450" s="52"/>
      <c r="AS450" s="52"/>
      <c r="AT450" s="52"/>
      <c r="AU450" s="52"/>
      <c r="AV450" s="52"/>
      <c r="AW450" s="52"/>
      <c r="AX450" s="52"/>
      <c r="AY450" s="52"/>
      <c r="AZ450" s="60"/>
      <c r="BA450" s="89"/>
      <c r="BB450" s="87"/>
      <c r="BC450" s="87"/>
      <c r="BD450" s="87"/>
      <c r="BE450" s="49"/>
      <c r="BF450" s="49"/>
      <c r="BG450" s="52"/>
      <c r="BH450" s="52"/>
      <c r="BI450" s="52"/>
      <c r="BJ450" s="52"/>
      <c r="BK450" s="52"/>
      <c r="BL450" s="52"/>
      <c r="BM450" s="52"/>
      <c r="BN450" s="52"/>
      <c r="BO450" s="52"/>
      <c r="BP450" s="52"/>
      <c r="BQ450" s="60"/>
      <c r="BR450" s="89"/>
      <c r="BS450" s="87"/>
      <c r="BT450" s="87"/>
      <c r="BU450" s="87"/>
      <c r="BV450" s="49"/>
      <c r="BW450" s="49"/>
      <c r="BX450" s="52"/>
      <c r="BY450" s="52"/>
      <c r="BZ450" s="52"/>
      <c r="CA450" s="52"/>
      <c r="CB450" s="52"/>
      <c r="CC450" s="52"/>
      <c r="CD450" s="52"/>
      <c r="CE450" s="52"/>
      <c r="CF450" s="52"/>
      <c r="CG450" s="52"/>
      <c r="CH450" s="60"/>
      <c r="CI450" s="89"/>
      <c r="CJ450" s="87"/>
      <c r="CK450" s="87"/>
      <c r="CL450" s="87"/>
      <c r="CM450" s="49"/>
      <c r="CN450" s="49"/>
      <c r="CO450" s="52"/>
      <c r="CP450" s="52"/>
      <c r="CQ450" s="52"/>
      <c r="CR450" s="52"/>
      <c r="CS450" s="52"/>
      <c r="CT450" s="52"/>
      <c r="CU450" s="52"/>
      <c r="CV450" s="52"/>
      <c r="CW450" s="52"/>
      <c r="CX450" s="52"/>
      <c r="CY450" s="60"/>
      <c r="CZ450" s="89"/>
      <c r="DA450" s="87"/>
      <c r="DB450" s="87"/>
      <c r="DC450" s="87"/>
      <c r="DD450" s="49"/>
      <c r="DE450" s="49"/>
      <c r="DF450" s="52"/>
      <c r="DG450" s="62"/>
      <c r="DH450" s="30"/>
      <c r="DI450" s="30"/>
      <c r="DJ450" s="30"/>
      <c r="DK450" s="30"/>
      <c r="DL450" s="30"/>
      <c r="DM450" s="30"/>
      <c r="DN450" s="30"/>
      <c r="DO450" s="30"/>
      <c r="DP450" s="26"/>
      <c r="DQ450" s="82"/>
      <c r="DR450" s="86"/>
      <c r="DS450" s="87"/>
      <c r="DT450" s="88"/>
      <c r="DU450" s="17"/>
      <c r="DV450" s="17"/>
      <c r="DW450" s="30"/>
      <c r="DX450" s="30"/>
      <c r="DY450" s="30"/>
      <c r="DZ450" s="30"/>
      <c r="EA450" s="30"/>
      <c r="EB450" s="30"/>
      <c r="EC450" s="30"/>
      <c r="ED450" s="30"/>
      <c r="EE450" s="30"/>
      <c r="EF450" s="30"/>
      <c r="EG450" s="26"/>
      <c r="EH450" s="82"/>
      <c r="EI450" s="86"/>
      <c r="EJ450" s="87"/>
      <c r="EK450" s="88"/>
      <c r="EL450" s="17"/>
      <c r="EM450" s="17"/>
      <c r="EN450" s="30"/>
      <c r="EO450" s="30"/>
      <c r="EP450" s="30"/>
      <c r="EQ450" s="30"/>
      <c r="ER450" s="30"/>
      <c r="ES450" s="30"/>
      <c r="ET450" s="30"/>
      <c r="EU450" s="30"/>
      <c r="EV450" s="30"/>
      <c r="EW450" s="30"/>
      <c r="EX450" s="26"/>
      <c r="EY450" s="82"/>
      <c r="EZ450" s="86"/>
      <c r="FA450" s="87"/>
      <c r="FB450" s="88"/>
      <c r="FC450" s="17"/>
      <c r="FD450" s="17"/>
      <c r="FE450" s="30"/>
      <c r="FF450" s="30"/>
      <c r="FG450" s="30"/>
      <c r="FH450" s="30"/>
      <c r="FI450" s="30"/>
      <c r="FJ450" s="30"/>
      <c r="FK450" s="30"/>
      <c r="FL450" s="30"/>
      <c r="FM450" s="30"/>
      <c r="FN450" s="30"/>
      <c r="FO450" s="26"/>
      <c r="FP450" s="82"/>
      <c r="FQ450" s="86"/>
      <c r="FR450" s="87"/>
      <c r="FS450" s="88"/>
      <c r="FT450" s="17"/>
      <c r="FU450" s="17"/>
      <c r="FV450" s="30"/>
      <c r="FW450" s="30"/>
      <c r="FX450" s="30"/>
      <c r="FY450" s="30"/>
      <c r="FZ450" s="30"/>
      <c r="GA450" s="30"/>
      <c r="GB450" s="30"/>
      <c r="GC450" s="30"/>
      <c r="GD450" s="30"/>
      <c r="GE450" s="30"/>
      <c r="GF450" s="26"/>
      <c r="GG450" s="82"/>
      <c r="GH450" s="86"/>
      <c r="GI450" s="87"/>
      <c r="GJ450" s="88"/>
      <c r="GK450" s="17"/>
      <c r="GL450" s="17"/>
      <c r="GM450" s="30"/>
      <c r="GN450" s="30"/>
      <c r="GO450" s="30"/>
      <c r="GP450" s="30"/>
      <c r="GQ450" s="30"/>
      <c r="GR450" s="30"/>
      <c r="GS450" s="30"/>
      <c r="GT450" s="30"/>
      <c r="GU450" s="30"/>
      <c r="GV450" s="30"/>
      <c r="GW450" s="26"/>
      <c r="GX450" s="82"/>
      <c r="GY450" s="86"/>
      <c r="GZ450" s="87"/>
      <c r="HA450" s="88"/>
      <c r="HB450" s="17"/>
      <c r="HC450" s="17"/>
      <c r="HD450" s="30"/>
      <c r="HE450" s="30"/>
      <c r="HF450" s="30"/>
      <c r="HG450" s="30"/>
      <c r="HH450" s="30"/>
      <c r="HI450" s="30"/>
      <c r="HJ450" s="30"/>
      <c r="HK450" s="30"/>
      <c r="HL450" s="30"/>
      <c r="HM450" s="30"/>
      <c r="HN450" s="26"/>
      <c r="HO450" s="82"/>
      <c r="HP450" s="86"/>
      <c r="HQ450" s="87"/>
      <c r="HR450" s="88"/>
      <c r="HS450" s="17"/>
      <c r="HT450" s="17"/>
      <c r="HU450" s="30"/>
      <c r="HV450" s="30"/>
      <c r="HW450" s="30"/>
      <c r="HX450" s="30"/>
      <c r="HY450" s="30"/>
      <c r="HZ450" s="30"/>
      <c r="IA450" s="30"/>
      <c r="IB450" s="30"/>
      <c r="IC450" s="30"/>
      <c r="ID450" s="30"/>
      <c r="IE450" s="26"/>
      <c r="IF450" s="82"/>
      <c r="IG450" s="86"/>
      <c r="IH450" s="87"/>
      <c r="II450" s="88"/>
      <c r="IJ450" s="17"/>
      <c r="IK450" s="17"/>
      <c r="IL450" s="30"/>
      <c r="IM450" s="30"/>
      <c r="IN450" s="30"/>
      <c r="IO450" s="30"/>
      <c r="IP450" s="30"/>
      <c r="IQ450" s="30"/>
      <c r="IR450" s="30"/>
      <c r="IS450" s="30"/>
      <c r="IT450" s="30"/>
      <c r="IU450" s="30"/>
      <c r="IV450" s="26"/>
    </row>
    <row r="451" spans="1:256" ht="21.75" customHeight="1">
      <c r="A451" s="80"/>
      <c r="B451" s="86"/>
      <c r="C451" s="87"/>
      <c r="D451" s="88"/>
      <c r="E451" s="17"/>
      <c r="F451" s="17"/>
      <c r="G451" s="17"/>
      <c r="H451" s="17">
        <v>2025</v>
      </c>
      <c r="I451" s="30">
        <f t="shared" si="214"/>
        <v>825616.6</v>
      </c>
      <c r="J451" s="30">
        <f t="shared" si="211"/>
        <v>0</v>
      </c>
      <c r="K451" s="30">
        <f t="shared" si="213"/>
        <v>413813.2</v>
      </c>
      <c r="L451" s="30">
        <f t="shared" si="213"/>
        <v>0</v>
      </c>
      <c r="M451" s="30">
        <f t="shared" si="213"/>
        <v>0</v>
      </c>
      <c r="N451" s="30">
        <f t="shared" si="213"/>
        <v>0</v>
      </c>
      <c r="O451" s="30">
        <f t="shared" si="213"/>
        <v>411803.39999999997</v>
      </c>
      <c r="P451" s="30">
        <f t="shared" si="213"/>
        <v>0</v>
      </c>
      <c r="Q451" s="30">
        <f t="shared" si="213"/>
        <v>0</v>
      </c>
      <c r="R451" s="30">
        <f t="shared" si="213"/>
        <v>0</v>
      </c>
      <c r="S451" s="26"/>
      <c r="T451" s="82"/>
      <c r="U451" s="87"/>
      <c r="V451" s="87"/>
      <c r="W451" s="49"/>
      <c r="X451" s="49"/>
      <c r="Y451" s="52"/>
      <c r="Z451" s="52"/>
      <c r="AA451" s="52"/>
      <c r="AB451" s="52"/>
      <c r="AC451" s="52"/>
      <c r="AD451" s="52"/>
      <c r="AE451" s="52"/>
      <c r="AF451" s="52"/>
      <c r="AG451" s="52"/>
      <c r="AH451" s="52"/>
      <c r="AI451" s="60"/>
      <c r="AJ451" s="89"/>
      <c r="AK451" s="87"/>
      <c r="AL451" s="87"/>
      <c r="AM451" s="87"/>
      <c r="AN451" s="49"/>
      <c r="AO451" s="49"/>
      <c r="AP451" s="52"/>
      <c r="AQ451" s="52"/>
      <c r="AR451" s="52"/>
      <c r="AS451" s="52"/>
      <c r="AT451" s="52"/>
      <c r="AU451" s="52"/>
      <c r="AV451" s="52"/>
      <c r="AW451" s="52"/>
      <c r="AX451" s="52"/>
      <c r="AY451" s="52"/>
      <c r="AZ451" s="60"/>
      <c r="BA451" s="89"/>
      <c r="BB451" s="87"/>
      <c r="BC451" s="87"/>
      <c r="BD451" s="87"/>
      <c r="BE451" s="49"/>
      <c r="BF451" s="49"/>
      <c r="BG451" s="52"/>
      <c r="BH451" s="52"/>
      <c r="BI451" s="52"/>
      <c r="BJ451" s="52"/>
      <c r="BK451" s="52"/>
      <c r="BL451" s="52"/>
      <c r="BM451" s="52"/>
      <c r="BN451" s="52"/>
      <c r="BO451" s="52"/>
      <c r="BP451" s="52"/>
      <c r="BQ451" s="60"/>
      <c r="BR451" s="89"/>
      <c r="BS451" s="87"/>
      <c r="BT451" s="87"/>
      <c r="BU451" s="87"/>
      <c r="BV451" s="49"/>
      <c r="BW451" s="49"/>
      <c r="BX451" s="52"/>
      <c r="BY451" s="52"/>
      <c r="BZ451" s="52"/>
      <c r="CA451" s="52"/>
      <c r="CB451" s="52"/>
      <c r="CC451" s="52"/>
      <c r="CD451" s="52"/>
      <c r="CE451" s="52"/>
      <c r="CF451" s="52"/>
      <c r="CG451" s="52"/>
      <c r="CH451" s="60"/>
      <c r="CI451" s="89"/>
      <c r="CJ451" s="87"/>
      <c r="CK451" s="87"/>
      <c r="CL451" s="87"/>
      <c r="CM451" s="49"/>
      <c r="CN451" s="49"/>
      <c r="CO451" s="52"/>
      <c r="CP451" s="52"/>
      <c r="CQ451" s="52"/>
      <c r="CR451" s="52"/>
      <c r="CS451" s="52"/>
      <c r="CT451" s="52"/>
      <c r="CU451" s="52"/>
      <c r="CV451" s="52"/>
      <c r="CW451" s="52"/>
      <c r="CX451" s="52"/>
      <c r="CY451" s="60"/>
      <c r="CZ451" s="89"/>
      <c r="DA451" s="87"/>
      <c r="DB451" s="87"/>
      <c r="DC451" s="87"/>
      <c r="DD451" s="49"/>
      <c r="DE451" s="49"/>
      <c r="DF451" s="52"/>
      <c r="DG451" s="62"/>
      <c r="DH451" s="30"/>
      <c r="DI451" s="30"/>
      <c r="DJ451" s="30"/>
      <c r="DK451" s="30"/>
      <c r="DL451" s="30"/>
      <c r="DM451" s="30"/>
      <c r="DN451" s="30"/>
      <c r="DO451" s="30"/>
      <c r="DP451" s="26"/>
      <c r="DQ451" s="82"/>
      <c r="DR451" s="86"/>
      <c r="DS451" s="87"/>
      <c r="DT451" s="88"/>
      <c r="DU451" s="17"/>
      <c r="DV451" s="17"/>
      <c r="DW451" s="30"/>
      <c r="DX451" s="30"/>
      <c r="DY451" s="30"/>
      <c r="DZ451" s="30"/>
      <c r="EA451" s="30"/>
      <c r="EB451" s="30"/>
      <c r="EC451" s="30"/>
      <c r="ED451" s="30"/>
      <c r="EE451" s="30"/>
      <c r="EF451" s="30"/>
      <c r="EG451" s="26"/>
      <c r="EH451" s="82"/>
      <c r="EI451" s="86"/>
      <c r="EJ451" s="87"/>
      <c r="EK451" s="88"/>
      <c r="EL451" s="17"/>
      <c r="EM451" s="17"/>
      <c r="EN451" s="30"/>
      <c r="EO451" s="30"/>
      <c r="EP451" s="30"/>
      <c r="EQ451" s="30"/>
      <c r="ER451" s="30"/>
      <c r="ES451" s="30"/>
      <c r="ET451" s="30"/>
      <c r="EU451" s="30"/>
      <c r="EV451" s="30"/>
      <c r="EW451" s="30"/>
      <c r="EX451" s="26"/>
      <c r="EY451" s="82"/>
      <c r="EZ451" s="86"/>
      <c r="FA451" s="87"/>
      <c r="FB451" s="88"/>
      <c r="FC451" s="17"/>
      <c r="FD451" s="17"/>
      <c r="FE451" s="30"/>
      <c r="FF451" s="30"/>
      <c r="FG451" s="30"/>
      <c r="FH451" s="30"/>
      <c r="FI451" s="30"/>
      <c r="FJ451" s="30"/>
      <c r="FK451" s="30"/>
      <c r="FL451" s="30"/>
      <c r="FM451" s="30"/>
      <c r="FN451" s="30"/>
      <c r="FO451" s="26"/>
      <c r="FP451" s="82"/>
      <c r="FQ451" s="86"/>
      <c r="FR451" s="87"/>
      <c r="FS451" s="88"/>
      <c r="FT451" s="17"/>
      <c r="FU451" s="17"/>
      <c r="FV451" s="30"/>
      <c r="FW451" s="30"/>
      <c r="FX451" s="30"/>
      <c r="FY451" s="30"/>
      <c r="FZ451" s="30"/>
      <c r="GA451" s="30"/>
      <c r="GB451" s="30"/>
      <c r="GC451" s="30"/>
      <c r="GD451" s="30"/>
      <c r="GE451" s="30"/>
      <c r="GF451" s="26"/>
      <c r="GG451" s="82"/>
      <c r="GH451" s="86"/>
      <c r="GI451" s="87"/>
      <c r="GJ451" s="88"/>
      <c r="GK451" s="17"/>
      <c r="GL451" s="17"/>
      <c r="GM451" s="30"/>
      <c r="GN451" s="30"/>
      <c r="GO451" s="30"/>
      <c r="GP451" s="30"/>
      <c r="GQ451" s="30"/>
      <c r="GR451" s="30"/>
      <c r="GS451" s="30"/>
      <c r="GT451" s="30"/>
      <c r="GU451" s="30"/>
      <c r="GV451" s="30"/>
      <c r="GW451" s="26"/>
      <c r="GX451" s="82"/>
      <c r="GY451" s="86"/>
      <c r="GZ451" s="87"/>
      <c r="HA451" s="88"/>
      <c r="HB451" s="17"/>
      <c r="HC451" s="17"/>
      <c r="HD451" s="30"/>
      <c r="HE451" s="30"/>
      <c r="HF451" s="30"/>
      <c r="HG451" s="30"/>
      <c r="HH451" s="30"/>
      <c r="HI451" s="30"/>
      <c r="HJ451" s="30"/>
      <c r="HK451" s="30"/>
      <c r="HL451" s="30"/>
      <c r="HM451" s="30"/>
      <c r="HN451" s="26"/>
      <c r="HO451" s="82"/>
      <c r="HP451" s="86"/>
      <c r="HQ451" s="87"/>
      <c r="HR451" s="88"/>
      <c r="HS451" s="17"/>
      <c r="HT451" s="17"/>
      <c r="HU451" s="30"/>
      <c r="HV451" s="30"/>
      <c r="HW451" s="30"/>
      <c r="HX451" s="30"/>
      <c r="HY451" s="30"/>
      <c r="HZ451" s="30"/>
      <c r="IA451" s="30"/>
      <c r="IB451" s="30"/>
      <c r="IC451" s="30"/>
      <c r="ID451" s="30"/>
      <c r="IE451" s="26"/>
      <c r="IF451" s="82"/>
      <c r="IG451" s="86"/>
      <c r="IH451" s="87"/>
      <c r="II451" s="88"/>
      <c r="IJ451" s="17"/>
      <c r="IK451" s="17"/>
      <c r="IL451" s="30"/>
      <c r="IM451" s="30"/>
      <c r="IN451" s="30"/>
      <c r="IO451" s="30"/>
      <c r="IP451" s="30"/>
      <c r="IQ451" s="30"/>
      <c r="IR451" s="30"/>
      <c r="IS451" s="30"/>
      <c r="IT451" s="30"/>
      <c r="IU451" s="30"/>
      <c r="IV451" s="26"/>
    </row>
    <row r="452" spans="1:256" ht="18.75" customHeight="1">
      <c r="A452" s="80"/>
      <c r="B452" s="86"/>
      <c r="C452" s="87"/>
      <c r="D452" s="88"/>
      <c r="E452" s="17"/>
      <c r="F452" s="17"/>
      <c r="G452" s="17"/>
      <c r="H452" s="17">
        <v>2026</v>
      </c>
      <c r="I452" s="30">
        <f t="shared" si="214"/>
        <v>174257.59999999998</v>
      </c>
      <c r="J452" s="30">
        <f t="shared" si="211"/>
        <v>0</v>
      </c>
      <c r="K452" s="30">
        <f t="shared" si="213"/>
        <v>174257.59999999998</v>
      </c>
      <c r="L452" s="30">
        <f t="shared" si="213"/>
        <v>0</v>
      </c>
      <c r="M452" s="30">
        <f t="shared" si="213"/>
        <v>0</v>
      </c>
      <c r="N452" s="30">
        <f t="shared" si="213"/>
        <v>0</v>
      </c>
      <c r="O452" s="30">
        <f t="shared" si="213"/>
        <v>0</v>
      </c>
      <c r="P452" s="30">
        <f t="shared" si="213"/>
        <v>0</v>
      </c>
      <c r="Q452" s="30">
        <f t="shared" si="213"/>
        <v>0</v>
      </c>
      <c r="R452" s="30">
        <f t="shared" si="213"/>
        <v>0</v>
      </c>
      <c r="S452" s="26"/>
      <c r="T452" s="82"/>
      <c r="U452" s="87"/>
      <c r="V452" s="87"/>
      <c r="W452" s="49"/>
      <c r="X452" s="49"/>
      <c r="Y452" s="52"/>
      <c r="Z452" s="52"/>
      <c r="AA452" s="52"/>
      <c r="AB452" s="52"/>
      <c r="AC452" s="52"/>
      <c r="AD452" s="52"/>
      <c r="AE452" s="52"/>
      <c r="AF452" s="52"/>
      <c r="AG452" s="52"/>
      <c r="AH452" s="52"/>
      <c r="AI452" s="60"/>
      <c r="AJ452" s="89"/>
      <c r="AK452" s="87"/>
      <c r="AL452" s="87"/>
      <c r="AM452" s="87"/>
      <c r="AN452" s="49"/>
      <c r="AO452" s="49"/>
      <c r="AP452" s="52"/>
      <c r="AQ452" s="52"/>
      <c r="AR452" s="52"/>
      <c r="AS452" s="52"/>
      <c r="AT452" s="52"/>
      <c r="AU452" s="52"/>
      <c r="AV452" s="52"/>
      <c r="AW452" s="52"/>
      <c r="AX452" s="52"/>
      <c r="AY452" s="52"/>
      <c r="AZ452" s="60"/>
      <c r="BA452" s="89"/>
      <c r="BB452" s="87"/>
      <c r="BC452" s="87"/>
      <c r="BD452" s="87"/>
      <c r="BE452" s="49"/>
      <c r="BF452" s="49"/>
      <c r="BG452" s="52"/>
      <c r="BH452" s="52"/>
      <c r="BI452" s="52"/>
      <c r="BJ452" s="52"/>
      <c r="BK452" s="52"/>
      <c r="BL452" s="52"/>
      <c r="BM452" s="52"/>
      <c r="BN452" s="52"/>
      <c r="BO452" s="52"/>
      <c r="BP452" s="52"/>
      <c r="BQ452" s="60"/>
      <c r="BR452" s="89"/>
      <c r="BS452" s="87"/>
      <c r="BT452" s="87"/>
      <c r="BU452" s="87"/>
      <c r="BV452" s="49"/>
      <c r="BW452" s="49"/>
      <c r="BX452" s="52"/>
      <c r="BY452" s="52"/>
      <c r="BZ452" s="52"/>
      <c r="CA452" s="52"/>
      <c r="CB452" s="52"/>
      <c r="CC452" s="52"/>
      <c r="CD452" s="52"/>
      <c r="CE452" s="52"/>
      <c r="CF452" s="52"/>
      <c r="CG452" s="52"/>
      <c r="CH452" s="60"/>
      <c r="CI452" s="89"/>
      <c r="CJ452" s="87"/>
      <c r="CK452" s="87"/>
      <c r="CL452" s="87"/>
      <c r="CM452" s="49"/>
      <c r="CN452" s="49"/>
      <c r="CO452" s="52"/>
      <c r="CP452" s="52"/>
      <c r="CQ452" s="52"/>
      <c r="CR452" s="52"/>
      <c r="CS452" s="52"/>
      <c r="CT452" s="52"/>
      <c r="CU452" s="52"/>
      <c r="CV452" s="52"/>
      <c r="CW452" s="52"/>
      <c r="CX452" s="52"/>
      <c r="CY452" s="60"/>
      <c r="CZ452" s="89"/>
      <c r="DA452" s="87"/>
      <c r="DB452" s="87"/>
      <c r="DC452" s="87"/>
      <c r="DD452" s="49"/>
      <c r="DE452" s="49"/>
      <c r="DF452" s="52"/>
      <c r="DG452" s="62"/>
      <c r="DH452" s="30"/>
      <c r="DI452" s="30"/>
      <c r="DJ452" s="30"/>
      <c r="DK452" s="30"/>
      <c r="DL452" s="30"/>
      <c r="DM452" s="30"/>
      <c r="DN452" s="30"/>
      <c r="DO452" s="30"/>
      <c r="DP452" s="26"/>
      <c r="DQ452" s="82"/>
      <c r="DR452" s="86"/>
      <c r="DS452" s="87"/>
      <c r="DT452" s="88"/>
      <c r="DU452" s="17"/>
      <c r="DV452" s="17"/>
      <c r="DW452" s="30"/>
      <c r="DX452" s="30"/>
      <c r="DY452" s="30"/>
      <c r="DZ452" s="30"/>
      <c r="EA452" s="30"/>
      <c r="EB452" s="30"/>
      <c r="EC452" s="30"/>
      <c r="ED452" s="30"/>
      <c r="EE452" s="30"/>
      <c r="EF452" s="30"/>
      <c r="EG452" s="26"/>
      <c r="EH452" s="82"/>
      <c r="EI452" s="86"/>
      <c r="EJ452" s="87"/>
      <c r="EK452" s="88"/>
      <c r="EL452" s="17"/>
      <c r="EM452" s="17"/>
      <c r="EN452" s="30"/>
      <c r="EO452" s="30"/>
      <c r="EP452" s="30"/>
      <c r="EQ452" s="30"/>
      <c r="ER452" s="30"/>
      <c r="ES452" s="30"/>
      <c r="ET452" s="30"/>
      <c r="EU452" s="30"/>
      <c r="EV452" s="30"/>
      <c r="EW452" s="30"/>
      <c r="EX452" s="26"/>
      <c r="EY452" s="82"/>
      <c r="EZ452" s="86"/>
      <c r="FA452" s="87"/>
      <c r="FB452" s="88"/>
      <c r="FC452" s="17"/>
      <c r="FD452" s="17"/>
      <c r="FE452" s="30"/>
      <c r="FF452" s="30"/>
      <c r="FG452" s="30"/>
      <c r="FH452" s="30"/>
      <c r="FI452" s="30"/>
      <c r="FJ452" s="30"/>
      <c r="FK452" s="30"/>
      <c r="FL452" s="30"/>
      <c r="FM452" s="30"/>
      <c r="FN452" s="30"/>
      <c r="FO452" s="26"/>
      <c r="FP452" s="82"/>
      <c r="FQ452" s="86"/>
      <c r="FR452" s="87"/>
      <c r="FS452" s="88"/>
      <c r="FT452" s="17"/>
      <c r="FU452" s="17"/>
      <c r="FV452" s="30"/>
      <c r="FW452" s="30"/>
      <c r="FX452" s="30"/>
      <c r="FY452" s="30"/>
      <c r="FZ452" s="30"/>
      <c r="GA452" s="30"/>
      <c r="GB452" s="30"/>
      <c r="GC452" s="30"/>
      <c r="GD452" s="30"/>
      <c r="GE452" s="30"/>
      <c r="GF452" s="26"/>
      <c r="GG452" s="82"/>
      <c r="GH452" s="86"/>
      <c r="GI452" s="87"/>
      <c r="GJ452" s="88"/>
      <c r="GK452" s="17"/>
      <c r="GL452" s="17"/>
      <c r="GM452" s="30"/>
      <c r="GN452" s="30"/>
      <c r="GO452" s="30"/>
      <c r="GP452" s="30"/>
      <c r="GQ452" s="30"/>
      <c r="GR452" s="30"/>
      <c r="GS452" s="30"/>
      <c r="GT452" s="30"/>
      <c r="GU452" s="30"/>
      <c r="GV452" s="30"/>
      <c r="GW452" s="26"/>
      <c r="GX452" s="82"/>
      <c r="GY452" s="86"/>
      <c r="GZ452" s="87"/>
      <c r="HA452" s="88"/>
      <c r="HB452" s="17"/>
      <c r="HC452" s="17"/>
      <c r="HD452" s="30"/>
      <c r="HE452" s="30"/>
      <c r="HF452" s="30"/>
      <c r="HG452" s="30"/>
      <c r="HH452" s="30"/>
      <c r="HI452" s="30"/>
      <c r="HJ452" s="30"/>
      <c r="HK452" s="30"/>
      <c r="HL452" s="30"/>
      <c r="HM452" s="30"/>
      <c r="HN452" s="26"/>
      <c r="HO452" s="82"/>
      <c r="HP452" s="86"/>
      <c r="HQ452" s="87"/>
      <c r="HR452" s="88"/>
      <c r="HS452" s="17"/>
      <c r="HT452" s="17"/>
      <c r="HU452" s="30"/>
      <c r="HV452" s="30"/>
      <c r="HW452" s="30"/>
      <c r="HX452" s="30"/>
      <c r="HY452" s="30"/>
      <c r="HZ452" s="30"/>
      <c r="IA452" s="30"/>
      <c r="IB452" s="30"/>
      <c r="IC452" s="30"/>
      <c r="ID452" s="30"/>
      <c r="IE452" s="26"/>
      <c r="IF452" s="82"/>
      <c r="IG452" s="86"/>
      <c r="IH452" s="87"/>
      <c r="II452" s="88"/>
      <c r="IJ452" s="17"/>
      <c r="IK452" s="17"/>
      <c r="IL452" s="30"/>
      <c r="IM452" s="30"/>
      <c r="IN452" s="30"/>
      <c r="IO452" s="30"/>
      <c r="IP452" s="30"/>
      <c r="IQ452" s="30"/>
      <c r="IR452" s="30"/>
      <c r="IS452" s="30"/>
      <c r="IT452" s="30"/>
      <c r="IU452" s="30"/>
      <c r="IV452" s="26"/>
    </row>
    <row r="453" spans="1:256" ht="20.25" customHeight="1">
      <c r="A453" s="80"/>
      <c r="B453" s="86"/>
      <c r="C453" s="87"/>
      <c r="D453" s="88"/>
      <c r="E453" s="20"/>
      <c r="F453" s="20"/>
      <c r="G453" s="20"/>
      <c r="H453" s="17">
        <v>2027</v>
      </c>
      <c r="I453" s="30">
        <f t="shared" si="214"/>
        <v>51528</v>
      </c>
      <c r="J453" s="30">
        <f t="shared" si="211"/>
        <v>0</v>
      </c>
      <c r="K453" s="30">
        <f t="shared" si="213"/>
        <v>51528</v>
      </c>
      <c r="L453" s="30">
        <f t="shared" si="213"/>
        <v>0</v>
      </c>
      <c r="M453" s="30">
        <f t="shared" si="213"/>
        <v>0</v>
      </c>
      <c r="N453" s="30">
        <f t="shared" si="213"/>
        <v>0</v>
      </c>
      <c r="O453" s="30">
        <f t="shared" si="213"/>
        <v>0</v>
      </c>
      <c r="P453" s="30">
        <f t="shared" si="213"/>
        <v>0</v>
      </c>
      <c r="Q453" s="30">
        <f t="shared" si="213"/>
        <v>0</v>
      </c>
      <c r="R453" s="30">
        <f t="shared" si="213"/>
        <v>0</v>
      </c>
      <c r="S453" s="26"/>
      <c r="T453" s="82"/>
      <c r="U453" s="87"/>
      <c r="V453" s="87"/>
      <c r="W453" s="28"/>
      <c r="X453" s="49"/>
      <c r="Y453" s="52"/>
      <c r="Z453" s="52"/>
      <c r="AA453" s="52"/>
      <c r="AB453" s="52"/>
      <c r="AC453" s="52"/>
      <c r="AD453" s="52"/>
      <c r="AE453" s="52"/>
      <c r="AF453" s="52"/>
      <c r="AG453" s="52"/>
      <c r="AH453" s="52"/>
      <c r="AI453" s="60"/>
      <c r="AJ453" s="89"/>
      <c r="AK453" s="87"/>
      <c r="AL453" s="87"/>
      <c r="AM453" s="87"/>
      <c r="AN453" s="28"/>
      <c r="AO453" s="49"/>
      <c r="AP453" s="52"/>
      <c r="AQ453" s="52"/>
      <c r="AR453" s="52"/>
      <c r="AS453" s="52"/>
      <c r="AT453" s="52"/>
      <c r="AU453" s="52"/>
      <c r="AV453" s="52"/>
      <c r="AW453" s="52"/>
      <c r="AX453" s="52"/>
      <c r="AY453" s="52"/>
      <c r="AZ453" s="60"/>
      <c r="BA453" s="89"/>
      <c r="BB453" s="87"/>
      <c r="BC453" s="87"/>
      <c r="BD453" s="87"/>
      <c r="BE453" s="28"/>
      <c r="BF453" s="49"/>
      <c r="BG453" s="52"/>
      <c r="BH453" s="52"/>
      <c r="BI453" s="52"/>
      <c r="BJ453" s="52"/>
      <c r="BK453" s="52"/>
      <c r="BL453" s="52"/>
      <c r="BM453" s="52"/>
      <c r="BN453" s="52"/>
      <c r="BO453" s="52"/>
      <c r="BP453" s="52"/>
      <c r="BQ453" s="60"/>
      <c r="BR453" s="89"/>
      <c r="BS453" s="87"/>
      <c r="BT453" s="87"/>
      <c r="BU453" s="87"/>
      <c r="BV453" s="28"/>
      <c r="BW453" s="49"/>
      <c r="BX453" s="52"/>
      <c r="BY453" s="52"/>
      <c r="BZ453" s="52"/>
      <c r="CA453" s="52"/>
      <c r="CB453" s="52"/>
      <c r="CC453" s="52"/>
      <c r="CD453" s="52"/>
      <c r="CE453" s="52"/>
      <c r="CF453" s="52"/>
      <c r="CG453" s="52"/>
      <c r="CH453" s="60"/>
      <c r="CI453" s="89"/>
      <c r="CJ453" s="87"/>
      <c r="CK453" s="87"/>
      <c r="CL453" s="87"/>
      <c r="CM453" s="28"/>
      <c r="CN453" s="49"/>
      <c r="CO453" s="52"/>
      <c r="CP453" s="52"/>
      <c r="CQ453" s="52"/>
      <c r="CR453" s="52"/>
      <c r="CS453" s="52"/>
      <c r="CT453" s="52"/>
      <c r="CU453" s="52"/>
      <c r="CV453" s="52"/>
      <c r="CW453" s="52"/>
      <c r="CX453" s="52"/>
      <c r="CY453" s="60"/>
      <c r="CZ453" s="89"/>
      <c r="DA453" s="87"/>
      <c r="DB453" s="87"/>
      <c r="DC453" s="87"/>
      <c r="DD453" s="28"/>
      <c r="DE453" s="49"/>
      <c r="DF453" s="52"/>
      <c r="DG453" s="62"/>
      <c r="DH453" s="30"/>
      <c r="DI453" s="30"/>
      <c r="DJ453" s="30"/>
      <c r="DK453" s="30"/>
      <c r="DL453" s="30"/>
      <c r="DM453" s="30"/>
      <c r="DN453" s="30"/>
      <c r="DO453" s="30"/>
      <c r="DP453" s="26"/>
      <c r="DQ453" s="82"/>
      <c r="DR453" s="86"/>
      <c r="DS453" s="87"/>
      <c r="DT453" s="88"/>
      <c r="DU453" s="20"/>
      <c r="DV453" s="17"/>
      <c r="DW453" s="30"/>
      <c r="DX453" s="30"/>
      <c r="DY453" s="30"/>
      <c r="DZ453" s="30"/>
      <c r="EA453" s="30"/>
      <c r="EB453" s="30"/>
      <c r="EC453" s="30"/>
      <c r="ED453" s="30"/>
      <c r="EE453" s="30"/>
      <c r="EF453" s="30"/>
      <c r="EG453" s="26"/>
      <c r="EH453" s="82"/>
      <c r="EI453" s="86"/>
      <c r="EJ453" s="87"/>
      <c r="EK453" s="88"/>
      <c r="EL453" s="20"/>
      <c r="EM453" s="17"/>
      <c r="EN453" s="30"/>
      <c r="EO453" s="30"/>
      <c r="EP453" s="30"/>
      <c r="EQ453" s="30"/>
      <c r="ER453" s="30"/>
      <c r="ES453" s="30"/>
      <c r="ET453" s="30"/>
      <c r="EU453" s="30"/>
      <c r="EV453" s="30"/>
      <c r="EW453" s="30"/>
      <c r="EX453" s="26"/>
      <c r="EY453" s="82"/>
      <c r="EZ453" s="86"/>
      <c r="FA453" s="87"/>
      <c r="FB453" s="88"/>
      <c r="FC453" s="20"/>
      <c r="FD453" s="17"/>
      <c r="FE453" s="30"/>
      <c r="FF453" s="30"/>
      <c r="FG453" s="30"/>
      <c r="FH453" s="30"/>
      <c r="FI453" s="30"/>
      <c r="FJ453" s="30"/>
      <c r="FK453" s="30"/>
      <c r="FL453" s="30"/>
      <c r="FM453" s="30"/>
      <c r="FN453" s="30"/>
      <c r="FO453" s="26"/>
      <c r="FP453" s="82"/>
      <c r="FQ453" s="86"/>
      <c r="FR453" s="87"/>
      <c r="FS453" s="88"/>
      <c r="FT453" s="20"/>
      <c r="FU453" s="17"/>
      <c r="FV453" s="30"/>
      <c r="FW453" s="30"/>
      <c r="FX453" s="30"/>
      <c r="FY453" s="30"/>
      <c r="FZ453" s="30"/>
      <c r="GA453" s="30"/>
      <c r="GB453" s="30"/>
      <c r="GC453" s="30"/>
      <c r="GD453" s="30"/>
      <c r="GE453" s="30"/>
      <c r="GF453" s="26"/>
      <c r="GG453" s="82"/>
      <c r="GH453" s="86"/>
      <c r="GI453" s="87"/>
      <c r="GJ453" s="88"/>
      <c r="GK453" s="20"/>
      <c r="GL453" s="17"/>
      <c r="GM453" s="30"/>
      <c r="GN453" s="30"/>
      <c r="GO453" s="30"/>
      <c r="GP453" s="30"/>
      <c r="GQ453" s="30"/>
      <c r="GR453" s="30"/>
      <c r="GS453" s="30"/>
      <c r="GT453" s="30"/>
      <c r="GU453" s="30"/>
      <c r="GV453" s="30"/>
      <c r="GW453" s="26"/>
      <c r="GX453" s="82"/>
      <c r="GY453" s="86"/>
      <c r="GZ453" s="87"/>
      <c r="HA453" s="88"/>
      <c r="HB453" s="20"/>
      <c r="HC453" s="17"/>
      <c r="HD453" s="30"/>
      <c r="HE453" s="30"/>
      <c r="HF453" s="30"/>
      <c r="HG453" s="30"/>
      <c r="HH453" s="30"/>
      <c r="HI453" s="30"/>
      <c r="HJ453" s="30"/>
      <c r="HK453" s="30"/>
      <c r="HL453" s="30"/>
      <c r="HM453" s="30"/>
      <c r="HN453" s="26"/>
      <c r="HO453" s="82"/>
      <c r="HP453" s="86"/>
      <c r="HQ453" s="87"/>
      <c r="HR453" s="88"/>
      <c r="HS453" s="20"/>
      <c r="HT453" s="17"/>
      <c r="HU453" s="30"/>
      <c r="HV453" s="30"/>
      <c r="HW453" s="30"/>
      <c r="HX453" s="30"/>
      <c r="HY453" s="30"/>
      <c r="HZ453" s="30"/>
      <c r="IA453" s="30"/>
      <c r="IB453" s="30"/>
      <c r="IC453" s="30"/>
      <c r="ID453" s="30"/>
      <c r="IE453" s="26"/>
      <c r="IF453" s="82"/>
      <c r="IG453" s="86"/>
      <c r="IH453" s="87"/>
      <c r="II453" s="88"/>
      <c r="IJ453" s="20"/>
      <c r="IK453" s="17"/>
      <c r="IL453" s="30"/>
      <c r="IM453" s="30"/>
      <c r="IN453" s="30"/>
      <c r="IO453" s="30"/>
      <c r="IP453" s="30"/>
      <c r="IQ453" s="30"/>
      <c r="IR453" s="30"/>
      <c r="IS453" s="30"/>
      <c r="IT453" s="30"/>
      <c r="IU453" s="30"/>
      <c r="IV453" s="26"/>
    </row>
    <row r="454" spans="1:243" ht="21.75" customHeight="1">
      <c r="A454" s="80"/>
      <c r="B454" s="86"/>
      <c r="C454" s="87"/>
      <c r="D454" s="88"/>
      <c r="E454" s="20"/>
      <c r="F454" s="20"/>
      <c r="G454" s="20"/>
      <c r="H454" s="17">
        <v>2028</v>
      </c>
      <c r="I454" s="30">
        <f t="shared" si="214"/>
        <v>99382.6</v>
      </c>
      <c r="J454" s="30">
        <f t="shared" si="211"/>
        <v>0</v>
      </c>
      <c r="K454" s="30">
        <f t="shared" si="213"/>
        <v>99382.6</v>
      </c>
      <c r="L454" s="30">
        <f t="shared" si="213"/>
        <v>0</v>
      </c>
      <c r="M454" s="30">
        <f t="shared" si="213"/>
        <v>0</v>
      </c>
      <c r="N454" s="30">
        <f t="shared" si="213"/>
        <v>0</v>
      </c>
      <c r="O454" s="30">
        <f t="shared" si="213"/>
        <v>0</v>
      </c>
      <c r="P454" s="30">
        <f t="shared" si="213"/>
        <v>0</v>
      </c>
      <c r="Q454" s="30">
        <f t="shared" si="213"/>
        <v>0</v>
      </c>
      <c r="R454" s="30">
        <f t="shared" si="213"/>
        <v>0</v>
      </c>
      <c r="S454" s="26"/>
      <c r="T454" s="31"/>
      <c r="AI454" s="28"/>
      <c r="AY454" s="28"/>
      <c r="BO454" s="28"/>
      <c r="CE454" s="28"/>
      <c r="CU454" s="28"/>
      <c r="DK454" s="28"/>
      <c r="EA454" s="28"/>
      <c r="EQ454" s="28"/>
      <c r="FG454" s="28"/>
      <c r="FW454" s="28"/>
      <c r="GM454" s="28"/>
      <c r="HC454" s="28"/>
      <c r="HS454" s="28"/>
      <c r="II454" s="28"/>
    </row>
    <row r="455" spans="1:243" ht="21.75" customHeight="1">
      <c r="A455" s="80"/>
      <c r="B455" s="86"/>
      <c r="C455" s="87"/>
      <c r="D455" s="88"/>
      <c r="E455" s="20"/>
      <c r="F455" s="20"/>
      <c r="G455" s="20"/>
      <c r="H455" s="17">
        <v>2029</v>
      </c>
      <c r="I455" s="30">
        <f t="shared" si="214"/>
        <v>99243.30000000002</v>
      </c>
      <c r="J455" s="30">
        <f t="shared" si="211"/>
        <v>0</v>
      </c>
      <c r="K455" s="30">
        <f t="shared" si="213"/>
        <v>99243.30000000002</v>
      </c>
      <c r="L455" s="30">
        <f t="shared" si="213"/>
        <v>0</v>
      </c>
      <c r="M455" s="30">
        <f t="shared" si="213"/>
        <v>0</v>
      </c>
      <c r="N455" s="30">
        <f t="shared" si="213"/>
        <v>0</v>
      </c>
      <c r="O455" s="30">
        <f t="shared" si="213"/>
        <v>0</v>
      </c>
      <c r="P455" s="30">
        <f t="shared" si="213"/>
        <v>0</v>
      </c>
      <c r="Q455" s="30">
        <f t="shared" si="213"/>
        <v>0</v>
      </c>
      <c r="R455" s="30">
        <f t="shared" si="213"/>
        <v>0</v>
      </c>
      <c r="S455" s="26"/>
      <c r="T455" s="31"/>
      <c r="AI455" s="28"/>
      <c r="AY455" s="28"/>
      <c r="BO455" s="28"/>
      <c r="CE455" s="28"/>
      <c r="CU455" s="28"/>
      <c r="DK455" s="28"/>
      <c r="EA455" s="28"/>
      <c r="EQ455" s="28"/>
      <c r="FG455" s="28"/>
      <c r="FW455" s="28"/>
      <c r="GM455" s="28"/>
      <c r="HC455" s="28"/>
      <c r="HS455" s="28"/>
      <c r="II455" s="28"/>
    </row>
    <row r="456" spans="1:243" ht="21.75" customHeight="1">
      <c r="A456" s="80"/>
      <c r="B456" s="86"/>
      <c r="C456" s="87"/>
      <c r="D456" s="88"/>
      <c r="E456" s="20"/>
      <c r="F456" s="20"/>
      <c r="G456" s="20"/>
      <c r="H456" s="17">
        <v>2030</v>
      </c>
      <c r="I456" s="30">
        <f t="shared" si="214"/>
        <v>126040.5</v>
      </c>
      <c r="J456" s="30">
        <f t="shared" si="211"/>
        <v>0</v>
      </c>
      <c r="K456" s="30">
        <f t="shared" si="213"/>
        <v>126040.5</v>
      </c>
      <c r="L456" s="30">
        <f t="shared" si="213"/>
        <v>0</v>
      </c>
      <c r="M456" s="30">
        <f t="shared" si="213"/>
        <v>0</v>
      </c>
      <c r="N456" s="30">
        <f t="shared" si="213"/>
        <v>0</v>
      </c>
      <c r="O456" s="30">
        <f t="shared" si="213"/>
        <v>0</v>
      </c>
      <c r="P456" s="30">
        <f t="shared" si="213"/>
        <v>0</v>
      </c>
      <c r="Q456" s="30">
        <f t="shared" si="213"/>
        <v>0</v>
      </c>
      <c r="R456" s="30">
        <f t="shared" si="213"/>
        <v>0</v>
      </c>
      <c r="S456" s="26"/>
      <c r="T456" s="31"/>
      <c r="AI456" s="28"/>
      <c r="AY456" s="28"/>
      <c r="BO456" s="28"/>
      <c r="CE456" s="28"/>
      <c r="CU456" s="28"/>
      <c r="DK456" s="28"/>
      <c r="EA456" s="28"/>
      <c r="EQ456" s="28"/>
      <c r="FG456" s="28"/>
      <c r="FW456" s="28"/>
      <c r="GM456" s="28"/>
      <c r="HC456" s="28"/>
      <c r="HS456" s="28"/>
      <c r="II456" s="28"/>
    </row>
    <row r="457" spans="1:256" ht="18" customHeight="1">
      <c r="A457" s="79"/>
      <c r="B457" s="83" t="s">
        <v>38</v>
      </c>
      <c r="C457" s="84"/>
      <c r="D457" s="85"/>
      <c r="E457" s="20"/>
      <c r="F457" s="20"/>
      <c r="G457" s="20"/>
      <c r="H457" s="24" t="s">
        <v>26</v>
      </c>
      <c r="I457" s="25">
        <f>SUM(I458:I466)</f>
        <v>1808700.0999999999</v>
      </c>
      <c r="J457" s="25">
        <f>L457+N457+P457+R457</f>
        <v>1255040.2999999998</v>
      </c>
      <c r="K457" s="25">
        <f aca="true" t="shared" si="215" ref="K457:R457">SUM(K458:K466)</f>
        <v>146145.7</v>
      </c>
      <c r="L457" s="25">
        <f t="shared" si="215"/>
        <v>5277.4</v>
      </c>
      <c r="M457" s="25">
        <f t="shared" si="215"/>
        <v>1212270</v>
      </c>
      <c r="N457" s="25">
        <f t="shared" si="215"/>
        <v>1212270</v>
      </c>
      <c r="O457" s="25">
        <f t="shared" si="215"/>
        <v>450284.4</v>
      </c>
      <c r="P457" s="25">
        <f t="shared" si="215"/>
        <v>37492.899999999994</v>
      </c>
      <c r="Q457" s="25">
        <f t="shared" si="215"/>
        <v>0</v>
      </c>
      <c r="R457" s="25">
        <f t="shared" si="215"/>
        <v>0</v>
      </c>
      <c r="S457" s="26"/>
      <c r="T457" s="82"/>
      <c r="U457" s="87"/>
      <c r="V457" s="87"/>
      <c r="W457" s="28"/>
      <c r="X457" s="46"/>
      <c r="Y457" s="53"/>
      <c r="Z457" s="53"/>
      <c r="AA457" s="53"/>
      <c r="AB457" s="53"/>
      <c r="AC457" s="53"/>
      <c r="AD457" s="53"/>
      <c r="AE457" s="53"/>
      <c r="AF457" s="53"/>
      <c r="AG457" s="53"/>
      <c r="AH457" s="53"/>
      <c r="AI457" s="60"/>
      <c r="AJ457" s="89"/>
      <c r="AK457" s="87"/>
      <c r="AL457" s="87"/>
      <c r="AM457" s="87"/>
      <c r="AN457" s="28"/>
      <c r="AO457" s="46"/>
      <c r="AP457" s="53"/>
      <c r="AQ457" s="53"/>
      <c r="AR457" s="53"/>
      <c r="AS457" s="53"/>
      <c r="AT457" s="53"/>
      <c r="AU457" s="53"/>
      <c r="AV457" s="53"/>
      <c r="AW457" s="53"/>
      <c r="AX457" s="53"/>
      <c r="AY457" s="53"/>
      <c r="AZ457" s="60"/>
      <c r="BA457" s="89"/>
      <c r="BB457" s="87"/>
      <c r="BC457" s="87"/>
      <c r="BD457" s="87"/>
      <c r="BE457" s="28"/>
      <c r="BF457" s="46"/>
      <c r="BG457" s="53"/>
      <c r="BH457" s="53"/>
      <c r="BI457" s="53"/>
      <c r="BJ457" s="53"/>
      <c r="BK457" s="53"/>
      <c r="BL457" s="53"/>
      <c r="BM457" s="53"/>
      <c r="BN457" s="53"/>
      <c r="BO457" s="53"/>
      <c r="BP457" s="53"/>
      <c r="BQ457" s="60"/>
      <c r="BR457" s="89"/>
      <c r="BS457" s="87"/>
      <c r="BT457" s="87"/>
      <c r="BU457" s="87"/>
      <c r="BV457" s="28"/>
      <c r="BW457" s="46"/>
      <c r="BX457" s="53"/>
      <c r="BY457" s="53"/>
      <c r="BZ457" s="53"/>
      <c r="CA457" s="53"/>
      <c r="CB457" s="53"/>
      <c r="CC457" s="53"/>
      <c r="CD457" s="53"/>
      <c r="CE457" s="53"/>
      <c r="CF457" s="53"/>
      <c r="CG457" s="53"/>
      <c r="CH457" s="60"/>
      <c r="CI457" s="89"/>
      <c r="CJ457" s="87"/>
      <c r="CK457" s="87"/>
      <c r="CL457" s="87"/>
      <c r="CM457" s="28"/>
      <c r="CN457" s="46"/>
      <c r="CO457" s="53"/>
      <c r="CP457" s="53"/>
      <c r="CQ457" s="53"/>
      <c r="CR457" s="53"/>
      <c r="CS457" s="53"/>
      <c r="CT457" s="53"/>
      <c r="CU457" s="53"/>
      <c r="CV457" s="53"/>
      <c r="CW457" s="53"/>
      <c r="CX457" s="53"/>
      <c r="CY457" s="60"/>
      <c r="CZ457" s="89"/>
      <c r="DA457" s="87"/>
      <c r="DB457" s="87"/>
      <c r="DC457" s="87"/>
      <c r="DD457" s="28"/>
      <c r="DE457" s="46"/>
      <c r="DF457" s="53"/>
      <c r="DG457" s="61"/>
      <c r="DH457" s="25"/>
      <c r="DI457" s="25"/>
      <c r="DJ457" s="25"/>
      <c r="DK457" s="25"/>
      <c r="DL457" s="25"/>
      <c r="DM457" s="25"/>
      <c r="DN457" s="25"/>
      <c r="DO457" s="25"/>
      <c r="DP457" s="26"/>
      <c r="DQ457" s="82"/>
      <c r="DR457" s="83"/>
      <c r="DS457" s="84"/>
      <c r="DT457" s="85"/>
      <c r="DU457" s="20"/>
      <c r="DV457" s="24"/>
      <c r="DW457" s="25"/>
      <c r="DX457" s="25"/>
      <c r="DY457" s="25"/>
      <c r="DZ457" s="25"/>
      <c r="EA457" s="25"/>
      <c r="EB457" s="25"/>
      <c r="EC457" s="25"/>
      <c r="ED457" s="25"/>
      <c r="EE457" s="25"/>
      <c r="EF457" s="25"/>
      <c r="EG457" s="26"/>
      <c r="EH457" s="82"/>
      <c r="EI457" s="83"/>
      <c r="EJ457" s="84"/>
      <c r="EK457" s="85"/>
      <c r="EL457" s="20"/>
      <c r="EM457" s="24"/>
      <c r="EN457" s="25"/>
      <c r="EO457" s="25"/>
      <c r="EP457" s="25"/>
      <c r="EQ457" s="25"/>
      <c r="ER457" s="25"/>
      <c r="ES457" s="25"/>
      <c r="ET457" s="25"/>
      <c r="EU457" s="25"/>
      <c r="EV457" s="25"/>
      <c r="EW457" s="25"/>
      <c r="EX457" s="26"/>
      <c r="EY457" s="82"/>
      <c r="EZ457" s="83"/>
      <c r="FA457" s="84"/>
      <c r="FB457" s="85"/>
      <c r="FC457" s="20"/>
      <c r="FD457" s="24"/>
      <c r="FE457" s="25"/>
      <c r="FF457" s="25"/>
      <c r="FG457" s="25"/>
      <c r="FH457" s="25"/>
      <c r="FI457" s="25"/>
      <c r="FJ457" s="25"/>
      <c r="FK457" s="25"/>
      <c r="FL457" s="25"/>
      <c r="FM457" s="25"/>
      <c r="FN457" s="25"/>
      <c r="FO457" s="26"/>
      <c r="FP457" s="82"/>
      <c r="FQ457" s="83"/>
      <c r="FR457" s="84"/>
      <c r="FS457" s="85"/>
      <c r="FT457" s="20"/>
      <c r="FU457" s="24"/>
      <c r="FV457" s="25"/>
      <c r="FW457" s="25"/>
      <c r="FX457" s="25"/>
      <c r="FY457" s="25"/>
      <c r="FZ457" s="25"/>
      <c r="GA457" s="25"/>
      <c r="GB457" s="25"/>
      <c r="GC457" s="25"/>
      <c r="GD457" s="25"/>
      <c r="GE457" s="25"/>
      <c r="GF457" s="26"/>
      <c r="GG457" s="82"/>
      <c r="GH457" s="83"/>
      <c r="GI457" s="84"/>
      <c r="GJ457" s="85"/>
      <c r="GK457" s="20"/>
      <c r="GL457" s="24"/>
      <c r="GM457" s="25"/>
      <c r="GN457" s="25"/>
      <c r="GO457" s="25"/>
      <c r="GP457" s="25"/>
      <c r="GQ457" s="25"/>
      <c r="GR457" s="25"/>
      <c r="GS457" s="25"/>
      <c r="GT457" s="25"/>
      <c r="GU457" s="25"/>
      <c r="GV457" s="25"/>
      <c r="GW457" s="26"/>
      <c r="GX457" s="82"/>
      <c r="GY457" s="83"/>
      <c r="GZ457" s="84"/>
      <c r="HA457" s="85"/>
      <c r="HB457" s="20"/>
      <c r="HC457" s="24"/>
      <c r="HD457" s="25"/>
      <c r="HE457" s="25"/>
      <c r="HF457" s="25"/>
      <c r="HG457" s="25"/>
      <c r="HH457" s="25"/>
      <c r="HI457" s="25"/>
      <c r="HJ457" s="25"/>
      <c r="HK457" s="25"/>
      <c r="HL457" s="25"/>
      <c r="HM457" s="25"/>
      <c r="HN457" s="26"/>
      <c r="HO457" s="82"/>
      <c r="HP457" s="83"/>
      <c r="HQ457" s="84"/>
      <c r="HR457" s="85"/>
      <c r="HS457" s="20"/>
      <c r="HT457" s="24"/>
      <c r="HU457" s="25"/>
      <c r="HV457" s="25"/>
      <c r="HW457" s="25"/>
      <c r="HX457" s="25"/>
      <c r="HY457" s="25"/>
      <c r="HZ457" s="25"/>
      <c r="IA457" s="25"/>
      <c r="IB457" s="25"/>
      <c r="IC457" s="25"/>
      <c r="ID457" s="25"/>
      <c r="IE457" s="26"/>
      <c r="IF457" s="82"/>
      <c r="IG457" s="83"/>
      <c r="IH457" s="84"/>
      <c r="II457" s="85"/>
      <c r="IJ457" s="20"/>
      <c r="IK457" s="24"/>
      <c r="IL457" s="25"/>
      <c r="IM457" s="25"/>
      <c r="IN457" s="25"/>
      <c r="IO457" s="25"/>
      <c r="IP457" s="25"/>
      <c r="IQ457" s="25"/>
      <c r="IR457" s="25"/>
      <c r="IS457" s="25"/>
      <c r="IT457" s="25"/>
      <c r="IU457" s="25"/>
      <c r="IV457" s="26"/>
    </row>
    <row r="458" spans="1:256" ht="21.75" customHeight="1">
      <c r="A458" s="80"/>
      <c r="B458" s="86"/>
      <c r="C458" s="87"/>
      <c r="D458" s="88"/>
      <c r="E458" s="20"/>
      <c r="F458" s="20"/>
      <c r="G458" s="20"/>
      <c r="H458" s="17">
        <v>2022</v>
      </c>
      <c r="I458" s="30">
        <f>K458+M458+O458+Q458</f>
        <v>406360.19999999995</v>
      </c>
      <c r="J458" s="30">
        <f>L458+N458+P458+R458</f>
        <v>406360.19999999995</v>
      </c>
      <c r="K458" s="30">
        <f aca="true" t="shared" si="216" ref="K458:R466">K344+K137+K418</f>
        <v>121.99999999999999</v>
      </c>
      <c r="L458" s="30">
        <f t="shared" si="216"/>
        <v>121.99999999999999</v>
      </c>
      <c r="M458" s="30">
        <f t="shared" si="216"/>
        <v>394051.1</v>
      </c>
      <c r="N458" s="30">
        <f t="shared" si="216"/>
        <v>394051.1</v>
      </c>
      <c r="O458" s="30">
        <f t="shared" si="216"/>
        <v>12187.099999999999</v>
      </c>
      <c r="P458" s="30">
        <f t="shared" si="216"/>
        <v>12187.099999999999</v>
      </c>
      <c r="Q458" s="30">
        <f t="shared" si="216"/>
        <v>0</v>
      </c>
      <c r="R458" s="30">
        <f t="shared" si="216"/>
        <v>0</v>
      </c>
      <c r="S458" s="26"/>
      <c r="T458" s="82"/>
      <c r="U458" s="87"/>
      <c r="V458" s="87"/>
      <c r="W458" s="28"/>
      <c r="X458" s="49"/>
      <c r="Y458" s="52"/>
      <c r="Z458" s="52"/>
      <c r="AA458" s="52"/>
      <c r="AB458" s="52"/>
      <c r="AC458" s="52"/>
      <c r="AD458" s="52"/>
      <c r="AE458" s="52"/>
      <c r="AF458" s="52"/>
      <c r="AG458" s="52"/>
      <c r="AH458" s="52"/>
      <c r="AI458" s="60"/>
      <c r="AJ458" s="89"/>
      <c r="AK458" s="87"/>
      <c r="AL458" s="87"/>
      <c r="AM458" s="87"/>
      <c r="AN458" s="28"/>
      <c r="AO458" s="49"/>
      <c r="AP458" s="52"/>
      <c r="AQ458" s="52"/>
      <c r="AR458" s="52"/>
      <c r="AS458" s="52"/>
      <c r="AT458" s="52"/>
      <c r="AU458" s="52"/>
      <c r="AV458" s="52"/>
      <c r="AW458" s="52"/>
      <c r="AX458" s="52"/>
      <c r="AY458" s="52"/>
      <c r="AZ458" s="60"/>
      <c r="BA458" s="89"/>
      <c r="BB458" s="87"/>
      <c r="BC458" s="87"/>
      <c r="BD458" s="87"/>
      <c r="BE458" s="28"/>
      <c r="BF458" s="49"/>
      <c r="BG458" s="52"/>
      <c r="BH458" s="52"/>
      <c r="BI458" s="52"/>
      <c r="BJ458" s="52"/>
      <c r="BK458" s="52"/>
      <c r="BL458" s="52"/>
      <c r="BM458" s="52"/>
      <c r="BN458" s="52"/>
      <c r="BO458" s="52"/>
      <c r="BP458" s="52"/>
      <c r="BQ458" s="60"/>
      <c r="BR458" s="89"/>
      <c r="BS458" s="87"/>
      <c r="BT458" s="87"/>
      <c r="BU458" s="87"/>
      <c r="BV458" s="28"/>
      <c r="BW458" s="49"/>
      <c r="BX458" s="52"/>
      <c r="BY458" s="52"/>
      <c r="BZ458" s="52"/>
      <c r="CA458" s="52"/>
      <c r="CB458" s="52"/>
      <c r="CC458" s="52"/>
      <c r="CD458" s="52"/>
      <c r="CE458" s="52"/>
      <c r="CF458" s="52"/>
      <c r="CG458" s="52"/>
      <c r="CH458" s="60"/>
      <c r="CI458" s="89"/>
      <c r="CJ458" s="87"/>
      <c r="CK458" s="87"/>
      <c r="CL458" s="87"/>
      <c r="CM458" s="28"/>
      <c r="CN458" s="49"/>
      <c r="CO458" s="52"/>
      <c r="CP458" s="52"/>
      <c r="CQ458" s="52"/>
      <c r="CR458" s="52"/>
      <c r="CS458" s="52"/>
      <c r="CT458" s="52"/>
      <c r="CU458" s="52"/>
      <c r="CV458" s="52"/>
      <c r="CW458" s="52"/>
      <c r="CX458" s="52"/>
      <c r="CY458" s="60"/>
      <c r="CZ458" s="89"/>
      <c r="DA458" s="87"/>
      <c r="DB458" s="87"/>
      <c r="DC458" s="87"/>
      <c r="DD458" s="28"/>
      <c r="DE458" s="49"/>
      <c r="DF458" s="52"/>
      <c r="DG458" s="62"/>
      <c r="DH458" s="30"/>
      <c r="DI458" s="30"/>
      <c r="DJ458" s="30"/>
      <c r="DK458" s="30"/>
      <c r="DL458" s="30"/>
      <c r="DM458" s="30"/>
      <c r="DN458" s="30"/>
      <c r="DO458" s="30"/>
      <c r="DP458" s="26"/>
      <c r="DQ458" s="82"/>
      <c r="DR458" s="86"/>
      <c r="DS458" s="87"/>
      <c r="DT458" s="88"/>
      <c r="DU458" s="20"/>
      <c r="DV458" s="17"/>
      <c r="DW458" s="30"/>
      <c r="DX458" s="30"/>
      <c r="DY458" s="30"/>
      <c r="DZ458" s="30"/>
      <c r="EA458" s="30"/>
      <c r="EB458" s="30"/>
      <c r="EC458" s="30"/>
      <c r="ED458" s="30"/>
      <c r="EE458" s="30"/>
      <c r="EF458" s="30"/>
      <c r="EG458" s="26"/>
      <c r="EH458" s="82"/>
      <c r="EI458" s="86"/>
      <c r="EJ458" s="87"/>
      <c r="EK458" s="88"/>
      <c r="EL458" s="20"/>
      <c r="EM458" s="17"/>
      <c r="EN458" s="30"/>
      <c r="EO458" s="30"/>
      <c r="EP458" s="30"/>
      <c r="EQ458" s="30"/>
      <c r="ER458" s="30"/>
      <c r="ES458" s="30"/>
      <c r="ET458" s="30"/>
      <c r="EU458" s="30"/>
      <c r="EV458" s="30"/>
      <c r="EW458" s="30"/>
      <c r="EX458" s="26"/>
      <c r="EY458" s="82"/>
      <c r="EZ458" s="86"/>
      <c r="FA458" s="87"/>
      <c r="FB458" s="88"/>
      <c r="FC458" s="20"/>
      <c r="FD458" s="17"/>
      <c r="FE458" s="30"/>
      <c r="FF458" s="30"/>
      <c r="FG458" s="30"/>
      <c r="FH458" s="30"/>
      <c r="FI458" s="30"/>
      <c r="FJ458" s="30"/>
      <c r="FK458" s="30"/>
      <c r="FL458" s="30"/>
      <c r="FM458" s="30"/>
      <c r="FN458" s="30"/>
      <c r="FO458" s="26"/>
      <c r="FP458" s="82"/>
      <c r="FQ458" s="86"/>
      <c r="FR458" s="87"/>
      <c r="FS458" s="88"/>
      <c r="FT458" s="20"/>
      <c r="FU458" s="17"/>
      <c r="FV458" s="30"/>
      <c r="FW458" s="30"/>
      <c r="FX458" s="30"/>
      <c r="FY458" s="30"/>
      <c r="FZ458" s="30"/>
      <c r="GA458" s="30"/>
      <c r="GB458" s="30"/>
      <c r="GC458" s="30"/>
      <c r="GD458" s="30"/>
      <c r="GE458" s="30"/>
      <c r="GF458" s="26"/>
      <c r="GG458" s="82"/>
      <c r="GH458" s="86"/>
      <c r="GI458" s="87"/>
      <c r="GJ458" s="88"/>
      <c r="GK458" s="20"/>
      <c r="GL458" s="17"/>
      <c r="GM458" s="30"/>
      <c r="GN458" s="30"/>
      <c r="GO458" s="30"/>
      <c r="GP458" s="30"/>
      <c r="GQ458" s="30"/>
      <c r="GR458" s="30"/>
      <c r="GS458" s="30"/>
      <c r="GT458" s="30"/>
      <c r="GU458" s="30"/>
      <c r="GV458" s="30"/>
      <c r="GW458" s="26"/>
      <c r="GX458" s="82"/>
      <c r="GY458" s="86"/>
      <c r="GZ458" s="87"/>
      <c r="HA458" s="88"/>
      <c r="HB458" s="20"/>
      <c r="HC458" s="17"/>
      <c r="HD458" s="30"/>
      <c r="HE458" s="30"/>
      <c r="HF458" s="30"/>
      <c r="HG458" s="30"/>
      <c r="HH458" s="30"/>
      <c r="HI458" s="30"/>
      <c r="HJ458" s="30"/>
      <c r="HK458" s="30"/>
      <c r="HL458" s="30"/>
      <c r="HM458" s="30"/>
      <c r="HN458" s="26"/>
      <c r="HO458" s="82"/>
      <c r="HP458" s="86"/>
      <c r="HQ458" s="87"/>
      <c r="HR458" s="88"/>
      <c r="HS458" s="20"/>
      <c r="HT458" s="17"/>
      <c r="HU458" s="30"/>
      <c r="HV458" s="30"/>
      <c r="HW458" s="30"/>
      <c r="HX458" s="30"/>
      <c r="HY458" s="30"/>
      <c r="HZ458" s="30"/>
      <c r="IA458" s="30"/>
      <c r="IB458" s="30"/>
      <c r="IC458" s="30"/>
      <c r="ID458" s="30"/>
      <c r="IE458" s="26"/>
      <c r="IF458" s="82"/>
      <c r="IG458" s="86"/>
      <c r="IH458" s="87"/>
      <c r="II458" s="88"/>
      <c r="IJ458" s="20"/>
      <c r="IK458" s="17"/>
      <c r="IL458" s="30"/>
      <c r="IM458" s="30"/>
      <c r="IN458" s="30"/>
      <c r="IO458" s="30"/>
      <c r="IP458" s="30"/>
      <c r="IQ458" s="30"/>
      <c r="IR458" s="30"/>
      <c r="IS458" s="30"/>
      <c r="IT458" s="30"/>
      <c r="IU458" s="30"/>
      <c r="IV458" s="26"/>
    </row>
    <row r="459" spans="1:256" ht="19.5" customHeight="1">
      <c r="A459" s="80"/>
      <c r="B459" s="86"/>
      <c r="C459" s="87"/>
      <c r="D459" s="88"/>
      <c r="E459" s="17"/>
      <c r="F459" s="17"/>
      <c r="G459" s="17"/>
      <c r="H459" s="17">
        <v>2023</v>
      </c>
      <c r="I459" s="30">
        <f aca="true" t="shared" si="217" ref="I459:I466">K459+M459+O459+Q459</f>
        <v>1255329</v>
      </c>
      <c r="J459" s="30">
        <f aca="true" t="shared" si="218" ref="J459:J466">L459+N459+P459+R459</f>
        <v>848680.1000000001</v>
      </c>
      <c r="K459" s="30">
        <f t="shared" si="216"/>
        <v>109271</v>
      </c>
      <c r="L459" s="30">
        <f t="shared" si="216"/>
        <v>5155.4</v>
      </c>
      <c r="M459" s="30">
        <f t="shared" si="216"/>
        <v>818218.9</v>
      </c>
      <c r="N459" s="30">
        <f t="shared" si="216"/>
        <v>818218.9</v>
      </c>
      <c r="O459" s="30">
        <f t="shared" si="216"/>
        <v>327839.10000000003</v>
      </c>
      <c r="P459" s="30">
        <f t="shared" si="216"/>
        <v>25305.8</v>
      </c>
      <c r="Q459" s="30">
        <f t="shared" si="216"/>
        <v>0</v>
      </c>
      <c r="R459" s="30">
        <f t="shared" si="216"/>
        <v>0</v>
      </c>
      <c r="S459" s="26"/>
      <c r="T459" s="82"/>
      <c r="U459" s="87"/>
      <c r="V459" s="87"/>
      <c r="W459" s="49"/>
      <c r="X459" s="49"/>
      <c r="Y459" s="52"/>
      <c r="Z459" s="52"/>
      <c r="AA459" s="52"/>
      <c r="AB459" s="52"/>
      <c r="AC459" s="52"/>
      <c r="AD459" s="52"/>
      <c r="AE459" s="52"/>
      <c r="AF459" s="52"/>
      <c r="AG459" s="52"/>
      <c r="AH459" s="52"/>
      <c r="AI459" s="60"/>
      <c r="AJ459" s="89"/>
      <c r="AK459" s="87"/>
      <c r="AL459" s="87"/>
      <c r="AM459" s="87"/>
      <c r="AN459" s="49"/>
      <c r="AO459" s="49"/>
      <c r="AP459" s="52"/>
      <c r="AQ459" s="52"/>
      <c r="AR459" s="52"/>
      <c r="AS459" s="52"/>
      <c r="AT459" s="52"/>
      <c r="AU459" s="52"/>
      <c r="AV459" s="52"/>
      <c r="AW459" s="52"/>
      <c r="AX459" s="52"/>
      <c r="AY459" s="52"/>
      <c r="AZ459" s="60"/>
      <c r="BA459" s="89"/>
      <c r="BB459" s="87"/>
      <c r="BC459" s="87"/>
      <c r="BD459" s="87"/>
      <c r="BE459" s="49"/>
      <c r="BF459" s="49"/>
      <c r="BG459" s="52"/>
      <c r="BH459" s="52"/>
      <c r="BI459" s="52"/>
      <c r="BJ459" s="52"/>
      <c r="BK459" s="52"/>
      <c r="BL459" s="52"/>
      <c r="BM459" s="52"/>
      <c r="BN459" s="52"/>
      <c r="BO459" s="52"/>
      <c r="BP459" s="52"/>
      <c r="BQ459" s="60"/>
      <c r="BR459" s="89"/>
      <c r="BS459" s="87"/>
      <c r="BT459" s="87"/>
      <c r="BU459" s="87"/>
      <c r="BV459" s="49"/>
      <c r="BW459" s="49"/>
      <c r="BX459" s="52"/>
      <c r="BY459" s="52"/>
      <c r="BZ459" s="52"/>
      <c r="CA459" s="52"/>
      <c r="CB459" s="52"/>
      <c r="CC459" s="52"/>
      <c r="CD459" s="52"/>
      <c r="CE459" s="52"/>
      <c r="CF459" s="52"/>
      <c r="CG459" s="52"/>
      <c r="CH459" s="60"/>
      <c r="CI459" s="89"/>
      <c r="CJ459" s="87"/>
      <c r="CK459" s="87"/>
      <c r="CL459" s="87"/>
      <c r="CM459" s="49"/>
      <c r="CN459" s="49"/>
      <c r="CO459" s="52"/>
      <c r="CP459" s="52"/>
      <c r="CQ459" s="52"/>
      <c r="CR459" s="52"/>
      <c r="CS459" s="52"/>
      <c r="CT459" s="52"/>
      <c r="CU459" s="52"/>
      <c r="CV459" s="52"/>
      <c r="CW459" s="52"/>
      <c r="CX459" s="52"/>
      <c r="CY459" s="60"/>
      <c r="CZ459" s="89"/>
      <c r="DA459" s="87"/>
      <c r="DB459" s="87"/>
      <c r="DC459" s="87"/>
      <c r="DD459" s="49"/>
      <c r="DE459" s="49"/>
      <c r="DF459" s="52"/>
      <c r="DG459" s="62"/>
      <c r="DH459" s="30"/>
      <c r="DI459" s="30"/>
      <c r="DJ459" s="30"/>
      <c r="DK459" s="30"/>
      <c r="DL459" s="30"/>
      <c r="DM459" s="30"/>
      <c r="DN459" s="30"/>
      <c r="DO459" s="30"/>
      <c r="DP459" s="26"/>
      <c r="DQ459" s="82"/>
      <c r="DR459" s="86"/>
      <c r="DS459" s="87"/>
      <c r="DT459" s="88"/>
      <c r="DU459" s="17"/>
      <c r="DV459" s="17"/>
      <c r="DW459" s="30"/>
      <c r="DX459" s="30"/>
      <c r="DY459" s="30"/>
      <c r="DZ459" s="30"/>
      <c r="EA459" s="30"/>
      <c r="EB459" s="30"/>
      <c r="EC459" s="30"/>
      <c r="ED459" s="30"/>
      <c r="EE459" s="30"/>
      <c r="EF459" s="30"/>
      <c r="EG459" s="26"/>
      <c r="EH459" s="82"/>
      <c r="EI459" s="86"/>
      <c r="EJ459" s="87"/>
      <c r="EK459" s="88"/>
      <c r="EL459" s="17"/>
      <c r="EM459" s="17"/>
      <c r="EN459" s="30"/>
      <c r="EO459" s="30"/>
      <c r="EP459" s="30"/>
      <c r="EQ459" s="30"/>
      <c r="ER459" s="30"/>
      <c r="ES459" s="30"/>
      <c r="ET459" s="30"/>
      <c r="EU459" s="30"/>
      <c r="EV459" s="30"/>
      <c r="EW459" s="30"/>
      <c r="EX459" s="26"/>
      <c r="EY459" s="82"/>
      <c r="EZ459" s="86"/>
      <c r="FA459" s="87"/>
      <c r="FB459" s="88"/>
      <c r="FC459" s="17"/>
      <c r="FD459" s="17"/>
      <c r="FE459" s="30"/>
      <c r="FF459" s="30"/>
      <c r="FG459" s="30"/>
      <c r="FH459" s="30"/>
      <c r="FI459" s="30"/>
      <c r="FJ459" s="30"/>
      <c r="FK459" s="30"/>
      <c r="FL459" s="30"/>
      <c r="FM459" s="30"/>
      <c r="FN459" s="30"/>
      <c r="FO459" s="26"/>
      <c r="FP459" s="82"/>
      <c r="FQ459" s="86"/>
      <c r="FR459" s="87"/>
      <c r="FS459" s="88"/>
      <c r="FT459" s="17"/>
      <c r="FU459" s="17"/>
      <c r="FV459" s="30"/>
      <c r="FW459" s="30"/>
      <c r="FX459" s="30"/>
      <c r="FY459" s="30"/>
      <c r="FZ459" s="30"/>
      <c r="GA459" s="30"/>
      <c r="GB459" s="30"/>
      <c r="GC459" s="30"/>
      <c r="GD459" s="30"/>
      <c r="GE459" s="30"/>
      <c r="GF459" s="26"/>
      <c r="GG459" s="82"/>
      <c r="GH459" s="86"/>
      <c r="GI459" s="87"/>
      <c r="GJ459" s="88"/>
      <c r="GK459" s="17"/>
      <c r="GL459" s="17"/>
      <c r="GM459" s="30"/>
      <c r="GN459" s="30"/>
      <c r="GO459" s="30"/>
      <c r="GP459" s="30"/>
      <c r="GQ459" s="30"/>
      <c r="GR459" s="30"/>
      <c r="GS459" s="30"/>
      <c r="GT459" s="30"/>
      <c r="GU459" s="30"/>
      <c r="GV459" s="30"/>
      <c r="GW459" s="26"/>
      <c r="GX459" s="82"/>
      <c r="GY459" s="86"/>
      <c r="GZ459" s="87"/>
      <c r="HA459" s="88"/>
      <c r="HB459" s="17"/>
      <c r="HC459" s="17"/>
      <c r="HD459" s="30"/>
      <c r="HE459" s="30"/>
      <c r="HF459" s="30"/>
      <c r="HG459" s="30"/>
      <c r="HH459" s="30"/>
      <c r="HI459" s="30"/>
      <c r="HJ459" s="30"/>
      <c r="HK459" s="30"/>
      <c r="HL459" s="30"/>
      <c r="HM459" s="30"/>
      <c r="HN459" s="26"/>
      <c r="HO459" s="82"/>
      <c r="HP459" s="86"/>
      <c r="HQ459" s="87"/>
      <c r="HR459" s="88"/>
      <c r="HS459" s="17"/>
      <c r="HT459" s="17"/>
      <c r="HU459" s="30"/>
      <c r="HV459" s="30"/>
      <c r="HW459" s="30"/>
      <c r="HX459" s="30"/>
      <c r="HY459" s="30"/>
      <c r="HZ459" s="30"/>
      <c r="IA459" s="30"/>
      <c r="IB459" s="30"/>
      <c r="IC459" s="30"/>
      <c r="ID459" s="30"/>
      <c r="IE459" s="26"/>
      <c r="IF459" s="82"/>
      <c r="IG459" s="86"/>
      <c r="IH459" s="87"/>
      <c r="II459" s="88"/>
      <c r="IJ459" s="17"/>
      <c r="IK459" s="17"/>
      <c r="IL459" s="30"/>
      <c r="IM459" s="30"/>
      <c r="IN459" s="30"/>
      <c r="IO459" s="30"/>
      <c r="IP459" s="30"/>
      <c r="IQ459" s="30"/>
      <c r="IR459" s="30"/>
      <c r="IS459" s="30"/>
      <c r="IT459" s="30"/>
      <c r="IU459" s="30"/>
      <c r="IV459" s="26"/>
    </row>
    <row r="460" spans="1:256" ht="18.75" customHeight="1">
      <c r="A460" s="80"/>
      <c r="B460" s="86"/>
      <c r="C460" s="87"/>
      <c r="D460" s="88"/>
      <c r="E460" s="17"/>
      <c r="F460" s="17"/>
      <c r="G460" s="17"/>
      <c r="H460" s="17">
        <v>2024</v>
      </c>
      <c r="I460" s="30">
        <f t="shared" si="217"/>
        <v>147010.9</v>
      </c>
      <c r="J460" s="30">
        <f t="shared" si="218"/>
        <v>0</v>
      </c>
      <c r="K460" s="30">
        <f t="shared" si="216"/>
        <v>36752.7</v>
      </c>
      <c r="L460" s="30">
        <f t="shared" si="216"/>
        <v>0</v>
      </c>
      <c r="M460" s="30">
        <f t="shared" si="216"/>
        <v>0</v>
      </c>
      <c r="N460" s="30">
        <f t="shared" si="216"/>
        <v>0</v>
      </c>
      <c r="O460" s="30">
        <f t="shared" si="216"/>
        <v>110258.2</v>
      </c>
      <c r="P460" s="30">
        <f t="shared" si="216"/>
        <v>0</v>
      </c>
      <c r="Q460" s="30">
        <f t="shared" si="216"/>
        <v>0</v>
      </c>
      <c r="R460" s="30">
        <f t="shared" si="216"/>
        <v>0</v>
      </c>
      <c r="S460" s="26"/>
      <c r="T460" s="82"/>
      <c r="U460" s="87"/>
      <c r="V460" s="87"/>
      <c r="W460" s="49"/>
      <c r="X460" s="49"/>
      <c r="Y460" s="52"/>
      <c r="Z460" s="52"/>
      <c r="AA460" s="52"/>
      <c r="AB460" s="52"/>
      <c r="AC460" s="52"/>
      <c r="AD460" s="52"/>
      <c r="AE460" s="52"/>
      <c r="AF460" s="52"/>
      <c r="AG460" s="52"/>
      <c r="AH460" s="52"/>
      <c r="AI460" s="60"/>
      <c r="AJ460" s="89"/>
      <c r="AK460" s="87"/>
      <c r="AL460" s="87"/>
      <c r="AM460" s="87"/>
      <c r="AN460" s="49"/>
      <c r="AO460" s="49"/>
      <c r="AP460" s="52"/>
      <c r="AQ460" s="52"/>
      <c r="AR460" s="52"/>
      <c r="AS460" s="52"/>
      <c r="AT460" s="52"/>
      <c r="AU460" s="52"/>
      <c r="AV460" s="52"/>
      <c r="AW460" s="52"/>
      <c r="AX460" s="52"/>
      <c r="AY460" s="52"/>
      <c r="AZ460" s="60"/>
      <c r="BA460" s="89"/>
      <c r="BB460" s="87"/>
      <c r="BC460" s="87"/>
      <c r="BD460" s="87"/>
      <c r="BE460" s="49"/>
      <c r="BF460" s="49"/>
      <c r="BG460" s="52"/>
      <c r="BH460" s="52"/>
      <c r="BI460" s="52"/>
      <c r="BJ460" s="52"/>
      <c r="BK460" s="52"/>
      <c r="BL460" s="52"/>
      <c r="BM460" s="52"/>
      <c r="BN460" s="52"/>
      <c r="BO460" s="52"/>
      <c r="BP460" s="52"/>
      <c r="BQ460" s="60"/>
      <c r="BR460" s="89"/>
      <c r="BS460" s="87"/>
      <c r="BT460" s="87"/>
      <c r="BU460" s="87"/>
      <c r="BV460" s="49"/>
      <c r="BW460" s="49"/>
      <c r="BX460" s="52"/>
      <c r="BY460" s="52"/>
      <c r="BZ460" s="52"/>
      <c r="CA460" s="52"/>
      <c r="CB460" s="52"/>
      <c r="CC460" s="52"/>
      <c r="CD460" s="52"/>
      <c r="CE460" s="52"/>
      <c r="CF460" s="52"/>
      <c r="CG460" s="52"/>
      <c r="CH460" s="60"/>
      <c r="CI460" s="89"/>
      <c r="CJ460" s="87"/>
      <c r="CK460" s="87"/>
      <c r="CL460" s="87"/>
      <c r="CM460" s="49"/>
      <c r="CN460" s="49"/>
      <c r="CO460" s="52"/>
      <c r="CP460" s="52"/>
      <c r="CQ460" s="52"/>
      <c r="CR460" s="52"/>
      <c r="CS460" s="52"/>
      <c r="CT460" s="52"/>
      <c r="CU460" s="52"/>
      <c r="CV460" s="52"/>
      <c r="CW460" s="52"/>
      <c r="CX460" s="52"/>
      <c r="CY460" s="60"/>
      <c r="CZ460" s="89"/>
      <c r="DA460" s="87"/>
      <c r="DB460" s="87"/>
      <c r="DC460" s="87"/>
      <c r="DD460" s="49"/>
      <c r="DE460" s="49"/>
      <c r="DF460" s="52"/>
      <c r="DG460" s="62"/>
      <c r="DH460" s="30"/>
      <c r="DI460" s="30"/>
      <c r="DJ460" s="30"/>
      <c r="DK460" s="30"/>
      <c r="DL460" s="30"/>
      <c r="DM460" s="30"/>
      <c r="DN460" s="30"/>
      <c r="DO460" s="30"/>
      <c r="DP460" s="26"/>
      <c r="DQ460" s="82"/>
      <c r="DR460" s="86"/>
      <c r="DS460" s="87"/>
      <c r="DT460" s="88"/>
      <c r="DU460" s="17"/>
      <c r="DV460" s="17"/>
      <c r="DW460" s="30"/>
      <c r="DX460" s="30"/>
      <c r="DY460" s="30"/>
      <c r="DZ460" s="30"/>
      <c r="EA460" s="30"/>
      <c r="EB460" s="30"/>
      <c r="EC460" s="30"/>
      <c r="ED460" s="30"/>
      <c r="EE460" s="30"/>
      <c r="EF460" s="30"/>
      <c r="EG460" s="26"/>
      <c r="EH460" s="82"/>
      <c r="EI460" s="86"/>
      <c r="EJ460" s="87"/>
      <c r="EK460" s="88"/>
      <c r="EL460" s="17"/>
      <c r="EM460" s="17"/>
      <c r="EN460" s="30"/>
      <c r="EO460" s="30"/>
      <c r="EP460" s="30"/>
      <c r="EQ460" s="30"/>
      <c r="ER460" s="30"/>
      <c r="ES460" s="30"/>
      <c r="ET460" s="30"/>
      <c r="EU460" s="30"/>
      <c r="EV460" s="30"/>
      <c r="EW460" s="30"/>
      <c r="EX460" s="26"/>
      <c r="EY460" s="82"/>
      <c r="EZ460" s="86"/>
      <c r="FA460" s="87"/>
      <c r="FB460" s="88"/>
      <c r="FC460" s="17"/>
      <c r="FD460" s="17"/>
      <c r="FE460" s="30"/>
      <c r="FF460" s="30"/>
      <c r="FG460" s="30"/>
      <c r="FH460" s="30"/>
      <c r="FI460" s="30"/>
      <c r="FJ460" s="30"/>
      <c r="FK460" s="30"/>
      <c r="FL460" s="30"/>
      <c r="FM460" s="30"/>
      <c r="FN460" s="30"/>
      <c r="FO460" s="26"/>
      <c r="FP460" s="82"/>
      <c r="FQ460" s="86"/>
      <c r="FR460" s="87"/>
      <c r="FS460" s="88"/>
      <c r="FT460" s="17"/>
      <c r="FU460" s="17"/>
      <c r="FV460" s="30"/>
      <c r="FW460" s="30"/>
      <c r="FX460" s="30"/>
      <c r="FY460" s="30"/>
      <c r="FZ460" s="30"/>
      <c r="GA460" s="30"/>
      <c r="GB460" s="30"/>
      <c r="GC460" s="30"/>
      <c r="GD460" s="30"/>
      <c r="GE460" s="30"/>
      <c r="GF460" s="26"/>
      <c r="GG460" s="82"/>
      <c r="GH460" s="86"/>
      <c r="GI460" s="87"/>
      <c r="GJ460" s="88"/>
      <c r="GK460" s="17"/>
      <c r="GL460" s="17"/>
      <c r="GM460" s="30"/>
      <c r="GN460" s="30"/>
      <c r="GO460" s="30"/>
      <c r="GP460" s="30"/>
      <c r="GQ460" s="30"/>
      <c r="GR460" s="30"/>
      <c r="GS460" s="30"/>
      <c r="GT460" s="30"/>
      <c r="GU460" s="30"/>
      <c r="GV460" s="30"/>
      <c r="GW460" s="26"/>
      <c r="GX460" s="82"/>
      <c r="GY460" s="86"/>
      <c r="GZ460" s="87"/>
      <c r="HA460" s="88"/>
      <c r="HB460" s="17"/>
      <c r="HC460" s="17"/>
      <c r="HD460" s="30"/>
      <c r="HE460" s="30"/>
      <c r="HF460" s="30"/>
      <c r="HG460" s="30"/>
      <c r="HH460" s="30"/>
      <c r="HI460" s="30"/>
      <c r="HJ460" s="30"/>
      <c r="HK460" s="30"/>
      <c r="HL460" s="30"/>
      <c r="HM460" s="30"/>
      <c r="HN460" s="26"/>
      <c r="HO460" s="82"/>
      <c r="HP460" s="86"/>
      <c r="HQ460" s="87"/>
      <c r="HR460" s="88"/>
      <c r="HS460" s="17"/>
      <c r="HT460" s="17"/>
      <c r="HU460" s="30"/>
      <c r="HV460" s="30"/>
      <c r="HW460" s="30"/>
      <c r="HX460" s="30"/>
      <c r="HY460" s="30"/>
      <c r="HZ460" s="30"/>
      <c r="IA460" s="30"/>
      <c r="IB460" s="30"/>
      <c r="IC460" s="30"/>
      <c r="ID460" s="30"/>
      <c r="IE460" s="26"/>
      <c r="IF460" s="82"/>
      <c r="IG460" s="86"/>
      <c r="IH460" s="87"/>
      <c r="II460" s="88"/>
      <c r="IJ460" s="17"/>
      <c r="IK460" s="17"/>
      <c r="IL460" s="30"/>
      <c r="IM460" s="30"/>
      <c r="IN460" s="30"/>
      <c r="IO460" s="30"/>
      <c r="IP460" s="30"/>
      <c r="IQ460" s="30"/>
      <c r="IR460" s="30"/>
      <c r="IS460" s="30"/>
      <c r="IT460" s="30"/>
      <c r="IU460" s="30"/>
      <c r="IV460" s="26"/>
    </row>
    <row r="461" spans="1:256" ht="17.25" customHeight="1">
      <c r="A461" s="80"/>
      <c r="B461" s="86"/>
      <c r="C461" s="87"/>
      <c r="D461" s="88"/>
      <c r="E461" s="17"/>
      <c r="F461" s="17"/>
      <c r="G461" s="17"/>
      <c r="H461" s="17">
        <v>2025</v>
      </c>
      <c r="I461" s="30">
        <f t="shared" si="217"/>
        <v>0</v>
      </c>
      <c r="J461" s="30">
        <f t="shared" si="218"/>
        <v>0</v>
      </c>
      <c r="K461" s="30">
        <f t="shared" si="216"/>
        <v>0</v>
      </c>
      <c r="L461" s="30">
        <f t="shared" si="216"/>
        <v>0</v>
      </c>
      <c r="M461" s="30">
        <f t="shared" si="216"/>
        <v>0</v>
      </c>
      <c r="N461" s="30">
        <f t="shared" si="216"/>
        <v>0</v>
      </c>
      <c r="O461" s="30">
        <f t="shared" si="216"/>
        <v>0</v>
      </c>
      <c r="P461" s="30">
        <f t="shared" si="216"/>
        <v>0</v>
      </c>
      <c r="Q461" s="30">
        <f t="shared" si="216"/>
        <v>0</v>
      </c>
      <c r="R461" s="30">
        <f t="shared" si="216"/>
        <v>0</v>
      </c>
      <c r="S461" s="26"/>
      <c r="T461" s="82"/>
      <c r="U461" s="87"/>
      <c r="V461" s="87"/>
      <c r="W461" s="49"/>
      <c r="X461" s="49"/>
      <c r="Y461" s="52"/>
      <c r="Z461" s="52"/>
      <c r="AA461" s="52"/>
      <c r="AB461" s="52"/>
      <c r="AC461" s="52"/>
      <c r="AD461" s="52"/>
      <c r="AE461" s="52"/>
      <c r="AF461" s="52"/>
      <c r="AG461" s="52"/>
      <c r="AH461" s="52"/>
      <c r="AI461" s="60"/>
      <c r="AJ461" s="89"/>
      <c r="AK461" s="87"/>
      <c r="AL461" s="87"/>
      <c r="AM461" s="87"/>
      <c r="AN461" s="49"/>
      <c r="AO461" s="49"/>
      <c r="AP461" s="52"/>
      <c r="AQ461" s="52"/>
      <c r="AR461" s="52"/>
      <c r="AS461" s="52"/>
      <c r="AT461" s="52"/>
      <c r="AU461" s="52"/>
      <c r="AV461" s="52"/>
      <c r="AW461" s="52"/>
      <c r="AX461" s="52"/>
      <c r="AY461" s="52"/>
      <c r="AZ461" s="60"/>
      <c r="BA461" s="89"/>
      <c r="BB461" s="87"/>
      <c r="BC461" s="87"/>
      <c r="BD461" s="87"/>
      <c r="BE461" s="49"/>
      <c r="BF461" s="49"/>
      <c r="BG461" s="52"/>
      <c r="BH461" s="52"/>
      <c r="BI461" s="52"/>
      <c r="BJ461" s="52"/>
      <c r="BK461" s="52"/>
      <c r="BL461" s="52"/>
      <c r="BM461" s="52"/>
      <c r="BN461" s="52"/>
      <c r="BO461" s="52"/>
      <c r="BP461" s="52"/>
      <c r="BQ461" s="60"/>
      <c r="BR461" s="89"/>
      <c r="BS461" s="87"/>
      <c r="BT461" s="87"/>
      <c r="BU461" s="87"/>
      <c r="BV461" s="49"/>
      <c r="BW461" s="49"/>
      <c r="BX461" s="52"/>
      <c r="BY461" s="52"/>
      <c r="BZ461" s="52"/>
      <c r="CA461" s="52"/>
      <c r="CB461" s="52"/>
      <c r="CC461" s="52"/>
      <c r="CD461" s="52"/>
      <c r="CE461" s="52"/>
      <c r="CF461" s="52"/>
      <c r="CG461" s="52"/>
      <c r="CH461" s="60"/>
      <c r="CI461" s="89"/>
      <c r="CJ461" s="87"/>
      <c r="CK461" s="87"/>
      <c r="CL461" s="87"/>
      <c r="CM461" s="49"/>
      <c r="CN461" s="49"/>
      <c r="CO461" s="52"/>
      <c r="CP461" s="52"/>
      <c r="CQ461" s="52"/>
      <c r="CR461" s="52"/>
      <c r="CS461" s="52"/>
      <c r="CT461" s="52"/>
      <c r="CU461" s="52"/>
      <c r="CV461" s="52"/>
      <c r="CW461" s="52"/>
      <c r="CX461" s="52"/>
      <c r="CY461" s="60"/>
      <c r="CZ461" s="89"/>
      <c r="DA461" s="87"/>
      <c r="DB461" s="87"/>
      <c r="DC461" s="87"/>
      <c r="DD461" s="49"/>
      <c r="DE461" s="49"/>
      <c r="DF461" s="52"/>
      <c r="DG461" s="62"/>
      <c r="DH461" s="30"/>
      <c r="DI461" s="30"/>
      <c r="DJ461" s="30"/>
      <c r="DK461" s="30"/>
      <c r="DL461" s="30"/>
      <c r="DM461" s="30"/>
      <c r="DN461" s="30"/>
      <c r="DO461" s="30"/>
      <c r="DP461" s="26"/>
      <c r="DQ461" s="82"/>
      <c r="DR461" s="86"/>
      <c r="DS461" s="87"/>
      <c r="DT461" s="88"/>
      <c r="DU461" s="17"/>
      <c r="DV461" s="17"/>
      <c r="DW461" s="30"/>
      <c r="DX461" s="30"/>
      <c r="DY461" s="30"/>
      <c r="DZ461" s="30"/>
      <c r="EA461" s="30"/>
      <c r="EB461" s="30"/>
      <c r="EC461" s="30"/>
      <c r="ED461" s="30"/>
      <c r="EE461" s="30"/>
      <c r="EF461" s="30"/>
      <c r="EG461" s="26"/>
      <c r="EH461" s="82"/>
      <c r="EI461" s="86"/>
      <c r="EJ461" s="87"/>
      <c r="EK461" s="88"/>
      <c r="EL461" s="17"/>
      <c r="EM461" s="17"/>
      <c r="EN461" s="30"/>
      <c r="EO461" s="30"/>
      <c r="EP461" s="30"/>
      <c r="EQ461" s="30"/>
      <c r="ER461" s="30"/>
      <c r="ES461" s="30"/>
      <c r="ET461" s="30"/>
      <c r="EU461" s="30"/>
      <c r="EV461" s="30"/>
      <c r="EW461" s="30"/>
      <c r="EX461" s="26"/>
      <c r="EY461" s="82"/>
      <c r="EZ461" s="86"/>
      <c r="FA461" s="87"/>
      <c r="FB461" s="88"/>
      <c r="FC461" s="17"/>
      <c r="FD461" s="17"/>
      <c r="FE461" s="30"/>
      <c r="FF461" s="30"/>
      <c r="FG461" s="30"/>
      <c r="FH461" s="30"/>
      <c r="FI461" s="30"/>
      <c r="FJ461" s="30"/>
      <c r="FK461" s="30"/>
      <c r="FL461" s="30"/>
      <c r="FM461" s="30"/>
      <c r="FN461" s="30"/>
      <c r="FO461" s="26"/>
      <c r="FP461" s="82"/>
      <c r="FQ461" s="86"/>
      <c r="FR461" s="87"/>
      <c r="FS461" s="88"/>
      <c r="FT461" s="17"/>
      <c r="FU461" s="17"/>
      <c r="FV461" s="30"/>
      <c r="FW461" s="30"/>
      <c r="FX461" s="30"/>
      <c r="FY461" s="30"/>
      <c r="FZ461" s="30"/>
      <c r="GA461" s="30"/>
      <c r="GB461" s="30"/>
      <c r="GC461" s="30"/>
      <c r="GD461" s="30"/>
      <c r="GE461" s="30"/>
      <c r="GF461" s="26"/>
      <c r="GG461" s="82"/>
      <c r="GH461" s="86"/>
      <c r="GI461" s="87"/>
      <c r="GJ461" s="88"/>
      <c r="GK461" s="17"/>
      <c r="GL461" s="17"/>
      <c r="GM461" s="30"/>
      <c r="GN461" s="30"/>
      <c r="GO461" s="30"/>
      <c r="GP461" s="30"/>
      <c r="GQ461" s="30"/>
      <c r="GR461" s="30"/>
      <c r="GS461" s="30"/>
      <c r="GT461" s="30"/>
      <c r="GU461" s="30"/>
      <c r="GV461" s="30"/>
      <c r="GW461" s="26"/>
      <c r="GX461" s="82"/>
      <c r="GY461" s="86"/>
      <c r="GZ461" s="87"/>
      <c r="HA461" s="88"/>
      <c r="HB461" s="17"/>
      <c r="HC461" s="17"/>
      <c r="HD461" s="30"/>
      <c r="HE461" s="30"/>
      <c r="HF461" s="30"/>
      <c r="HG461" s="30"/>
      <c r="HH461" s="30"/>
      <c r="HI461" s="30"/>
      <c r="HJ461" s="30"/>
      <c r="HK461" s="30"/>
      <c r="HL461" s="30"/>
      <c r="HM461" s="30"/>
      <c r="HN461" s="26"/>
      <c r="HO461" s="82"/>
      <c r="HP461" s="86"/>
      <c r="HQ461" s="87"/>
      <c r="HR461" s="88"/>
      <c r="HS461" s="17"/>
      <c r="HT461" s="17"/>
      <c r="HU461" s="30"/>
      <c r="HV461" s="30"/>
      <c r="HW461" s="30"/>
      <c r="HX461" s="30"/>
      <c r="HY461" s="30"/>
      <c r="HZ461" s="30"/>
      <c r="IA461" s="30"/>
      <c r="IB461" s="30"/>
      <c r="IC461" s="30"/>
      <c r="ID461" s="30"/>
      <c r="IE461" s="26"/>
      <c r="IF461" s="82"/>
      <c r="IG461" s="86"/>
      <c r="IH461" s="87"/>
      <c r="II461" s="88"/>
      <c r="IJ461" s="17"/>
      <c r="IK461" s="17"/>
      <c r="IL461" s="30"/>
      <c r="IM461" s="30"/>
      <c r="IN461" s="30"/>
      <c r="IO461" s="30"/>
      <c r="IP461" s="30"/>
      <c r="IQ461" s="30"/>
      <c r="IR461" s="30"/>
      <c r="IS461" s="30"/>
      <c r="IT461" s="30"/>
      <c r="IU461" s="30"/>
      <c r="IV461" s="26"/>
    </row>
    <row r="462" spans="1:256" ht="19.5" customHeight="1">
      <c r="A462" s="80"/>
      <c r="B462" s="86"/>
      <c r="C462" s="87"/>
      <c r="D462" s="88"/>
      <c r="E462" s="17"/>
      <c r="F462" s="17"/>
      <c r="G462" s="17"/>
      <c r="H462" s="17">
        <v>2026</v>
      </c>
      <c r="I462" s="30">
        <f t="shared" si="217"/>
        <v>0</v>
      </c>
      <c r="J462" s="30">
        <f t="shared" si="218"/>
        <v>0</v>
      </c>
      <c r="K462" s="30">
        <f t="shared" si="216"/>
        <v>0</v>
      </c>
      <c r="L462" s="30">
        <f t="shared" si="216"/>
        <v>0</v>
      </c>
      <c r="M462" s="30">
        <f t="shared" si="216"/>
        <v>0</v>
      </c>
      <c r="N462" s="30">
        <f t="shared" si="216"/>
        <v>0</v>
      </c>
      <c r="O462" s="30">
        <f t="shared" si="216"/>
        <v>0</v>
      </c>
      <c r="P462" s="30">
        <f t="shared" si="216"/>
        <v>0</v>
      </c>
      <c r="Q462" s="30">
        <f t="shared" si="216"/>
        <v>0</v>
      </c>
      <c r="R462" s="30">
        <f t="shared" si="216"/>
        <v>0</v>
      </c>
      <c r="S462" s="26"/>
      <c r="T462" s="82"/>
      <c r="U462" s="87"/>
      <c r="V462" s="87"/>
      <c r="W462" s="49"/>
      <c r="X462" s="49"/>
      <c r="Y462" s="52"/>
      <c r="Z462" s="52"/>
      <c r="AA462" s="52"/>
      <c r="AB462" s="52"/>
      <c r="AC462" s="52"/>
      <c r="AD462" s="52"/>
      <c r="AE462" s="52"/>
      <c r="AF462" s="52"/>
      <c r="AG462" s="52"/>
      <c r="AH462" s="52"/>
      <c r="AI462" s="60"/>
      <c r="AJ462" s="89"/>
      <c r="AK462" s="87"/>
      <c r="AL462" s="87"/>
      <c r="AM462" s="87"/>
      <c r="AN462" s="49"/>
      <c r="AO462" s="49"/>
      <c r="AP462" s="52"/>
      <c r="AQ462" s="52"/>
      <c r="AR462" s="52"/>
      <c r="AS462" s="52"/>
      <c r="AT462" s="52"/>
      <c r="AU462" s="52"/>
      <c r="AV462" s="52"/>
      <c r="AW462" s="52"/>
      <c r="AX462" s="52"/>
      <c r="AY462" s="52"/>
      <c r="AZ462" s="60"/>
      <c r="BA462" s="89"/>
      <c r="BB462" s="87"/>
      <c r="BC462" s="87"/>
      <c r="BD462" s="87"/>
      <c r="BE462" s="49"/>
      <c r="BF462" s="49"/>
      <c r="BG462" s="52"/>
      <c r="BH462" s="52"/>
      <c r="BI462" s="52"/>
      <c r="BJ462" s="52"/>
      <c r="BK462" s="52"/>
      <c r="BL462" s="52"/>
      <c r="BM462" s="52"/>
      <c r="BN462" s="52"/>
      <c r="BO462" s="52"/>
      <c r="BP462" s="52"/>
      <c r="BQ462" s="60"/>
      <c r="BR462" s="89"/>
      <c r="BS462" s="87"/>
      <c r="BT462" s="87"/>
      <c r="BU462" s="87"/>
      <c r="BV462" s="49"/>
      <c r="BW462" s="49"/>
      <c r="BX462" s="52"/>
      <c r="BY462" s="52"/>
      <c r="BZ462" s="52"/>
      <c r="CA462" s="52"/>
      <c r="CB462" s="52"/>
      <c r="CC462" s="52"/>
      <c r="CD462" s="52"/>
      <c r="CE462" s="52"/>
      <c r="CF462" s="52"/>
      <c r="CG462" s="52"/>
      <c r="CH462" s="60"/>
      <c r="CI462" s="89"/>
      <c r="CJ462" s="87"/>
      <c r="CK462" s="87"/>
      <c r="CL462" s="87"/>
      <c r="CM462" s="49"/>
      <c r="CN462" s="49"/>
      <c r="CO462" s="52"/>
      <c r="CP462" s="52"/>
      <c r="CQ462" s="52"/>
      <c r="CR462" s="52"/>
      <c r="CS462" s="52"/>
      <c r="CT462" s="52"/>
      <c r="CU462" s="52"/>
      <c r="CV462" s="52"/>
      <c r="CW462" s="52"/>
      <c r="CX462" s="52"/>
      <c r="CY462" s="60"/>
      <c r="CZ462" s="89"/>
      <c r="DA462" s="87"/>
      <c r="DB462" s="87"/>
      <c r="DC462" s="87"/>
      <c r="DD462" s="49"/>
      <c r="DE462" s="49"/>
      <c r="DF462" s="52"/>
      <c r="DG462" s="62"/>
      <c r="DH462" s="30"/>
      <c r="DI462" s="30"/>
      <c r="DJ462" s="30"/>
      <c r="DK462" s="30"/>
      <c r="DL462" s="30"/>
      <c r="DM462" s="30"/>
      <c r="DN462" s="30"/>
      <c r="DO462" s="30"/>
      <c r="DP462" s="26"/>
      <c r="DQ462" s="82"/>
      <c r="DR462" s="86"/>
      <c r="DS462" s="87"/>
      <c r="DT462" s="88"/>
      <c r="DU462" s="17"/>
      <c r="DV462" s="17"/>
      <c r="DW462" s="30"/>
      <c r="DX462" s="30"/>
      <c r="DY462" s="30"/>
      <c r="DZ462" s="30"/>
      <c r="EA462" s="30"/>
      <c r="EB462" s="30"/>
      <c r="EC462" s="30"/>
      <c r="ED462" s="30"/>
      <c r="EE462" s="30"/>
      <c r="EF462" s="30"/>
      <c r="EG462" s="26"/>
      <c r="EH462" s="82"/>
      <c r="EI462" s="86"/>
      <c r="EJ462" s="87"/>
      <c r="EK462" s="88"/>
      <c r="EL462" s="17"/>
      <c r="EM462" s="17"/>
      <c r="EN462" s="30"/>
      <c r="EO462" s="30"/>
      <c r="EP462" s="30"/>
      <c r="EQ462" s="30"/>
      <c r="ER462" s="30"/>
      <c r="ES462" s="30"/>
      <c r="ET462" s="30"/>
      <c r="EU462" s="30"/>
      <c r="EV462" s="30"/>
      <c r="EW462" s="30"/>
      <c r="EX462" s="26"/>
      <c r="EY462" s="82"/>
      <c r="EZ462" s="86"/>
      <c r="FA462" s="87"/>
      <c r="FB462" s="88"/>
      <c r="FC462" s="17"/>
      <c r="FD462" s="17"/>
      <c r="FE462" s="30"/>
      <c r="FF462" s="30"/>
      <c r="FG462" s="30"/>
      <c r="FH462" s="30"/>
      <c r="FI462" s="30"/>
      <c r="FJ462" s="30"/>
      <c r="FK462" s="30"/>
      <c r="FL462" s="30"/>
      <c r="FM462" s="30"/>
      <c r="FN462" s="30"/>
      <c r="FO462" s="26"/>
      <c r="FP462" s="82"/>
      <c r="FQ462" s="86"/>
      <c r="FR462" s="87"/>
      <c r="FS462" s="88"/>
      <c r="FT462" s="17"/>
      <c r="FU462" s="17"/>
      <c r="FV462" s="30"/>
      <c r="FW462" s="30"/>
      <c r="FX462" s="30"/>
      <c r="FY462" s="30"/>
      <c r="FZ462" s="30"/>
      <c r="GA462" s="30"/>
      <c r="GB462" s="30"/>
      <c r="GC462" s="30"/>
      <c r="GD462" s="30"/>
      <c r="GE462" s="30"/>
      <c r="GF462" s="26"/>
      <c r="GG462" s="82"/>
      <c r="GH462" s="86"/>
      <c r="GI462" s="87"/>
      <c r="GJ462" s="88"/>
      <c r="GK462" s="17"/>
      <c r="GL462" s="17"/>
      <c r="GM462" s="30"/>
      <c r="GN462" s="30"/>
      <c r="GO462" s="30"/>
      <c r="GP462" s="30"/>
      <c r="GQ462" s="30"/>
      <c r="GR462" s="30"/>
      <c r="GS462" s="30"/>
      <c r="GT462" s="30"/>
      <c r="GU462" s="30"/>
      <c r="GV462" s="30"/>
      <c r="GW462" s="26"/>
      <c r="GX462" s="82"/>
      <c r="GY462" s="86"/>
      <c r="GZ462" s="87"/>
      <c r="HA462" s="88"/>
      <c r="HB462" s="17"/>
      <c r="HC462" s="17"/>
      <c r="HD462" s="30"/>
      <c r="HE462" s="30"/>
      <c r="HF462" s="30"/>
      <c r="HG462" s="30"/>
      <c r="HH462" s="30"/>
      <c r="HI462" s="30"/>
      <c r="HJ462" s="30"/>
      <c r="HK462" s="30"/>
      <c r="HL462" s="30"/>
      <c r="HM462" s="30"/>
      <c r="HN462" s="26"/>
      <c r="HO462" s="82"/>
      <c r="HP462" s="86"/>
      <c r="HQ462" s="87"/>
      <c r="HR462" s="88"/>
      <c r="HS462" s="17"/>
      <c r="HT462" s="17"/>
      <c r="HU462" s="30"/>
      <c r="HV462" s="30"/>
      <c r="HW462" s="30"/>
      <c r="HX462" s="30"/>
      <c r="HY462" s="30"/>
      <c r="HZ462" s="30"/>
      <c r="IA462" s="30"/>
      <c r="IB462" s="30"/>
      <c r="IC462" s="30"/>
      <c r="ID462" s="30"/>
      <c r="IE462" s="26"/>
      <c r="IF462" s="82"/>
      <c r="IG462" s="86"/>
      <c r="IH462" s="87"/>
      <c r="II462" s="88"/>
      <c r="IJ462" s="17"/>
      <c r="IK462" s="17"/>
      <c r="IL462" s="30"/>
      <c r="IM462" s="30"/>
      <c r="IN462" s="30"/>
      <c r="IO462" s="30"/>
      <c r="IP462" s="30"/>
      <c r="IQ462" s="30"/>
      <c r="IR462" s="30"/>
      <c r="IS462" s="30"/>
      <c r="IT462" s="30"/>
      <c r="IU462" s="30"/>
      <c r="IV462" s="26"/>
    </row>
    <row r="463" spans="1:256" ht="18" customHeight="1">
      <c r="A463" s="80"/>
      <c r="B463" s="86"/>
      <c r="C463" s="87"/>
      <c r="D463" s="88"/>
      <c r="E463" s="20"/>
      <c r="F463" s="20"/>
      <c r="G463" s="20"/>
      <c r="H463" s="17">
        <v>2027</v>
      </c>
      <c r="I463" s="30">
        <f t="shared" si="217"/>
        <v>0</v>
      </c>
      <c r="J463" s="30">
        <f t="shared" si="218"/>
        <v>0</v>
      </c>
      <c r="K463" s="30">
        <f t="shared" si="216"/>
        <v>0</v>
      </c>
      <c r="L463" s="30">
        <f t="shared" si="216"/>
        <v>0</v>
      </c>
      <c r="M463" s="30">
        <f t="shared" si="216"/>
        <v>0</v>
      </c>
      <c r="N463" s="30">
        <f t="shared" si="216"/>
        <v>0</v>
      </c>
      <c r="O463" s="30">
        <f t="shared" si="216"/>
        <v>0</v>
      </c>
      <c r="P463" s="30">
        <f t="shared" si="216"/>
        <v>0</v>
      </c>
      <c r="Q463" s="30">
        <f t="shared" si="216"/>
        <v>0</v>
      </c>
      <c r="R463" s="30">
        <f t="shared" si="216"/>
        <v>0</v>
      </c>
      <c r="S463" s="26"/>
      <c r="T463" s="82"/>
      <c r="U463" s="87"/>
      <c r="V463" s="87"/>
      <c r="W463" s="28"/>
      <c r="X463" s="49"/>
      <c r="Y463" s="52"/>
      <c r="Z463" s="52"/>
      <c r="AA463" s="52"/>
      <c r="AB463" s="52"/>
      <c r="AC463" s="52"/>
      <c r="AD463" s="52"/>
      <c r="AE463" s="52"/>
      <c r="AF463" s="52"/>
      <c r="AG463" s="52"/>
      <c r="AH463" s="52"/>
      <c r="AI463" s="60"/>
      <c r="AJ463" s="89"/>
      <c r="AK463" s="87"/>
      <c r="AL463" s="87"/>
      <c r="AM463" s="87"/>
      <c r="AN463" s="28"/>
      <c r="AO463" s="49"/>
      <c r="AP463" s="52"/>
      <c r="AQ463" s="52"/>
      <c r="AR463" s="52"/>
      <c r="AS463" s="52"/>
      <c r="AT463" s="52"/>
      <c r="AU463" s="52"/>
      <c r="AV463" s="52"/>
      <c r="AW463" s="52"/>
      <c r="AX463" s="52"/>
      <c r="AY463" s="52"/>
      <c r="AZ463" s="60"/>
      <c r="BA463" s="89"/>
      <c r="BB463" s="87"/>
      <c r="BC463" s="87"/>
      <c r="BD463" s="87"/>
      <c r="BE463" s="28"/>
      <c r="BF463" s="49"/>
      <c r="BG463" s="52"/>
      <c r="BH463" s="52"/>
      <c r="BI463" s="52"/>
      <c r="BJ463" s="52"/>
      <c r="BK463" s="52"/>
      <c r="BL463" s="52"/>
      <c r="BM463" s="52"/>
      <c r="BN463" s="52"/>
      <c r="BO463" s="52"/>
      <c r="BP463" s="52"/>
      <c r="BQ463" s="60"/>
      <c r="BR463" s="89"/>
      <c r="BS463" s="87"/>
      <c r="BT463" s="87"/>
      <c r="BU463" s="87"/>
      <c r="BV463" s="28"/>
      <c r="BW463" s="49"/>
      <c r="BX463" s="52"/>
      <c r="BY463" s="52"/>
      <c r="BZ463" s="52"/>
      <c r="CA463" s="52"/>
      <c r="CB463" s="52"/>
      <c r="CC463" s="52"/>
      <c r="CD463" s="52"/>
      <c r="CE463" s="52"/>
      <c r="CF463" s="52"/>
      <c r="CG463" s="52"/>
      <c r="CH463" s="60"/>
      <c r="CI463" s="89"/>
      <c r="CJ463" s="87"/>
      <c r="CK463" s="87"/>
      <c r="CL463" s="87"/>
      <c r="CM463" s="28"/>
      <c r="CN463" s="49"/>
      <c r="CO463" s="52"/>
      <c r="CP463" s="52"/>
      <c r="CQ463" s="52"/>
      <c r="CR463" s="52"/>
      <c r="CS463" s="52"/>
      <c r="CT463" s="52"/>
      <c r="CU463" s="52"/>
      <c r="CV463" s="52"/>
      <c r="CW463" s="52"/>
      <c r="CX463" s="52"/>
      <c r="CY463" s="60"/>
      <c r="CZ463" s="89"/>
      <c r="DA463" s="87"/>
      <c r="DB463" s="87"/>
      <c r="DC463" s="87"/>
      <c r="DD463" s="28"/>
      <c r="DE463" s="49"/>
      <c r="DF463" s="52"/>
      <c r="DG463" s="62"/>
      <c r="DH463" s="30"/>
      <c r="DI463" s="30"/>
      <c r="DJ463" s="30"/>
      <c r="DK463" s="30"/>
      <c r="DL463" s="30"/>
      <c r="DM463" s="30"/>
      <c r="DN463" s="30"/>
      <c r="DO463" s="30"/>
      <c r="DP463" s="26"/>
      <c r="DQ463" s="82"/>
      <c r="DR463" s="86"/>
      <c r="DS463" s="87"/>
      <c r="DT463" s="88"/>
      <c r="DU463" s="20"/>
      <c r="DV463" s="17"/>
      <c r="DW463" s="30"/>
      <c r="DX463" s="30"/>
      <c r="DY463" s="30"/>
      <c r="DZ463" s="30"/>
      <c r="EA463" s="30"/>
      <c r="EB463" s="30"/>
      <c r="EC463" s="30"/>
      <c r="ED463" s="30"/>
      <c r="EE463" s="30"/>
      <c r="EF463" s="30"/>
      <c r="EG463" s="26"/>
      <c r="EH463" s="82"/>
      <c r="EI463" s="86"/>
      <c r="EJ463" s="87"/>
      <c r="EK463" s="88"/>
      <c r="EL463" s="20"/>
      <c r="EM463" s="17"/>
      <c r="EN463" s="30"/>
      <c r="EO463" s="30"/>
      <c r="EP463" s="30"/>
      <c r="EQ463" s="30"/>
      <c r="ER463" s="30"/>
      <c r="ES463" s="30"/>
      <c r="ET463" s="30"/>
      <c r="EU463" s="30"/>
      <c r="EV463" s="30"/>
      <c r="EW463" s="30"/>
      <c r="EX463" s="26"/>
      <c r="EY463" s="82"/>
      <c r="EZ463" s="86"/>
      <c r="FA463" s="87"/>
      <c r="FB463" s="88"/>
      <c r="FC463" s="20"/>
      <c r="FD463" s="17"/>
      <c r="FE463" s="30"/>
      <c r="FF463" s="30"/>
      <c r="FG463" s="30"/>
      <c r="FH463" s="30"/>
      <c r="FI463" s="30"/>
      <c r="FJ463" s="30"/>
      <c r="FK463" s="30"/>
      <c r="FL463" s="30"/>
      <c r="FM463" s="30"/>
      <c r="FN463" s="30"/>
      <c r="FO463" s="26"/>
      <c r="FP463" s="82"/>
      <c r="FQ463" s="86"/>
      <c r="FR463" s="87"/>
      <c r="FS463" s="88"/>
      <c r="FT463" s="20"/>
      <c r="FU463" s="17"/>
      <c r="FV463" s="30"/>
      <c r="FW463" s="30"/>
      <c r="FX463" s="30"/>
      <c r="FY463" s="30"/>
      <c r="FZ463" s="30"/>
      <c r="GA463" s="30"/>
      <c r="GB463" s="30"/>
      <c r="GC463" s="30"/>
      <c r="GD463" s="30"/>
      <c r="GE463" s="30"/>
      <c r="GF463" s="26"/>
      <c r="GG463" s="82"/>
      <c r="GH463" s="86"/>
      <c r="GI463" s="87"/>
      <c r="GJ463" s="88"/>
      <c r="GK463" s="20"/>
      <c r="GL463" s="17"/>
      <c r="GM463" s="30"/>
      <c r="GN463" s="30"/>
      <c r="GO463" s="30"/>
      <c r="GP463" s="30"/>
      <c r="GQ463" s="30"/>
      <c r="GR463" s="30"/>
      <c r="GS463" s="30"/>
      <c r="GT463" s="30"/>
      <c r="GU463" s="30"/>
      <c r="GV463" s="30"/>
      <c r="GW463" s="26"/>
      <c r="GX463" s="82"/>
      <c r="GY463" s="86"/>
      <c r="GZ463" s="87"/>
      <c r="HA463" s="88"/>
      <c r="HB463" s="20"/>
      <c r="HC463" s="17"/>
      <c r="HD463" s="30"/>
      <c r="HE463" s="30"/>
      <c r="HF463" s="30"/>
      <c r="HG463" s="30"/>
      <c r="HH463" s="30"/>
      <c r="HI463" s="30"/>
      <c r="HJ463" s="30"/>
      <c r="HK463" s="30"/>
      <c r="HL463" s="30"/>
      <c r="HM463" s="30"/>
      <c r="HN463" s="26"/>
      <c r="HO463" s="82"/>
      <c r="HP463" s="86"/>
      <c r="HQ463" s="87"/>
      <c r="HR463" s="88"/>
      <c r="HS463" s="20"/>
      <c r="HT463" s="17"/>
      <c r="HU463" s="30"/>
      <c r="HV463" s="30"/>
      <c r="HW463" s="30"/>
      <c r="HX463" s="30"/>
      <c r="HY463" s="30"/>
      <c r="HZ463" s="30"/>
      <c r="IA463" s="30"/>
      <c r="IB463" s="30"/>
      <c r="IC463" s="30"/>
      <c r="ID463" s="30"/>
      <c r="IE463" s="26"/>
      <c r="IF463" s="82"/>
      <c r="IG463" s="86"/>
      <c r="IH463" s="87"/>
      <c r="II463" s="88"/>
      <c r="IJ463" s="20"/>
      <c r="IK463" s="17"/>
      <c r="IL463" s="30"/>
      <c r="IM463" s="30"/>
      <c r="IN463" s="30"/>
      <c r="IO463" s="30"/>
      <c r="IP463" s="30"/>
      <c r="IQ463" s="30"/>
      <c r="IR463" s="30"/>
      <c r="IS463" s="30"/>
      <c r="IT463" s="30"/>
      <c r="IU463" s="30"/>
      <c r="IV463" s="26"/>
    </row>
    <row r="464" spans="1:243" ht="21.75" customHeight="1">
      <c r="A464" s="80"/>
      <c r="B464" s="86"/>
      <c r="C464" s="87"/>
      <c r="D464" s="88"/>
      <c r="E464" s="20"/>
      <c r="F464" s="20"/>
      <c r="G464" s="20"/>
      <c r="H464" s="17">
        <v>2028</v>
      </c>
      <c r="I464" s="30">
        <f t="shared" si="217"/>
        <v>0</v>
      </c>
      <c r="J464" s="30">
        <f t="shared" si="218"/>
        <v>0</v>
      </c>
      <c r="K464" s="30">
        <f t="shared" si="216"/>
        <v>0</v>
      </c>
      <c r="L464" s="30">
        <f t="shared" si="216"/>
        <v>0</v>
      </c>
      <c r="M464" s="30">
        <f t="shared" si="216"/>
        <v>0</v>
      </c>
      <c r="N464" s="30">
        <f t="shared" si="216"/>
        <v>0</v>
      </c>
      <c r="O464" s="30">
        <f t="shared" si="216"/>
        <v>0</v>
      </c>
      <c r="P464" s="30">
        <f t="shared" si="216"/>
        <v>0</v>
      </c>
      <c r="Q464" s="30">
        <f t="shared" si="216"/>
        <v>0</v>
      </c>
      <c r="R464" s="30">
        <f t="shared" si="216"/>
        <v>0</v>
      </c>
      <c r="S464" s="26"/>
      <c r="T464" s="31"/>
      <c r="AI464" s="28"/>
      <c r="AY464" s="28"/>
      <c r="BO464" s="28"/>
      <c r="CE464" s="28"/>
      <c r="CU464" s="28"/>
      <c r="DK464" s="28"/>
      <c r="EA464" s="28"/>
      <c r="EQ464" s="28"/>
      <c r="FG464" s="28"/>
      <c r="FW464" s="28"/>
      <c r="GM464" s="28"/>
      <c r="HC464" s="28"/>
      <c r="HS464" s="28"/>
      <c r="II464" s="28"/>
    </row>
    <row r="465" spans="1:243" ht="21.75" customHeight="1">
      <c r="A465" s="80"/>
      <c r="B465" s="86"/>
      <c r="C465" s="87"/>
      <c r="D465" s="88"/>
      <c r="E465" s="20"/>
      <c r="F465" s="20"/>
      <c r="G465" s="20"/>
      <c r="H465" s="17">
        <v>2029</v>
      </c>
      <c r="I465" s="30">
        <f t="shared" si="217"/>
        <v>0</v>
      </c>
      <c r="J465" s="30">
        <f t="shared" si="218"/>
        <v>0</v>
      </c>
      <c r="K465" s="30">
        <f t="shared" si="216"/>
        <v>0</v>
      </c>
      <c r="L465" s="30">
        <f t="shared" si="216"/>
        <v>0</v>
      </c>
      <c r="M465" s="30">
        <f t="shared" si="216"/>
        <v>0</v>
      </c>
      <c r="N465" s="30">
        <f t="shared" si="216"/>
        <v>0</v>
      </c>
      <c r="O465" s="30">
        <f t="shared" si="216"/>
        <v>0</v>
      </c>
      <c r="P465" s="30">
        <f t="shared" si="216"/>
        <v>0</v>
      </c>
      <c r="Q465" s="30">
        <f t="shared" si="216"/>
        <v>0</v>
      </c>
      <c r="R465" s="30">
        <f t="shared" si="216"/>
        <v>0</v>
      </c>
      <c r="S465" s="26"/>
      <c r="T465" s="31"/>
      <c r="AI465" s="28"/>
      <c r="AY465" s="28"/>
      <c r="BO465" s="28"/>
      <c r="CE465" s="28"/>
      <c r="CU465" s="28"/>
      <c r="DK465" s="28"/>
      <c r="EA465" s="28"/>
      <c r="EQ465" s="28"/>
      <c r="FG465" s="28"/>
      <c r="FW465" s="28"/>
      <c r="GM465" s="28"/>
      <c r="HC465" s="28"/>
      <c r="HS465" s="28"/>
      <c r="II465" s="28"/>
    </row>
    <row r="466" spans="1:243" ht="21.75" customHeight="1">
      <c r="A466" s="80"/>
      <c r="B466" s="86"/>
      <c r="C466" s="87"/>
      <c r="D466" s="88"/>
      <c r="E466" s="20"/>
      <c r="F466" s="20"/>
      <c r="G466" s="20"/>
      <c r="H466" s="17">
        <v>2030</v>
      </c>
      <c r="I466" s="30">
        <f t="shared" si="217"/>
        <v>0</v>
      </c>
      <c r="J466" s="30">
        <f t="shared" si="218"/>
        <v>0</v>
      </c>
      <c r="K466" s="30">
        <f t="shared" si="216"/>
        <v>0</v>
      </c>
      <c r="L466" s="30">
        <f t="shared" si="216"/>
        <v>0</v>
      </c>
      <c r="M466" s="30">
        <f t="shared" si="216"/>
        <v>0</v>
      </c>
      <c r="N466" s="30">
        <f t="shared" si="216"/>
        <v>0</v>
      </c>
      <c r="O466" s="30">
        <f t="shared" si="216"/>
        <v>0</v>
      </c>
      <c r="P466" s="30">
        <f t="shared" si="216"/>
        <v>0</v>
      </c>
      <c r="Q466" s="30">
        <f t="shared" si="216"/>
        <v>0</v>
      </c>
      <c r="R466" s="30">
        <f t="shared" si="216"/>
        <v>0</v>
      </c>
      <c r="S466" s="26"/>
      <c r="T466" s="31"/>
      <c r="AI466" s="28"/>
      <c r="AY466" s="28"/>
      <c r="BO466" s="28"/>
      <c r="CE466" s="28"/>
      <c r="CU466" s="28"/>
      <c r="DK466" s="28"/>
      <c r="EA466" s="28"/>
      <c r="EQ466" s="28"/>
      <c r="FG466" s="28"/>
      <c r="FW466" s="28"/>
      <c r="GM466" s="28"/>
      <c r="HC466" s="28"/>
      <c r="HS466" s="28"/>
      <c r="II466" s="28"/>
    </row>
    <row r="467" spans="1:256" ht="18" customHeight="1">
      <c r="A467" s="79"/>
      <c r="B467" s="83" t="s">
        <v>291</v>
      </c>
      <c r="C467" s="84"/>
      <c r="D467" s="85"/>
      <c r="E467" s="20"/>
      <c r="F467" s="20"/>
      <c r="G467" s="20"/>
      <c r="H467" s="24" t="s">
        <v>26</v>
      </c>
      <c r="I467" s="25">
        <f aca="true" t="shared" si="219" ref="I467:R467">SUM(I468:I476)</f>
        <v>197621.40000000002</v>
      </c>
      <c r="J467" s="25">
        <f t="shared" si="219"/>
        <v>0</v>
      </c>
      <c r="K467" s="25">
        <f t="shared" si="219"/>
        <v>0</v>
      </c>
      <c r="L467" s="25">
        <f t="shared" si="219"/>
        <v>0</v>
      </c>
      <c r="M467" s="25">
        <f t="shared" si="219"/>
        <v>0</v>
      </c>
      <c r="N467" s="25">
        <f t="shared" si="219"/>
        <v>0</v>
      </c>
      <c r="O467" s="25">
        <f t="shared" si="219"/>
        <v>197621.40000000002</v>
      </c>
      <c r="P467" s="25">
        <f t="shared" si="219"/>
        <v>0</v>
      </c>
      <c r="Q467" s="25">
        <f t="shared" si="219"/>
        <v>0</v>
      </c>
      <c r="R467" s="25">
        <f t="shared" si="219"/>
        <v>0</v>
      </c>
      <c r="S467" s="26"/>
      <c r="T467" s="82"/>
      <c r="U467" s="87"/>
      <c r="V467" s="87"/>
      <c r="W467" s="28"/>
      <c r="X467" s="46"/>
      <c r="Y467" s="53"/>
      <c r="Z467" s="53"/>
      <c r="AA467" s="53"/>
      <c r="AB467" s="53"/>
      <c r="AC467" s="53"/>
      <c r="AD467" s="53"/>
      <c r="AE467" s="53"/>
      <c r="AF467" s="53"/>
      <c r="AG467" s="53"/>
      <c r="AH467" s="53"/>
      <c r="AI467" s="60"/>
      <c r="AJ467" s="89"/>
      <c r="AK467" s="87"/>
      <c r="AL467" s="87"/>
      <c r="AM467" s="87"/>
      <c r="AN467" s="28"/>
      <c r="AO467" s="46"/>
      <c r="AP467" s="53"/>
      <c r="AQ467" s="53"/>
      <c r="AR467" s="53"/>
      <c r="AS467" s="53"/>
      <c r="AT467" s="53"/>
      <c r="AU467" s="53"/>
      <c r="AV467" s="53"/>
      <c r="AW467" s="53"/>
      <c r="AX467" s="53"/>
      <c r="AY467" s="53"/>
      <c r="AZ467" s="60"/>
      <c r="BA467" s="89"/>
      <c r="BB467" s="87"/>
      <c r="BC467" s="87"/>
      <c r="BD467" s="87"/>
      <c r="BE467" s="28"/>
      <c r="BF467" s="46"/>
      <c r="BG467" s="53"/>
      <c r="BH467" s="53"/>
      <c r="BI467" s="53"/>
      <c r="BJ467" s="53"/>
      <c r="BK467" s="53"/>
      <c r="BL467" s="53"/>
      <c r="BM467" s="53"/>
      <c r="BN467" s="53"/>
      <c r="BO467" s="53"/>
      <c r="BP467" s="53"/>
      <c r="BQ467" s="60"/>
      <c r="BR467" s="89"/>
      <c r="BS467" s="87"/>
      <c r="BT467" s="87"/>
      <c r="BU467" s="87"/>
      <c r="BV467" s="28"/>
      <c r="BW467" s="46"/>
      <c r="BX467" s="53"/>
      <c r="BY467" s="53"/>
      <c r="BZ467" s="53"/>
      <c r="CA467" s="53"/>
      <c r="CB467" s="53"/>
      <c r="CC467" s="53"/>
      <c r="CD467" s="53"/>
      <c r="CE467" s="53"/>
      <c r="CF467" s="53"/>
      <c r="CG467" s="53"/>
      <c r="CH467" s="60"/>
      <c r="CI467" s="89"/>
      <c r="CJ467" s="87"/>
      <c r="CK467" s="87"/>
      <c r="CL467" s="87"/>
      <c r="CM467" s="28"/>
      <c r="CN467" s="46"/>
      <c r="CO467" s="53"/>
      <c r="CP467" s="53"/>
      <c r="CQ467" s="53"/>
      <c r="CR467" s="53"/>
      <c r="CS467" s="53"/>
      <c r="CT467" s="53"/>
      <c r="CU467" s="53"/>
      <c r="CV467" s="53"/>
      <c r="CW467" s="53"/>
      <c r="CX467" s="53"/>
      <c r="CY467" s="60"/>
      <c r="CZ467" s="89"/>
      <c r="DA467" s="87"/>
      <c r="DB467" s="87"/>
      <c r="DC467" s="87"/>
      <c r="DD467" s="28"/>
      <c r="DE467" s="46"/>
      <c r="DF467" s="53"/>
      <c r="DG467" s="61"/>
      <c r="DH467" s="25"/>
      <c r="DI467" s="25"/>
      <c r="DJ467" s="25"/>
      <c r="DK467" s="25"/>
      <c r="DL467" s="25"/>
      <c r="DM467" s="25"/>
      <c r="DN467" s="25"/>
      <c r="DO467" s="25"/>
      <c r="DP467" s="26"/>
      <c r="DQ467" s="82"/>
      <c r="DR467" s="83"/>
      <c r="DS467" s="84"/>
      <c r="DT467" s="85"/>
      <c r="DU467" s="20"/>
      <c r="DV467" s="24"/>
      <c r="DW467" s="25"/>
      <c r="DX467" s="25"/>
      <c r="DY467" s="25"/>
      <c r="DZ467" s="25"/>
      <c r="EA467" s="25"/>
      <c r="EB467" s="25"/>
      <c r="EC467" s="25"/>
      <c r="ED467" s="25"/>
      <c r="EE467" s="25"/>
      <c r="EF467" s="25"/>
      <c r="EG467" s="26"/>
      <c r="EH467" s="82"/>
      <c r="EI467" s="83"/>
      <c r="EJ467" s="84"/>
      <c r="EK467" s="85"/>
      <c r="EL467" s="20"/>
      <c r="EM467" s="24"/>
      <c r="EN467" s="25"/>
      <c r="EO467" s="25"/>
      <c r="EP467" s="25"/>
      <c r="EQ467" s="25"/>
      <c r="ER467" s="25"/>
      <c r="ES467" s="25"/>
      <c r="ET467" s="25"/>
      <c r="EU467" s="25"/>
      <c r="EV467" s="25"/>
      <c r="EW467" s="25"/>
      <c r="EX467" s="26"/>
      <c r="EY467" s="82"/>
      <c r="EZ467" s="83"/>
      <c r="FA467" s="84"/>
      <c r="FB467" s="85"/>
      <c r="FC467" s="20"/>
      <c r="FD467" s="24"/>
      <c r="FE467" s="25"/>
      <c r="FF467" s="25"/>
      <c r="FG467" s="25"/>
      <c r="FH467" s="25"/>
      <c r="FI467" s="25"/>
      <c r="FJ467" s="25"/>
      <c r="FK467" s="25"/>
      <c r="FL467" s="25"/>
      <c r="FM467" s="25"/>
      <c r="FN467" s="25"/>
      <c r="FO467" s="26"/>
      <c r="FP467" s="82"/>
      <c r="FQ467" s="83"/>
      <c r="FR467" s="84"/>
      <c r="FS467" s="85"/>
      <c r="FT467" s="20"/>
      <c r="FU467" s="24"/>
      <c r="FV467" s="25"/>
      <c r="FW467" s="25"/>
      <c r="FX467" s="25"/>
      <c r="FY467" s="25"/>
      <c r="FZ467" s="25"/>
      <c r="GA467" s="25"/>
      <c r="GB467" s="25"/>
      <c r="GC467" s="25"/>
      <c r="GD467" s="25"/>
      <c r="GE467" s="25"/>
      <c r="GF467" s="26"/>
      <c r="GG467" s="82"/>
      <c r="GH467" s="83"/>
      <c r="GI467" s="84"/>
      <c r="GJ467" s="85"/>
      <c r="GK467" s="20"/>
      <c r="GL467" s="24"/>
      <c r="GM467" s="25"/>
      <c r="GN467" s="25"/>
      <c r="GO467" s="25"/>
      <c r="GP467" s="25"/>
      <c r="GQ467" s="25"/>
      <c r="GR467" s="25"/>
      <c r="GS467" s="25"/>
      <c r="GT467" s="25"/>
      <c r="GU467" s="25"/>
      <c r="GV467" s="25"/>
      <c r="GW467" s="26"/>
      <c r="GX467" s="82"/>
      <c r="GY467" s="83"/>
      <c r="GZ467" s="84"/>
      <c r="HA467" s="85"/>
      <c r="HB467" s="20"/>
      <c r="HC467" s="24"/>
      <c r="HD467" s="25"/>
      <c r="HE467" s="25"/>
      <c r="HF467" s="25"/>
      <c r="HG467" s="25"/>
      <c r="HH467" s="25"/>
      <c r="HI467" s="25"/>
      <c r="HJ467" s="25"/>
      <c r="HK467" s="25"/>
      <c r="HL467" s="25"/>
      <c r="HM467" s="25"/>
      <c r="HN467" s="26"/>
      <c r="HO467" s="82"/>
      <c r="HP467" s="83"/>
      <c r="HQ467" s="84"/>
      <c r="HR467" s="85"/>
      <c r="HS467" s="20"/>
      <c r="HT467" s="24"/>
      <c r="HU467" s="25"/>
      <c r="HV467" s="25"/>
      <c r="HW467" s="25"/>
      <c r="HX467" s="25"/>
      <c r="HY467" s="25"/>
      <c r="HZ467" s="25"/>
      <c r="IA467" s="25"/>
      <c r="IB467" s="25"/>
      <c r="IC467" s="25"/>
      <c r="ID467" s="25"/>
      <c r="IE467" s="26"/>
      <c r="IF467" s="82"/>
      <c r="IG467" s="83"/>
      <c r="IH467" s="84"/>
      <c r="II467" s="85"/>
      <c r="IJ467" s="20"/>
      <c r="IK467" s="24"/>
      <c r="IL467" s="25"/>
      <c r="IM467" s="25"/>
      <c r="IN467" s="25"/>
      <c r="IO467" s="25"/>
      <c r="IP467" s="25"/>
      <c r="IQ467" s="25"/>
      <c r="IR467" s="25"/>
      <c r="IS467" s="25"/>
      <c r="IT467" s="25"/>
      <c r="IU467" s="25"/>
      <c r="IV467" s="26"/>
    </row>
    <row r="468" spans="1:256" ht="21.75" customHeight="1">
      <c r="A468" s="80"/>
      <c r="B468" s="86"/>
      <c r="C468" s="87"/>
      <c r="D468" s="88"/>
      <c r="E468" s="20"/>
      <c r="F468" s="20"/>
      <c r="G468" s="20"/>
      <c r="H468" s="17">
        <v>2022</v>
      </c>
      <c r="I468" s="30">
        <f>I147</f>
        <v>0</v>
      </c>
      <c r="J468" s="30">
        <f aca="true" t="shared" si="220" ref="J468:R468">J147</f>
        <v>0</v>
      </c>
      <c r="K468" s="30">
        <f t="shared" si="220"/>
        <v>0</v>
      </c>
      <c r="L468" s="30">
        <f t="shared" si="220"/>
        <v>0</v>
      </c>
      <c r="M468" s="30">
        <f t="shared" si="220"/>
        <v>0</v>
      </c>
      <c r="N468" s="30">
        <f t="shared" si="220"/>
        <v>0</v>
      </c>
      <c r="O468" s="30">
        <f t="shared" si="220"/>
        <v>0</v>
      </c>
      <c r="P468" s="30">
        <f t="shared" si="220"/>
        <v>0</v>
      </c>
      <c r="Q468" s="30">
        <f t="shared" si="220"/>
        <v>0</v>
      </c>
      <c r="R468" s="30">
        <f t="shared" si="220"/>
        <v>0</v>
      </c>
      <c r="S468" s="26"/>
      <c r="T468" s="82"/>
      <c r="U468" s="87"/>
      <c r="V468" s="87"/>
      <c r="W468" s="28"/>
      <c r="X468" s="49"/>
      <c r="Y468" s="52"/>
      <c r="Z468" s="52"/>
      <c r="AA468" s="52"/>
      <c r="AB468" s="52"/>
      <c r="AC468" s="52"/>
      <c r="AD468" s="52"/>
      <c r="AE468" s="52"/>
      <c r="AF468" s="52"/>
      <c r="AG468" s="52"/>
      <c r="AH468" s="52"/>
      <c r="AI468" s="60"/>
      <c r="AJ468" s="89"/>
      <c r="AK468" s="87"/>
      <c r="AL468" s="87"/>
      <c r="AM468" s="87"/>
      <c r="AN468" s="28"/>
      <c r="AO468" s="49"/>
      <c r="AP468" s="52"/>
      <c r="AQ468" s="52"/>
      <c r="AR468" s="52"/>
      <c r="AS468" s="52"/>
      <c r="AT468" s="52"/>
      <c r="AU468" s="52"/>
      <c r="AV468" s="52"/>
      <c r="AW468" s="52"/>
      <c r="AX468" s="52"/>
      <c r="AY468" s="52"/>
      <c r="AZ468" s="60"/>
      <c r="BA468" s="89"/>
      <c r="BB468" s="87"/>
      <c r="BC468" s="87"/>
      <c r="BD468" s="87"/>
      <c r="BE468" s="28"/>
      <c r="BF468" s="49"/>
      <c r="BG468" s="52"/>
      <c r="BH468" s="52"/>
      <c r="BI468" s="52"/>
      <c r="BJ468" s="52"/>
      <c r="BK468" s="52"/>
      <c r="BL468" s="52"/>
      <c r="BM468" s="52"/>
      <c r="BN468" s="52"/>
      <c r="BO468" s="52"/>
      <c r="BP468" s="52"/>
      <c r="BQ468" s="60"/>
      <c r="BR468" s="89"/>
      <c r="BS468" s="87"/>
      <c r="BT468" s="87"/>
      <c r="BU468" s="87"/>
      <c r="BV468" s="28"/>
      <c r="BW468" s="49"/>
      <c r="BX468" s="52"/>
      <c r="BY468" s="52"/>
      <c r="BZ468" s="52"/>
      <c r="CA468" s="52"/>
      <c r="CB468" s="52"/>
      <c r="CC468" s="52"/>
      <c r="CD468" s="52"/>
      <c r="CE468" s="52"/>
      <c r="CF468" s="52"/>
      <c r="CG468" s="52"/>
      <c r="CH468" s="60"/>
      <c r="CI468" s="89"/>
      <c r="CJ468" s="87"/>
      <c r="CK468" s="87"/>
      <c r="CL468" s="87"/>
      <c r="CM468" s="28"/>
      <c r="CN468" s="49"/>
      <c r="CO468" s="52"/>
      <c r="CP468" s="52"/>
      <c r="CQ468" s="52"/>
      <c r="CR468" s="52"/>
      <c r="CS468" s="52"/>
      <c r="CT468" s="52"/>
      <c r="CU468" s="52"/>
      <c r="CV468" s="52"/>
      <c r="CW468" s="52"/>
      <c r="CX468" s="52"/>
      <c r="CY468" s="60"/>
      <c r="CZ468" s="89"/>
      <c r="DA468" s="87"/>
      <c r="DB468" s="87"/>
      <c r="DC468" s="87"/>
      <c r="DD468" s="28"/>
      <c r="DE468" s="49"/>
      <c r="DF468" s="52"/>
      <c r="DG468" s="62"/>
      <c r="DH468" s="30"/>
      <c r="DI468" s="30"/>
      <c r="DJ468" s="30"/>
      <c r="DK468" s="30"/>
      <c r="DL468" s="30"/>
      <c r="DM468" s="30"/>
      <c r="DN468" s="30"/>
      <c r="DO468" s="30"/>
      <c r="DP468" s="26"/>
      <c r="DQ468" s="82"/>
      <c r="DR468" s="86"/>
      <c r="DS468" s="87"/>
      <c r="DT468" s="88"/>
      <c r="DU468" s="20"/>
      <c r="DV468" s="17"/>
      <c r="DW468" s="30"/>
      <c r="DX468" s="30"/>
      <c r="DY468" s="30"/>
      <c r="DZ468" s="30"/>
      <c r="EA468" s="30"/>
      <c r="EB468" s="30"/>
      <c r="EC468" s="30"/>
      <c r="ED468" s="30"/>
      <c r="EE468" s="30"/>
      <c r="EF468" s="30"/>
      <c r="EG468" s="26"/>
      <c r="EH468" s="82"/>
      <c r="EI468" s="86"/>
      <c r="EJ468" s="87"/>
      <c r="EK468" s="88"/>
      <c r="EL468" s="20"/>
      <c r="EM468" s="17"/>
      <c r="EN468" s="30"/>
      <c r="EO468" s="30"/>
      <c r="EP468" s="30"/>
      <c r="EQ468" s="30"/>
      <c r="ER468" s="30"/>
      <c r="ES468" s="30"/>
      <c r="ET468" s="30"/>
      <c r="EU468" s="30"/>
      <c r="EV468" s="30"/>
      <c r="EW468" s="30"/>
      <c r="EX468" s="26"/>
      <c r="EY468" s="82"/>
      <c r="EZ468" s="86"/>
      <c r="FA468" s="87"/>
      <c r="FB468" s="88"/>
      <c r="FC468" s="20"/>
      <c r="FD468" s="17"/>
      <c r="FE468" s="30"/>
      <c r="FF468" s="30"/>
      <c r="FG468" s="30"/>
      <c r="FH468" s="30"/>
      <c r="FI468" s="30"/>
      <c r="FJ468" s="30"/>
      <c r="FK468" s="30"/>
      <c r="FL468" s="30"/>
      <c r="FM468" s="30"/>
      <c r="FN468" s="30"/>
      <c r="FO468" s="26"/>
      <c r="FP468" s="82"/>
      <c r="FQ468" s="86"/>
      <c r="FR468" s="87"/>
      <c r="FS468" s="88"/>
      <c r="FT468" s="20"/>
      <c r="FU468" s="17"/>
      <c r="FV468" s="30"/>
      <c r="FW468" s="30"/>
      <c r="FX468" s="30"/>
      <c r="FY468" s="30"/>
      <c r="FZ468" s="30"/>
      <c r="GA468" s="30"/>
      <c r="GB468" s="30"/>
      <c r="GC468" s="30"/>
      <c r="GD468" s="30"/>
      <c r="GE468" s="30"/>
      <c r="GF468" s="26"/>
      <c r="GG468" s="82"/>
      <c r="GH468" s="86"/>
      <c r="GI468" s="87"/>
      <c r="GJ468" s="88"/>
      <c r="GK468" s="20"/>
      <c r="GL468" s="17"/>
      <c r="GM468" s="30"/>
      <c r="GN468" s="30"/>
      <c r="GO468" s="30"/>
      <c r="GP468" s="30"/>
      <c r="GQ468" s="30"/>
      <c r="GR468" s="30"/>
      <c r="GS468" s="30"/>
      <c r="GT468" s="30"/>
      <c r="GU468" s="30"/>
      <c r="GV468" s="30"/>
      <c r="GW468" s="26"/>
      <c r="GX468" s="82"/>
      <c r="GY468" s="86"/>
      <c r="GZ468" s="87"/>
      <c r="HA468" s="88"/>
      <c r="HB468" s="20"/>
      <c r="HC468" s="17"/>
      <c r="HD468" s="30"/>
      <c r="HE468" s="30"/>
      <c r="HF468" s="30"/>
      <c r="HG468" s="30"/>
      <c r="HH468" s="30"/>
      <c r="HI468" s="30"/>
      <c r="HJ468" s="30"/>
      <c r="HK468" s="30"/>
      <c r="HL468" s="30"/>
      <c r="HM468" s="30"/>
      <c r="HN468" s="26"/>
      <c r="HO468" s="82"/>
      <c r="HP468" s="86"/>
      <c r="HQ468" s="87"/>
      <c r="HR468" s="88"/>
      <c r="HS468" s="20"/>
      <c r="HT468" s="17"/>
      <c r="HU468" s="30"/>
      <c r="HV468" s="30"/>
      <c r="HW468" s="30"/>
      <c r="HX468" s="30"/>
      <c r="HY468" s="30"/>
      <c r="HZ468" s="30"/>
      <c r="IA468" s="30"/>
      <c r="IB468" s="30"/>
      <c r="IC468" s="30"/>
      <c r="ID468" s="30"/>
      <c r="IE468" s="26"/>
      <c r="IF468" s="82"/>
      <c r="IG468" s="86"/>
      <c r="IH468" s="87"/>
      <c r="II468" s="88"/>
      <c r="IJ468" s="20"/>
      <c r="IK468" s="17"/>
      <c r="IL468" s="30"/>
      <c r="IM468" s="30"/>
      <c r="IN468" s="30"/>
      <c r="IO468" s="30"/>
      <c r="IP468" s="30"/>
      <c r="IQ468" s="30"/>
      <c r="IR468" s="30"/>
      <c r="IS468" s="30"/>
      <c r="IT468" s="30"/>
      <c r="IU468" s="30"/>
      <c r="IV468" s="26"/>
    </row>
    <row r="469" spans="1:256" ht="19.5" customHeight="1">
      <c r="A469" s="80"/>
      <c r="B469" s="86"/>
      <c r="C469" s="87"/>
      <c r="D469" s="88"/>
      <c r="E469" s="17"/>
      <c r="F469" s="17"/>
      <c r="G469" s="17"/>
      <c r="H469" s="17">
        <v>2023</v>
      </c>
      <c r="I469" s="30">
        <f aca="true" t="shared" si="221" ref="I469:R469">I148</f>
        <v>197621.40000000002</v>
      </c>
      <c r="J469" s="30">
        <f t="shared" si="221"/>
        <v>0</v>
      </c>
      <c r="K469" s="30">
        <f t="shared" si="221"/>
        <v>0</v>
      </c>
      <c r="L469" s="30">
        <f t="shared" si="221"/>
        <v>0</v>
      </c>
      <c r="M469" s="30">
        <f t="shared" si="221"/>
        <v>0</v>
      </c>
      <c r="N469" s="30">
        <f t="shared" si="221"/>
        <v>0</v>
      </c>
      <c r="O469" s="30">
        <f t="shared" si="221"/>
        <v>197621.40000000002</v>
      </c>
      <c r="P469" s="30">
        <f t="shared" si="221"/>
        <v>0</v>
      </c>
      <c r="Q469" s="30">
        <f t="shared" si="221"/>
        <v>0</v>
      </c>
      <c r="R469" s="30">
        <f t="shared" si="221"/>
        <v>0</v>
      </c>
      <c r="S469" s="26"/>
      <c r="T469" s="82"/>
      <c r="U469" s="87"/>
      <c r="V469" s="87"/>
      <c r="W469" s="49"/>
      <c r="X469" s="49"/>
      <c r="Y469" s="52"/>
      <c r="Z469" s="52"/>
      <c r="AA469" s="52"/>
      <c r="AB469" s="52"/>
      <c r="AC469" s="52"/>
      <c r="AD469" s="52"/>
      <c r="AE469" s="52"/>
      <c r="AF469" s="52"/>
      <c r="AG469" s="52"/>
      <c r="AH469" s="52"/>
      <c r="AI469" s="60"/>
      <c r="AJ469" s="89"/>
      <c r="AK469" s="87"/>
      <c r="AL469" s="87"/>
      <c r="AM469" s="87"/>
      <c r="AN469" s="49"/>
      <c r="AO469" s="49"/>
      <c r="AP469" s="52"/>
      <c r="AQ469" s="52"/>
      <c r="AR469" s="52"/>
      <c r="AS469" s="52"/>
      <c r="AT469" s="52"/>
      <c r="AU469" s="52"/>
      <c r="AV469" s="52"/>
      <c r="AW469" s="52"/>
      <c r="AX469" s="52"/>
      <c r="AY469" s="52"/>
      <c r="AZ469" s="60"/>
      <c r="BA469" s="89"/>
      <c r="BB469" s="87"/>
      <c r="BC469" s="87"/>
      <c r="BD469" s="87"/>
      <c r="BE469" s="49"/>
      <c r="BF469" s="49"/>
      <c r="BG469" s="52"/>
      <c r="BH469" s="52"/>
      <c r="BI469" s="52"/>
      <c r="BJ469" s="52"/>
      <c r="BK469" s="52"/>
      <c r="BL469" s="52"/>
      <c r="BM469" s="52"/>
      <c r="BN469" s="52"/>
      <c r="BO469" s="52"/>
      <c r="BP469" s="52"/>
      <c r="BQ469" s="60"/>
      <c r="BR469" s="89"/>
      <c r="BS469" s="87"/>
      <c r="BT469" s="87"/>
      <c r="BU469" s="87"/>
      <c r="BV469" s="49"/>
      <c r="BW469" s="49"/>
      <c r="BX469" s="52"/>
      <c r="BY469" s="52"/>
      <c r="BZ469" s="52"/>
      <c r="CA469" s="52"/>
      <c r="CB469" s="52"/>
      <c r="CC469" s="52"/>
      <c r="CD469" s="52"/>
      <c r="CE469" s="52"/>
      <c r="CF469" s="52"/>
      <c r="CG469" s="52"/>
      <c r="CH469" s="60"/>
      <c r="CI469" s="89"/>
      <c r="CJ469" s="87"/>
      <c r="CK469" s="87"/>
      <c r="CL469" s="87"/>
      <c r="CM469" s="49"/>
      <c r="CN469" s="49"/>
      <c r="CO469" s="52"/>
      <c r="CP469" s="52"/>
      <c r="CQ469" s="52"/>
      <c r="CR469" s="52"/>
      <c r="CS469" s="52"/>
      <c r="CT469" s="52"/>
      <c r="CU469" s="52"/>
      <c r="CV469" s="52"/>
      <c r="CW469" s="52"/>
      <c r="CX469" s="52"/>
      <c r="CY469" s="60"/>
      <c r="CZ469" s="89"/>
      <c r="DA469" s="87"/>
      <c r="DB469" s="87"/>
      <c r="DC469" s="87"/>
      <c r="DD469" s="49"/>
      <c r="DE469" s="49"/>
      <c r="DF469" s="52"/>
      <c r="DG469" s="62"/>
      <c r="DH469" s="30"/>
      <c r="DI469" s="30"/>
      <c r="DJ469" s="30"/>
      <c r="DK469" s="30"/>
      <c r="DL469" s="30"/>
      <c r="DM469" s="30"/>
      <c r="DN469" s="30"/>
      <c r="DO469" s="30"/>
      <c r="DP469" s="26"/>
      <c r="DQ469" s="82"/>
      <c r="DR469" s="86"/>
      <c r="DS469" s="87"/>
      <c r="DT469" s="88"/>
      <c r="DU469" s="17"/>
      <c r="DV469" s="17"/>
      <c r="DW469" s="30"/>
      <c r="DX469" s="30"/>
      <c r="DY469" s="30"/>
      <c r="DZ469" s="30"/>
      <c r="EA469" s="30"/>
      <c r="EB469" s="30"/>
      <c r="EC469" s="30"/>
      <c r="ED469" s="30"/>
      <c r="EE469" s="30"/>
      <c r="EF469" s="30"/>
      <c r="EG469" s="26"/>
      <c r="EH469" s="82"/>
      <c r="EI469" s="86"/>
      <c r="EJ469" s="87"/>
      <c r="EK469" s="88"/>
      <c r="EL469" s="17"/>
      <c r="EM469" s="17"/>
      <c r="EN469" s="30"/>
      <c r="EO469" s="30"/>
      <c r="EP469" s="30"/>
      <c r="EQ469" s="30"/>
      <c r="ER469" s="30"/>
      <c r="ES469" s="30"/>
      <c r="ET469" s="30"/>
      <c r="EU469" s="30"/>
      <c r="EV469" s="30"/>
      <c r="EW469" s="30"/>
      <c r="EX469" s="26"/>
      <c r="EY469" s="82"/>
      <c r="EZ469" s="86"/>
      <c r="FA469" s="87"/>
      <c r="FB469" s="88"/>
      <c r="FC469" s="17"/>
      <c r="FD469" s="17"/>
      <c r="FE469" s="30"/>
      <c r="FF469" s="30"/>
      <c r="FG469" s="30"/>
      <c r="FH469" s="30"/>
      <c r="FI469" s="30"/>
      <c r="FJ469" s="30"/>
      <c r="FK469" s="30"/>
      <c r="FL469" s="30"/>
      <c r="FM469" s="30"/>
      <c r="FN469" s="30"/>
      <c r="FO469" s="26"/>
      <c r="FP469" s="82"/>
      <c r="FQ469" s="86"/>
      <c r="FR469" s="87"/>
      <c r="FS469" s="88"/>
      <c r="FT469" s="17"/>
      <c r="FU469" s="17"/>
      <c r="FV469" s="30"/>
      <c r="FW469" s="30"/>
      <c r="FX469" s="30"/>
      <c r="FY469" s="30"/>
      <c r="FZ469" s="30"/>
      <c r="GA469" s="30"/>
      <c r="GB469" s="30"/>
      <c r="GC469" s="30"/>
      <c r="GD469" s="30"/>
      <c r="GE469" s="30"/>
      <c r="GF469" s="26"/>
      <c r="GG469" s="82"/>
      <c r="GH469" s="86"/>
      <c r="GI469" s="87"/>
      <c r="GJ469" s="88"/>
      <c r="GK469" s="17"/>
      <c r="GL469" s="17"/>
      <c r="GM469" s="30"/>
      <c r="GN469" s="30"/>
      <c r="GO469" s="30"/>
      <c r="GP469" s="30"/>
      <c r="GQ469" s="30"/>
      <c r="GR469" s="30"/>
      <c r="GS469" s="30"/>
      <c r="GT469" s="30"/>
      <c r="GU469" s="30"/>
      <c r="GV469" s="30"/>
      <c r="GW469" s="26"/>
      <c r="GX469" s="82"/>
      <c r="GY469" s="86"/>
      <c r="GZ469" s="87"/>
      <c r="HA469" s="88"/>
      <c r="HB469" s="17"/>
      <c r="HC469" s="17"/>
      <c r="HD469" s="30"/>
      <c r="HE469" s="30"/>
      <c r="HF469" s="30"/>
      <c r="HG469" s="30"/>
      <c r="HH469" s="30"/>
      <c r="HI469" s="30"/>
      <c r="HJ469" s="30"/>
      <c r="HK469" s="30"/>
      <c r="HL469" s="30"/>
      <c r="HM469" s="30"/>
      <c r="HN469" s="26"/>
      <c r="HO469" s="82"/>
      <c r="HP469" s="86"/>
      <c r="HQ469" s="87"/>
      <c r="HR469" s="88"/>
      <c r="HS469" s="17"/>
      <c r="HT469" s="17"/>
      <c r="HU469" s="30"/>
      <c r="HV469" s="30"/>
      <c r="HW469" s="30"/>
      <c r="HX469" s="30"/>
      <c r="HY469" s="30"/>
      <c r="HZ469" s="30"/>
      <c r="IA469" s="30"/>
      <c r="IB469" s="30"/>
      <c r="IC469" s="30"/>
      <c r="ID469" s="30"/>
      <c r="IE469" s="26"/>
      <c r="IF469" s="82"/>
      <c r="IG469" s="86"/>
      <c r="IH469" s="87"/>
      <c r="II469" s="88"/>
      <c r="IJ469" s="17"/>
      <c r="IK469" s="17"/>
      <c r="IL469" s="30"/>
      <c r="IM469" s="30"/>
      <c r="IN469" s="30"/>
      <c r="IO469" s="30"/>
      <c r="IP469" s="30"/>
      <c r="IQ469" s="30"/>
      <c r="IR469" s="30"/>
      <c r="IS469" s="30"/>
      <c r="IT469" s="30"/>
      <c r="IU469" s="30"/>
      <c r="IV469" s="26"/>
    </row>
    <row r="470" spans="1:256" ht="18.75" customHeight="1">
      <c r="A470" s="80"/>
      <c r="B470" s="86"/>
      <c r="C470" s="87"/>
      <c r="D470" s="88"/>
      <c r="E470" s="17"/>
      <c r="F470" s="17"/>
      <c r="G470" s="17"/>
      <c r="H470" s="17">
        <v>2024</v>
      </c>
      <c r="I470" s="30">
        <f aca="true" t="shared" si="222" ref="I470:R470">I149</f>
        <v>0</v>
      </c>
      <c r="J470" s="30">
        <f t="shared" si="222"/>
        <v>0</v>
      </c>
      <c r="K470" s="30">
        <f t="shared" si="222"/>
        <v>0</v>
      </c>
      <c r="L470" s="30">
        <f t="shared" si="222"/>
        <v>0</v>
      </c>
      <c r="M470" s="30">
        <f t="shared" si="222"/>
        <v>0</v>
      </c>
      <c r="N470" s="30">
        <f t="shared" si="222"/>
        <v>0</v>
      </c>
      <c r="O470" s="30">
        <f t="shared" si="222"/>
        <v>0</v>
      </c>
      <c r="P470" s="30">
        <f t="shared" si="222"/>
        <v>0</v>
      </c>
      <c r="Q470" s="30">
        <f t="shared" si="222"/>
        <v>0</v>
      </c>
      <c r="R470" s="30">
        <f t="shared" si="222"/>
        <v>0</v>
      </c>
      <c r="S470" s="26"/>
      <c r="T470" s="82"/>
      <c r="U470" s="87"/>
      <c r="V470" s="87"/>
      <c r="W470" s="49"/>
      <c r="X470" s="49"/>
      <c r="Y470" s="52"/>
      <c r="Z470" s="52"/>
      <c r="AA470" s="52"/>
      <c r="AB470" s="52"/>
      <c r="AC470" s="52"/>
      <c r="AD470" s="52"/>
      <c r="AE470" s="52"/>
      <c r="AF470" s="52"/>
      <c r="AG470" s="52"/>
      <c r="AH470" s="52"/>
      <c r="AI470" s="60"/>
      <c r="AJ470" s="89"/>
      <c r="AK470" s="87"/>
      <c r="AL470" s="87"/>
      <c r="AM470" s="87"/>
      <c r="AN470" s="49"/>
      <c r="AO470" s="49"/>
      <c r="AP470" s="52"/>
      <c r="AQ470" s="52"/>
      <c r="AR470" s="52"/>
      <c r="AS470" s="52"/>
      <c r="AT470" s="52"/>
      <c r="AU470" s="52"/>
      <c r="AV470" s="52"/>
      <c r="AW470" s="52"/>
      <c r="AX470" s="52"/>
      <c r="AY470" s="52"/>
      <c r="AZ470" s="60"/>
      <c r="BA470" s="89"/>
      <c r="BB470" s="87"/>
      <c r="BC470" s="87"/>
      <c r="BD470" s="87"/>
      <c r="BE470" s="49"/>
      <c r="BF470" s="49"/>
      <c r="BG470" s="52"/>
      <c r="BH470" s="52"/>
      <c r="BI470" s="52"/>
      <c r="BJ470" s="52"/>
      <c r="BK470" s="52"/>
      <c r="BL470" s="52"/>
      <c r="BM470" s="52"/>
      <c r="BN470" s="52"/>
      <c r="BO470" s="52"/>
      <c r="BP470" s="52"/>
      <c r="BQ470" s="60"/>
      <c r="BR470" s="89"/>
      <c r="BS470" s="87"/>
      <c r="BT470" s="87"/>
      <c r="BU470" s="87"/>
      <c r="BV470" s="49"/>
      <c r="BW470" s="49"/>
      <c r="BX470" s="52"/>
      <c r="BY470" s="52"/>
      <c r="BZ470" s="52"/>
      <c r="CA470" s="52"/>
      <c r="CB470" s="52"/>
      <c r="CC470" s="52"/>
      <c r="CD470" s="52"/>
      <c r="CE470" s="52"/>
      <c r="CF470" s="52"/>
      <c r="CG470" s="52"/>
      <c r="CH470" s="60"/>
      <c r="CI470" s="89"/>
      <c r="CJ470" s="87"/>
      <c r="CK470" s="87"/>
      <c r="CL470" s="87"/>
      <c r="CM470" s="49"/>
      <c r="CN470" s="49"/>
      <c r="CO470" s="52"/>
      <c r="CP470" s="52"/>
      <c r="CQ470" s="52"/>
      <c r="CR470" s="52"/>
      <c r="CS470" s="52"/>
      <c r="CT470" s="52"/>
      <c r="CU470" s="52"/>
      <c r="CV470" s="52"/>
      <c r="CW470" s="52"/>
      <c r="CX470" s="52"/>
      <c r="CY470" s="60"/>
      <c r="CZ470" s="89"/>
      <c r="DA470" s="87"/>
      <c r="DB470" s="87"/>
      <c r="DC470" s="87"/>
      <c r="DD470" s="49"/>
      <c r="DE470" s="49"/>
      <c r="DF470" s="52"/>
      <c r="DG470" s="62"/>
      <c r="DH470" s="30"/>
      <c r="DI470" s="30"/>
      <c r="DJ470" s="30"/>
      <c r="DK470" s="30"/>
      <c r="DL470" s="30"/>
      <c r="DM470" s="30"/>
      <c r="DN470" s="30"/>
      <c r="DO470" s="30"/>
      <c r="DP470" s="26"/>
      <c r="DQ470" s="82"/>
      <c r="DR470" s="86"/>
      <c r="DS470" s="87"/>
      <c r="DT470" s="88"/>
      <c r="DU470" s="17"/>
      <c r="DV470" s="17"/>
      <c r="DW470" s="30"/>
      <c r="DX470" s="30"/>
      <c r="DY470" s="30"/>
      <c r="DZ470" s="30"/>
      <c r="EA470" s="30"/>
      <c r="EB470" s="30"/>
      <c r="EC470" s="30"/>
      <c r="ED470" s="30"/>
      <c r="EE470" s="30"/>
      <c r="EF470" s="30"/>
      <c r="EG470" s="26"/>
      <c r="EH470" s="82"/>
      <c r="EI470" s="86"/>
      <c r="EJ470" s="87"/>
      <c r="EK470" s="88"/>
      <c r="EL470" s="17"/>
      <c r="EM470" s="17"/>
      <c r="EN470" s="30"/>
      <c r="EO470" s="30"/>
      <c r="EP470" s="30"/>
      <c r="EQ470" s="30"/>
      <c r="ER470" s="30"/>
      <c r="ES470" s="30"/>
      <c r="ET470" s="30"/>
      <c r="EU470" s="30"/>
      <c r="EV470" s="30"/>
      <c r="EW470" s="30"/>
      <c r="EX470" s="26"/>
      <c r="EY470" s="82"/>
      <c r="EZ470" s="86"/>
      <c r="FA470" s="87"/>
      <c r="FB470" s="88"/>
      <c r="FC470" s="17"/>
      <c r="FD470" s="17"/>
      <c r="FE470" s="30"/>
      <c r="FF470" s="30"/>
      <c r="FG470" s="30"/>
      <c r="FH470" s="30"/>
      <c r="FI470" s="30"/>
      <c r="FJ470" s="30"/>
      <c r="FK470" s="30"/>
      <c r="FL470" s="30"/>
      <c r="FM470" s="30"/>
      <c r="FN470" s="30"/>
      <c r="FO470" s="26"/>
      <c r="FP470" s="82"/>
      <c r="FQ470" s="86"/>
      <c r="FR470" s="87"/>
      <c r="FS470" s="88"/>
      <c r="FT470" s="17"/>
      <c r="FU470" s="17"/>
      <c r="FV470" s="30"/>
      <c r="FW470" s="30"/>
      <c r="FX470" s="30"/>
      <c r="FY470" s="30"/>
      <c r="FZ470" s="30"/>
      <c r="GA470" s="30"/>
      <c r="GB470" s="30"/>
      <c r="GC470" s="30"/>
      <c r="GD470" s="30"/>
      <c r="GE470" s="30"/>
      <c r="GF470" s="26"/>
      <c r="GG470" s="82"/>
      <c r="GH470" s="86"/>
      <c r="GI470" s="87"/>
      <c r="GJ470" s="88"/>
      <c r="GK470" s="17"/>
      <c r="GL470" s="17"/>
      <c r="GM470" s="30"/>
      <c r="GN470" s="30"/>
      <c r="GO470" s="30"/>
      <c r="GP470" s="30"/>
      <c r="GQ470" s="30"/>
      <c r="GR470" s="30"/>
      <c r="GS470" s="30"/>
      <c r="GT470" s="30"/>
      <c r="GU470" s="30"/>
      <c r="GV470" s="30"/>
      <c r="GW470" s="26"/>
      <c r="GX470" s="82"/>
      <c r="GY470" s="86"/>
      <c r="GZ470" s="87"/>
      <c r="HA470" s="88"/>
      <c r="HB470" s="17"/>
      <c r="HC470" s="17"/>
      <c r="HD470" s="30"/>
      <c r="HE470" s="30"/>
      <c r="HF470" s="30"/>
      <c r="HG470" s="30"/>
      <c r="HH470" s="30"/>
      <c r="HI470" s="30"/>
      <c r="HJ470" s="30"/>
      <c r="HK470" s="30"/>
      <c r="HL470" s="30"/>
      <c r="HM470" s="30"/>
      <c r="HN470" s="26"/>
      <c r="HO470" s="82"/>
      <c r="HP470" s="86"/>
      <c r="HQ470" s="87"/>
      <c r="HR470" s="88"/>
      <c r="HS470" s="17"/>
      <c r="HT470" s="17"/>
      <c r="HU470" s="30"/>
      <c r="HV470" s="30"/>
      <c r="HW470" s="30"/>
      <c r="HX470" s="30"/>
      <c r="HY470" s="30"/>
      <c r="HZ470" s="30"/>
      <c r="IA470" s="30"/>
      <c r="IB470" s="30"/>
      <c r="IC470" s="30"/>
      <c r="ID470" s="30"/>
      <c r="IE470" s="26"/>
      <c r="IF470" s="82"/>
      <c r="IG470" s="86"/>
      <c r="IH470" s="87"/>
      <c r="II470" s="88"/>
      <c r="IJ470" s="17"/>
      <c r="IK470" s="17"/>
      <c r="IL470" s="30"/>
      <c r="IM470" s="30"/>
      <c r="IN470" s="30"/>
      <c r="IO470" s="30"/>
      <c r="IP470" s="30"/>
      <c r="IQ470" s="30"/>
      <c r="IR470" s="30"/>
      <c r="IS470" s="30"/>
      <c r="IT470" s="30"/>
      <c r="IU470" s="30"/>
      <c r="IV470" s="26"/>
    </row>
    <row r="471" spans="1:256" ht="17.25" customHeight="1">
      <c r="A471" s="80"/>
      <c r="B471" s="86"/>
      <c r="C471" s="87"/>
      <c r="D471" s="88"/>
      <c r="E471" s="17"/>
      <c r="F471" s="17"/>
      <c r="G471" s="17"/>
      <c r="H471" s="17">
        <v>2025</v>
      </c>
      <c r="I471" s="30">
        <f aca="true" t="shared" si="223" ref="I471:R471">I150</f>
        <v>0</v>
      </c>
      <c r="J471" s="30">
        <f t="shared" si="223"/>
        <v>0</v>
      </c>
      <c r="K471" s="30">
        <f t="shared" si="223"/>
        <v>0</v>
      </c>
      <c r="L471" s="30">
        <f t="shared" si="223"/>
        <v>0</v>
      </c>
      <c r="M471" s="30">
        <f t="shared" si="223"/>
        <v>0</v>
      </c>
      <c r="N471" s="30">
        <f t="shared" si="223"/>
        <v>0</v>
      </c>
      <c r="O471" s="30">
        <f t="shared" si="223"/>
        <v>0</v>
      </c>
      <c r="P471" s="30">
        <f t="shared" si="223"/>
        <v>0</v>
      </c>
      <c r="Q471" s="30">
        <f t="shared" si="223"/>
        <v>0</v>
      </c>
      <c r="R471" s="30">
        <f t="shared" si="223"/>
        <v>0</v>
      </c>
      <c r="S471" s="26"/>
      <c r="T471" s="82"/>
      <c r="U471" s="87"/>
      <c r="V471" s="87"/>
      <c r="W471" s="49"/>
      <c r="X471" s="49"/>
      <c r="Y471" s="52"/>
      <c r="Z471" s="52"/>
      <c r="AA471" s="52"/>
      <c r="AB471" s="52"/>
      <c r="AC471" s="52"/>
      <c r="AD471" s="52"/>
      <c r="AE471" s="52"/>
      <c r="AF471" s="52"/>
      <c r="AG471" s="52"/>
      <c r="AH471" s="52"/>
      <c r="AI471" s="60"/>
      <c r="AJ471" s="89"/>
      <c r="AK471" s="87"/>
      <c r="AL471" s="87"/>
      <c r="AM471" s="87"/>
      <c r="AN471" s="49"/>
      <c r="AO471" s="49"/>
      <c r="AP471" s="52"/>
      <c r="AQ471" s="52"/>
      <c r="AR471" s="52"/>
      <c r="AS471" s="52"/>
      <c r="AT471" s="52"/>
      <c r="AU471" s="52"/>
      <c r="AV471" s="52"/>
      <c r="AW471" s="52"/>
      <c r="AX471" s="52"/>
      <c r="AY471" s="52"/>
      <c r="AZ471" s="60"/>
      <c r="BA471" s="89"/>
      <c r="BB471" s="87"/>
      <c r="BC471" s="87"/>
      <c r="BD471" s="87"/>
      <c r="BE471" s="49"/>
      <c r="BF471" s="49"/>
      <c r="BG471" s="52"/>
      <c r="BH471" s="52"/>
      <c r="BI471" s="52"/>
      <c r="BJ471" s="52"/>
      <c r="BK471" s="52"/>
      <c r="BL471" s="52"/>
      <c r="BM471" s="52"/>
      <c r="BN471" s="52"/>
      <c r="BO471" s="52"/>
      <c r="BP471" s="52"/>
      <c r="BQ471" s="60"/>
      <c r="BR471" s="89"/>
      <c r="BS471" s="87"/>
      <c r="BT471" s="87"/>
      <c r="BU471" s="87"/>
      <c r="BV471" s="49"/>
      <c r="BW471" s="49"/>
      <c r="BX471" s="52"/>
      <c r="BY471" s="52"/>
      <c r="BZ471" s="52"/>
      <c r="CA471" s="52"/>
      <c r="CB471" s="52"/>
      <c r="CC471" s="52"/>
      <c r="CD471" s="52"/>
      <c r="CE471" s="52"/>
      <c r="CF471" s="52"/>
      <c r="CG471" s="52"/>
      <c r="CH471" s="60"/>
      <c r="CI471" s="89"/>
      <c r="CJ471" s="87"/>
      <c r="CK471" s="87"/>
      <c r="CL471" s="87"/>
      <c r="CM471" s="49"/>
      <c r="CN471" s="49"/>
      <c r="CO471" s="52"/>
      <c r="CP471" s="52"/>
      <c r="CQ471" s="52"/>
      <c r="CR471" s="52"/>
      <c r="CS471" s="52"/>
      <c r="CT471" s="52"/>
      <c r="CU471" s="52"/>
      <c r="CV471" s="52"/>
      <c r="CW471" s="52"/>
      <c r="CX471" s="52"/>
      <c r="CY471" s="60"/>
      <c r="CZ471" s="89"/>
      <c r="DA471" s="87"/>
      <c r="DB471" s="87"/>
      <c r="DC471" s="87"/>
      <c r="DD471" s="49"/>
      <c r="DE471" s="49"/>
      <c r="DF471" s="52"/>
      <c r="DG471" s="62"/>
      <c r="DH471" s="30"/>
      <c r="DI471" s="30"/>
      <c r="DJ471" s="30"/>
      <c r="DK471" s="30"/>
      <c r="DL471" s="30"/>
      <c r="DM471" s="30"/>
      <c r="DN471" s="30"/>
      <c r="DO471" s="30"/>
      <c r="DP471" s="26"/>
      <c r="DQ471" s="82"/>
      <c r="DR471" s="86"/>
      <c r="DS471" s="87"/>
      <c r="DT471" s="88"/>
      <c r="DU471" s="17"/>
      <c r="DV471" s="17"/>
      <c r="DW471" s="30"/>
      <c r="DX471" s="30"/>
      <c r="DY471" s="30"/>
      <c r="DZ471" s="30"/>
      <c r="EA471" s="30"/>
      <c r="EB471" s="30"/>
      <c r="EC471" s="30"/>
      <c r="ED471" s="30"/>
      <c r="EE471" s="30"/>
      <c r="EF471" s="30"/>
      <c r="EG471" s="26"/>
      <c r="EH471" s="82"/>
      <c r="EI471" s="86"/>
      <c r="EJ471" s="87"/>
      <c r="EK471" s="88"/>
      <c r="EL471" s="17"/>
      <c r="EM471" s="17"/>
      <c r="EN471" s="30"/>
      <c r="EO471" s="30"/>
      <c r="EP471" s="30"/>
      <c r="EQ471" s="30"/>
      <c r="ER471" s="30"/>
      <c r="ES471" s="30"/>
      <c r="ET471" s="30"/>
      <c r="EU471" s="30"/>
      <c r="EV471" s="30"/>
      <c r="EW471" s="30"/>
      <c r="EX471" s="26"/>
      <c r="EY471" s="82"/>
      <c r="EZ471" s="86"/>
      <c r="FA471" s="87"/>
      <c r="FB471" s="88"/>
      <c r="FC471" s="17"/>
      <c r="FD471" s="17"/>
      <c r="FE471" s="30"/>
      <c r="FF471" s="30"/>
      <c r="FG471" s="30"/>
      <c r="FH471" s="30"/>
      <c r="FI471" s="30"/>
      <c r="FJ471" s="30"/>
      <c r="FK471" s="30"/>
      <c r="FL471" s="30"/>
      <c r="FM471" s="30"/>
      <c r="FN471" s="30"/>
      <c r="FO471" s="26"/>
      <c r="FP471" s="82"/>
      <c r="FQ471" s="86"/>
      <c r="FR471" s="87"/>
      <c r="FS471" s="88"/>
      <c r="FT471" s="17"/>
      <c r="FU471" s="17"/>
      <c r="FV471" s="30"/>
      <c r="FW471" s="30"/>
      <c r="FX471" s="30"/>
      <c r="FY471" s="30"/>
      <c r="FZ471" s="30"/>
      <c r="GA471" s="30"/>
      <c r="GB471" s="30"/>
      <c r="GC471" s="30"/>
      <c r="GD471" s="30"/>
      <c r="GE471" s="30"/>
      <c r="GF471" s="26"/>
      <c r="GG471" s="82"/>
      <c r="GH471" s="86"/>
      <c r="GI471" s="87"/>
      <c r="GJ471" s="88"/>
      <c r="GK471" s="17"/>
      <c r="GL471" s="17"/>
      <c r="GM471" s="30"/>
      <c r="GN471" s="30"/>
      <c r="GO471" s="30"/>
      <c r="GP471" s="30"/>
      <c r="GQ471" s="30"/>
      <c r="GR471" s="30"/>
      <c r="GS471" s="30"/>
      <c r="GT471" s="30"/>
      <c r="GU471" s="30"/>
      <c r="GV471" s="30"/>
      <c r="GW471" s="26"/>
      <c r="GX471" s="82"/>
      <c r="GY471" s="86"/>
      <c r="GZ471" s="87"/>
      <c r="HA471" s="88"/>
      <c r="HB471" s="17"/>
      <c r="HC471" s="17"/>
      <c r="HD471" s="30"/>
      <c r="HE471" s="30"/>
      <c r="HF471" s="30"/>
      <c r="HG471" s="30"/>
      <c r="HH471" s="30"/>
      <c r="HI471" s="30"/>
      <c r="HJ471" s="30"/>
      <c r="HK471" s="30"/>
      <c r="HL471" s="30"/>
      <c r="HM471" s="30"/>
      <c r="HN471" s="26"/>
      <c r="HO471" s="82"/>
      <c r="HP471" s="86"/>
      <c r="HQ471" s="87"/>
      <c r="HR471" s="88"/>
      <c r="HS471" s="17"/>
      <c r="HT471" s="17"/>
      <c r="HU471" s="30"/>
      <c r="HV471" s="30"/>
      <c r="HW471" s="30"/>
      <c r="HX471" s="30"/>
      <c r="HY471" s="30"/>
      <c r="HZ471" s="30"/>
      <c r="IA471" s="30"/>
      <c r="IB471" s="30"/>
      <c r="IC471" s="30"/>
      <c r="ID471" s="30"/>
      <c r="IE471" s="26"/>
      <c r="IF471" s="82"/>
      <c r="IG471" s="86"/>
      <c r="IH471" s="87"/>
      <c r="II471" s="88"/>
      <c r="IJ471" s="17"/>
      <c r="IK471" s="17"/>
      <c r="IL471" s="30"/>
      <c r="IM471" s="30"/>
      <c r="IN471" s="30"/>
      <c r="IO471" s="30"/>
      <c r="IP471" s="30"/>
      <c r="IQ471" s="30"/>
      <c r="IR471" s="30"/>
      <c r="IS471" s="30"/>
      <c r="IT471" s="30"/>
      <c r="IU471" s="30"/>
      <c r="IV471" s="26"/>
    </row>
    <row r="472" spans="1:256" ht="19.5" customHeight="1">
      <c r="A472" s="80"/>
      <c r="B472" s="86"/>
      <c r="C472" s="87"/>
      <c r="D472" s="88"/>
      <c r="E472" s="17"/>
      <c r="F472" s="17"/>
      <c r="G472" s="17"/>
      <c r="H472" s="17">
        <v>2026</v>
      </c>
      <c r="I472" s="30">
        <f aca="true" t="shared" si="224" ref="I472:R472">I151</f>
        <v>0</v>
      </c>
      <c r="J472" s="30">
        <f t="shared" si="224"/>
        <v>0</v>
      </c>
      <c r="K472" s="30">
        <f t="shared" si="224"/>
        <v>0</v>
      </c>
      <c r="L472" s="30">
        <f t="shared" si="224"/>
        <v>0</v>
      </c>
      <c r="M472" s="30">
        <f t="shared" si="224"/>
        <v>0</v>
      </c>
      <c r="N472" s="30">
        <f t="shared" si="224"/>
        <v>0</v>
      </c>
      <c r="O472" s="30">
        <f t="shared" si="224"/>
        <v>0</v>
      </c>
      <c r="P472" s="30">
        <f t="shared" si="224"/>
        <v>0</v>
      </c>
      <c r="Q472" s="30">
        <f t="shared" si="224"/>
        <v>0</v>
      </c>
      <c r="R472" s="30">
        <f t="shared" si="224"/>
        <v>0</v>
      </c>
      <c r="S472" s="26"/>
      <c r="T472" s="82"/>
      <c r="U472" s="87"/>
      <c r="V472" s="87"/>
      <c r="W472" s="49"/>
      <c r="X472" s="49"/>
      <c r="Y472" s="52"/>
      <c r="Z472" s="52"/>
      <c r="AA472" s="52"/>
      <c r="AB472" s="52"/>
      <c r="AC472" s="52"/>
      <c r="AD472" s="52"/>
      <c r="AE472" s="52"/>
      <c r="AF472" s="52"/>
      <c r="AG472" s="52"/>
      <c r="AH472" s="52"/>
      <c r="AI472" s="60"/>
      <c r="AJ472" s="89"/>
      <c r="AK472" s="87"/>
      <c r="AL472" s="87"/>
      <c r="AM472" s="87"/>
      <c r="AN472" s="49"/>
      <c r="AO472" s="49"/>
      <c r="AP472" s="52"/>
      <c r="AQ472" s="52"/>
      <c r="AR472" s="52"/>
      <c r="AS472" s="52"/>
      <c r="AT472" s="52"/>
      <c r="AU472" s="52"/>
      <c r="AV472" s="52"/>
      <c r="AW472" s="52"/>
      <c r="AX472" s="52"/>
      <c r="AY472" s="52"/>
      <c r="AZ472" s="60"/>
      <c r="BA472" s="89"/>
      <c r="BB472" s="87"/>
      <c r="BC472" s="87"/>
      <c r="BD472" s="87"/>
      <c r="BE472" s="49"/>
      <c r="BF472" s="49"/>
      <c r="BG472" s="52"/>
      <c r="BH472" s="52"/>
      <c r="BI472" s="52"/>
      <c r="BJ472" s="52"/>
      <c r="BK472" s="52"/>
      <c r="BL472" s="52"/>
      <c r="BM472" s="52"/>
      <c r="BN472" s="52"/>
      <c r="BO472" s="52"/>
      <c r="BP472" s="52"/>
      <c r="BQ472" s="60"/>
      <c r="BR472" s="89"/>
      <c r="BS472" s="87"/>
      <c r="BT472" s="87"/>
      <c r="BU472" s="87"/>
      <c r="BV472" s="49"/>
      <c r="BW472" s="49"/>
      <c r="BX472" s="52"/>
      <c r="BY472" s="52"/>
      <c r="BZ472" s="52"/>
      <c r="CA472" s="52"/>
      <c r="CB472" s="52"/>
      <c r="CC472" s="52"/>
      <c r="CD472" s="52"/>
      <c r="CE472" s="52"/>
      <c r="CF472" s="52"/>
      <c r="CG472" s="52"/>
      <c r="CH472" s="60"/>
      <c r="CI472" s="89"/>
      <c r="CJ472" s="87"/>
      <c r="CK472" s="87"/>
      <c r="CL472" s="87"/>
      <c r="CM472" s="49"/>
      <c r="CN472" s="49"/>
      <c r="CO472" s="52"/>
      <c r="CP472" s="52"/>
      <c r="CQ472" s="52"/>
      <c r="CR472" s="52"/>
      <c r="CS472" s="52"/>
      <c r="CT472" s="52"/>
      <c r="CU472" s="52"/>
      <c r="CV472" s="52"/>
      <c r="CW472" s="52"/>
      <c r="CX472" s="52"/>
      <c r="CY472" s="60"/>
      <c r="CZ472" s="89"/>
      <c r="DA472" s="87"/>
      <c r="DB472" s="87"/>
      <c r="DC472" s="87"/>
      <c r="DD472" s="49"/>
      <c r="DE472" s="49"/>
      <c r="DF472" s="52"/>
      <c r="DG472" s="62"/>
      <c r="DH472" s="30"/>
      <c r="DI472" s="30"/>
      <c r="DJ472" s="30"/>
      <c r="DK472" s="30"/>
      <c r="DL472" s="30"/>
      <c r="DM472" s="30"/>
      <c r="DN472" s="30"/>
      <c r="DO472" s="30"/>
      <c r="DP472" s="26"/>
      <c r="DQ472" s="82"/>
      <c r="DR472" s="86"/>
      <c r="DS472" s="87"/>
      <c r="DT472" s="88"/>
      <c r="DU472" s="17"/>
      <c r="DV472" s="17"/>
      <c r="DW472" s="30"/>
      <c r="DX472" s="30"/>
      <c r="DY472" s="30"/>
      <c r="DZ472" s="30"/>
      <c r="EA472" s="30"/>
      <c r="EB472" s="30"/>
      <c r="EC472" s="30"/>
      <c r="ED472" s="30"/>
      <c r="EE472" s="30"/>
      <c r="EF472" s="30"/>
      <c r="EG472" s="26"/>
      <c r="EH472" s="82"/>
      <c r="EI472" s="86"/>
      <c r="EJ472" s="87"/>
      <c r="EK472" s="88"/>
      <c r="EL472" s="17"/>
      <c r="EM472" s="17"/>
      <c r="EN472" s="30"/>
      <c r="EO472" s="30"/>
      <c r="EP472" s="30"/>
      <c r="EQ472" s="30"/>
      <c r="ER472" s="30"/>
      <c r="ES472" s="30"/>
      <c r="ET472" s="30"/>
      <c r="EU472" s="30"/>
      <c r="EV472" s="30"/>
      <c r="EW472" s="30"/>
      <c r="EX472" s="26"/>
      <c r="EY472" s="82"/>
      <c r="EZ472" s="86"/>
      <c r="FA472" s="87"/>
      <c r="FB472" s="88"/>
      <c r="FC472" s="17"/>
      <c r="FD472" s="17"/>
      <c r="FE472" s="30"/>
      <c r="FF472" s="30"/>
      <c r="FG472" s="30"/>
      <c r="FH472" s="30"/>
      <c r="FI472" s="30"/>
      <c r="FJ472" s="30"/>
      <c r="FK472" s="30"/>
      <c r="FL472" s="30"/>
      <c r="FM472" s="30"/>
      <c r="FN472" s="30"/>
      <c r="FO472" s="26"/>
      <c r="FP472" s="82"/>
      <c r="FQ472" s="86"/>
      <c r="FR472" s="87"/>
      <c r="FS472" s="88"/>
      <c r="FT472" s="17"/>
      <c r="FU472" s="17"/>
      <c r="FV472" s="30"/>
      <c r="FW472" s="30"/>
      <c r="FX472" s="30"/>
      <c r="FY472" s="30"/>
      <c r="FZ472" s="30"/>
      <c r="GA472" s="30"/>
      <c r="GB472" s="30"/>
      <c r="GC472" s="30"/>
      <c r="GD472" s="30"/>
      <c r="GE472" s="30"/>
      <c r="GF472" s="26"/>
      <c r="GG472" s="82"/>
      <c r="GH472" s="86"/>
      <c r="GI472" s="87"/>
      <c r="GJ472" s="88"/>
      <c r="GK472" s="17"/>
      <c r="GL472" s="17"/>
      <c r="GM472" s="30"/>
      <c r="GN472" s="30"/>
      <c r="GO472" s="30"/>
      <c r="GP472" s="30"/>
      <c r="GQ472" s="30"/>
      <c r="GR472" s="30"/>
      <c r="GS472" s="30"/>
      <c r="GT472" s="30"/>
      <c r="GU472" s="30"/>
      <c r="GV472" s="30"/>
      <c r="GW472" s="26"/>
      <c r="GX472" s="82"/>
      <c r="GY472" s="86"/>
      <c r="GZ472" s="87"/>
      <c r="HA472" s="88"/>
      <c r="HB472" s="17"/>
      <c r="HC472" s="17"/>
      <c r="HD472" s="30"/>
      <c r="HE472" s="30"/>
      <c r="HF472" s="30"/>
      <c r="HG472" s="30"/>
      <c r="HH472" s="30"/>
      <c r="HI472" s="30"/>
      <c r="HJ472" s="30"/>
      <c r="HK472" s="30"/>
      <c r="HL472" s="30"/>
      <c r="HM472" s="30"/>
      <c r="HN472" s="26"/>
      <c r="HO472" s="82"/>
      <c r="HP472" s="86"/>
      <c r="HQ472" s="87"/>
      <c r="HR472" s="88"/>
      <c r="HS472" s="17"/>
      <c r="HT472" s="17"/>
      <c r="HU472" s="30"/>
      <c r="HV472" s="30"/>
      <c r="HW472" s="30"/>
      <c r="HX472" s="30"/>
      <c r="HY472" s="30"/>
      <c r="HZ472" s="30"/>
      <c r="IA472" s="30"/>
      <c r="IB472" s="30"/>
      <c r="IC472" s="30"/>
      <c r="ID472" s="30"/>
      <c r="IE472" s="26"/>
      <c r="IF472" s="82"/>
      <c r="IG472" s="86"/>
      <c r="IH472" s="87"/>
      <c r="II472" s="88"/>
      <c r="IJ472" s="17"/>
      <c r="IK472" s="17"/>
      <c r="IL472" s="30"/>
      <c r="IM472" s="30"/>
      <c r="IN472" s="30"/>
      <c r="IO472" s="30"/>
      <c r="IP472" s="30"/>
      <c r="IQ472" s="30"/>
      <c r="IR472" s="30"/>
      <c r="IS472" s="30"/>
      <c r="IT472" s="30"/>
      <c r="IU472" s="30"/>
      <c r="IV472" s="26"/>
    </row>
    <row r="473" spans="1:256" ht="18" customHeight="1">
      <c r="A473" s="80"/>
      <c r="B473" s="86"/>
      <c r="C473" s="87"/>
      <c r="D473" s="88"/>
      <c r="E473" s="20"/>
      <c r="F473" s="20"/>
      <c r="G473" s="20"/>
      <c r="H473" s="17">
        <v>2027</v>
      </c>
      <c r="I473" s="30">
        <f>I152</f>
        <v>0</v>
      </c>
      <c r="J473" s="30">
        <f>J152</f>
        <v>0</v>
      </c>
      <c r="K473" s="30">
        <f>K152</f>
        <v>0</v>
      </c>
      <c r="L473" s="30">
        <f aca="true" t="shared" si="225" ref="L473:R473">L152</f>
        <v>0</v>
      </c>
      <c r="M473" s="30">
        <f t="shared" si="225"/>
        <v>0</v>
      </c>
      <c r="N473" s="30">
        <f t="shared" si="225"/>
        <v>0</v>
      </c>
      <c r="O473" s="30">
        <f t="shared" si="225"/>
        <v>0</v>
      </c>
      <c r="P473" s="30">
        <f t="shared" si="225"/>
        <v>0</v>
      </c>
      <c r="Q473" s="30">
        <f t="shared" si="225"/>
        <v>0</v>
      </c>
      <c r="R473" s="30">
        <f t="shared" si="225"/>
        <v>0</v>
      </c>
      <c r="S473" s="26"/>
      <c r="T473" s="82"/>
      <c r="U473" s="87"/>
      <c r="V473" s="87"/>
      <c r="W473" s="28"/>
      <c r="X473" s="49"/>
      <c r="Y473" s="52"/>
      <c r="Z473" s="52"/>
      <c r="AA473" s="52"/>
      <c r="AB473" s="52"/>
      <c r="AC473" s="52"/>
      <c r="AD473" s="52"/>
      <c r="AE473" s="52"/>
      <c r="AF473" s="52"/>
      <c r="AG473" s="52"/>
      <c r="AH473" s="52"/>
      <c r="AI473" s="60"/>
      <c r="AJ473" s="89"/>
      <c r="AK473" s="87"/>
      <c r="AL473" s="87"/>
      <c r="AM473" s="87"/>
      <c r="AN473" s="28"/>
      <c r="AO473" s="49"/>
      <c r="AP473" s="52"/>
      <c r="AQ473" s="52"/>
      <c r="AR473" s="52"/>
      <c r="AS473" s="52"/>
      <c r="AT473" s="52"/>
      <c r="AU473" s="52"/>
      <c r="AV473" s="52"/>
      <c r="AW473" s="52"/>
      <c r="AX473" s="52"/>
      <c r="AY473" s="52"/>
      <c r="AZ473" s="60"/>
      <c r="BA473" s="89"/>
      <c r="BB473" s="87"/>
      <c r="BC473" s="87"/>
      <c r="BD473" s="87"/>
      <c r="BE473" s="28"/>
      <c r="BF473" s="49"/>
      <c r="BG473" s="52"/>
      <c r="BH473" s="52"/>
      <c r="BI473" s="52"/>
      <c r="BJ473" s="52"/>
      <c r="BK473" s="52"/>
      <c r="BL473" s="52"/>
      <c r="BM473" s="52"/>
      <c r="BN473" s="52"/>
      <c r="BO473" s="52"/>
      <c r="BP473" s="52"/>
      <c r="BQ473" s="60"/>
      <c r="BR473" s="89"/>
      <c r="BS473" s="87"/>
      <c r="BT473" s="87"/>
      <c r="BU473" s="87"/>
      <c r="BV473" s="28"/>
      <c r="BW473" s="49"/>
      <c r="BX473" s="52"/>
      <c r="BY473" s="52"/>
      <c r="BZ473" s="52"/>
      <c r="CA473" s="52"/>
      <c r="CB473" s="52"/>
      <c r="CC473" s="52"/>
      <c r="CD473" s="52"/>
      <c r="CE473" s="52"/>
      <c r="CF473" s="52"/>
      <c r="CG473" s="52"/>
      <c r="CH473" s="60"/>
      <c r="CI473" s="89"/>
      <c r="CJ473" s="87"/>
      <c r="CK473" s="87"/>
      <c r="CL473" s="87"/>
      <c r="CM473" s="28"/>
      <c r="CN473" s="49"/>
      <c r="CO473" s="52"/>
      <c r="CP473" s="52"/>
      <c r="CQ473" s="52"/>
      <c r="CR473" s="52"/>
      <c r="CS473" s="52"/>
      <c r="CT473" s="52"/>
      <c r="CU473" s="52"/>
      <c r="CV473" s="52"/>
      <c r="CW473" s="52"/>
      <c r="CX473" s="52"/>
      <c r="CY473" s="60"/>
      <c r="CZ473" s="89"/>
      <c r="DA473" s="87"/>
      <c r="DB473" s="87"/>
      <c r="DC473" s="87"/>
      <c r="DD473" s="28"/>
      <c r="DE473" s="49"/>
      <c r="DF473" s="52"/>
      <c r="DG473" s="62"/>
      <c r="DH473" s="30"/>
      <c r="DI473" s="30"/>
      <c r="DJ473" s="30"/>
      <c r="DK473" s="30"/>
      <c r="DL473" s="30"/>
      <c r="DM473" s="30"/>
      <c r="DN473" s="30"/>
      <c r="DO473" s="30"/>
      <c r="DP473" s="26"/>
      <c r="DQ473" s="82"/>
      <c r="DR473" s="86"/>
      <c r="DS473" s="87"/>
      <c r="DT473" s="88"/>
      <c r="DU473" s="20"/>
      <c r="DV473" s="17"/>
      <c r="DW473" s="30"/>
      <c r="DX473" s="30"/>
      <c r="DY473" s="30"/>
      <c r="DZ473" s="30"/>
      <c r="EA473" s="30"/>
      <c r="EB473" s="30"/>
      <c r="EC473" s="30"/>
      <c r="ED473" s="30"/>
      <c r="EE473" s="30"/>
      <c r="EF473" s="30"/>
      <c r="EG473" s="26"/>
      <c r="EH473" s="82"/>
      <c r="EI473" s="86"/>
      <c r="EJ473" s="87"/>
      <c r="EK473" s="88"/>
      <c r="EL473" s="20"/>
      <c r="EM473" s="17"/>
      <c r="EN473" s="30"/>
      <c r="EO473" s="30"/>
      <c r="EP473" s="30"/>
      <c r="EQ473" s="30"/>
      <c r="ER473" s="30"/>
      <c r="ES473" s="30"/>
      <c r="ET473" s="30"/>
      <c r="EU473" s="30"/>
      <c r="EV473" s="30"/>
      <c r="EW473" s="30"/>
      <c r="EX473" s="26"/>
      <c r="EY473" s="82"/>
      <c r="EZ473" s="86"/>
      <c r="FA473" s="87"/>
      <c r="FB473" s="88"/>
      <c r="FC473" s="20"/>
      <c r="FD473" s="17"/>
      <c r="FE473" s="30"/>
      <c r="FF473" s="30"/>
      <c r="FG473" s="30"/>
      <c r="FH473" s="30"/>
      <c r="FI473" s="30"/>
      <c r="FJ473" s="30"/>
      <c r="FK473" s="30"/>
      <c r="FL473" s="30"/>
      <c r="FM473" s="30"/>
      <c r="FN473" s="30"/>
      <c r="FO473" s="26"/>
      <c r="FP473" s="82"/>
      <c r="FQ473" s="86"/>
      <c r="FR473" s="87"/>
      <c r="FS473" s="88"/>
      <c r="FT473" s="20"/>
      <c r="FU473" s="17"/>
      <c r="FV473" s="30"/>
      <c r="FW473" s="30"/>
      <c r="FX473" s="30"/>
      <c r="FY473" s="30"/>
      <c r="FZ473" s="30"/>
      <c r="GA473" s="30"/>
      <c r="GB473" s="30"/>
      <c r="GC473" s="30"/>
      <c r="GD473" s="30"/>
      <c r="GE473" s="30"/>
      <c r="GF473" s="26"/>
      <c r="GG473" s="82"/>
      <c r="GH473" s="86"/>
      <c r="GI473" s="87"/>
      <c r="GJ473" s="88"/>
      <c r="GK473" s="20"/>
      <c r="GL473" s="17"/>
      <c r="GM473" s="30"/>
      <c r="GN473" s="30"/>
      <c r="GO473" s="30"/>
      <c r="GP473" s="30"/>
      <c r="GQ473" s="30"/>
      <c r="GR473" s="30"/>
      <c r="GS473" s="30"/>
      <c r="GT473" s="30"/>
      <c r="GU473" s="30"/>
      <c r="GV473" s="30"/>
      <c r="GW473" s="26"/>
      <c r="GX473" s="82"/>
      <c r="GY473" s="86"/>
      <c r="GZ473" s="87"/>
      <c r="HA473" s="88"/>
      <c r="HB473" s="20"/>
      <c r="HC473" s="17"/>
      <c r="HD473" s="30"/>
      <c r="HE473" s="30"/>
      <c r="HF473" s="30"/>
      <c r="HG473" s="30"/>
      <c r="HH473" s="30"/>
      <c r="HI473" s="30"/>
      <c r="HJ473" s="30"/>
      <c r="HK473" s="30"/>
      <c r="HL473" s="30"/>
      <c r="HM473" s="30"/>
      <c r="HN473" s="26"/>
      <c r="HO473" s="82"/>
      <c r="HP473" s="86"/>
      <c r="HQ473" s="87"/>
      <c r="HR473" s="88"/>
      <c r="HS473" s="20"/>
      <c r="HT473" s="17"/>
      <c r="HU473" s="30"/>
      <c r="HV473" s="30"/>
      <c r="HW473" s="30"/>
      <c r="HX473" s="30"/>
      <c r="HY473" s="30"/>
      <c r="HZ473" s="30"/>
      <c r="IA473" s="30"/>
      <c r="IB473" s="30"/>
      <c r="IC473" s="30"/>
      <c r="ID473" s="30"/>
      <c r="IE473" s="26"/>
      <c r="IF473" s="82"/>
      <c r="IG473" s="86"/>
      <c r="IH473" s="87"/>
      <c r="II473" s="88"/>
      <c r="IJ473" s="20"/>
      <c r="IK473" s="17"/>
      <c r="IL473" s="30"/>
      <c r="IM473" s="30"/>
      <c r="IN473" s="30"/>
      <c r="IO473" s="30"/>
      <c r="IP473" s="30"/>
      <c r="IQ473" s="30"/>
      <c r="IR473" s="30"/>
      <c r="IS473" s="30"/>
      <c r="IT473" s="30"/>
      <c r="IU473" s="30"/>
      <c r="IV473" s="26"/>
    </row>
    <row r="474" spans="1:243" ht="21.75" customHeight="1">
      <c r="A474" s="80"/>
      <c r="B474" s="86"/>
      <c r="C474" s="87"/>
      <c r="D474" s="88"/>
      <c r="E474" s="20"/>
      <c r="F474" s="20"/>
      <c r="G474" s="20"/>
      <c r="H474" s="17">
        <v>2028</v>
      </c>
      <c r="I474" s="30">
        <f aca="true" t="shared" si="226" ref="I474:J476">K474+M474+O474+Q474</f>
        <v>0</v>
      </c>
      <c r="J474" s="30">
        <f t="shared" si="226"/>
        <v>0</v>
      </c>
      <c r="K474" s="30">
        <f aca="true" t="shared" si="227" ref="K474:R474">K153</f>
        <v>0</v>
      </c>
      <c r="L474" s="30">
        <f t="shared" si="227"/>
        <v>0</v>
      </c>
      <c r="M474" s="30">
        <f t="shared" si="227"/>
        <v>0</v>
      </c>
      <c r="N474" s="30">
        <f t="shared" si="227"/>
        <v>0</v>
      </c>
      <c r="O474" s="30">
        <f t="shared" si="227"/>
        <v>0</v>
      </c>
      <c r="P474" s="30">
        <f t="shared" si="227"/>
        <v>0</v>
      </c>
      <c r="Q474" s="30">
        <f t="shared" si="227"/>
        <v>0</v>
      </c>
      <c r="R474" s="30">
        <f t="shared" si="227"/>
        <v>0</v>
      </c>
      <c r="S474" s="26"/>
      <c r="T474" s="31"/>
      <c r="AI474" s="28"/>
      <c r="AY474" s="28"/>
      <c r="BO474" s="28"/>
      <c r="CE474" s="28"/>
      <c r="CU474" s="28"/>
      <c r="DK474" s="28"/>
      <c r="EA474" s="28"/>
      <c r="EQ474" s="28"/>
      <c r="FG474" s="28"/>
      <c r="FW474" s="28"/>
      <c r="GM474" s="28"/>
      <c r="HC474" s="28"/>
      <c r="HS474" s="28"/>
      <c r="II474" s="28"/>
    </row>
    <row r="475" spans="1:243" ht="21.75" customHeight="1">
      <c r="A475" s="80"/>
      <c r="B475" s="86"/>
      <c r="C475" s="87"/>
      <c r="D475" s="88"/>
      <c r="E475" s="20"/>
      <c r="F475" s="20"/>
      <c r="G475" s="20"/>
      <c r="H475" s="17">
        <v>2029</v>
      </c>
      <c r="I475" s="30">
        <f t="shared" si="226"/>
        <v>0</v>
      </c>
      <c r="J475" s="30">
        <f t="shared" si="226"/>
        <v>0</v>
      </c>
      <c r="K475" s="30">
        <f aca="true" t="shared" si="228" ref="K475:R475">K154</f>
        <v>0</v>
      </c>
      <c r="L475" s="30">
        <f t="shared" si="228"/>
        <v>0</v>
      </c>
      <c r="M475" s="30">
        <f t="shared" si="228"/>
        <v>0</v>
      </c>
      <c r="N475" s="30">
        <f t="shared" si="228"/>
        <v>0</v>
      </c>
      <c r="O475" s="30">
        <f t="shared" si="228"/>
        <v>0</v>
      </c>
      <c r="P475" s="30">
        <f t="shared" si="228"/>
        <v>0</v>
      </c>
      <c r="Q475" s="30">
        <f t="shared" si="228"/>
        <v>0</v>
      </c>
      <c r="R475" s="30">
        <f t="shared" si="228"/>
        <v>0</v>
      </c>
      <c r="S475" s="26"/>
      <c r="T475" s="31"/>
      <c r="AI475" s="28"/>
      <c r="AY475" s="28"/>
      <c r="BO475" s="28"/>
      <c r="CE475" s="28"/>
      <c r="CU475" s="28"/>
      <c r="DK475" s="28"/>
      <c r="EA475" s="28"/>
      <c r="EQ475" s="28"/>
      <c r="FG475" s="28"/>
      <c r="FW475" s="28"/>
      <c r="GM475" s="28"/>
      <c r="HC475" s="28"/>
      <c r="HS475" s="28"/>
      <c r="II475" s="28"/>
    </row>
    <row r="476" spans="1:243" ht="21.75" customHeight="1">
      <c r="A476" s="80"/>
      <c r="B476" s="86"/>
      <c r="C476" s="87"/>
      <c r="D476" s="88"/>
      <c r="E476" s="20"/>
      <c r="F476" s="20"/>
      <c r="G476" s="20"/>
      <c r="H476" s="17">
        <v>2030</v>
      </c>
      <c r="I476" s="30">
        <f t="shared" si="226"/>
        <v>0</v>
      </c>
      <c r="J476" s="30">
        <f t="shared" si="226"/>
        <v>0</v>
      </c>
      <c r="K476" s="30">
        <f aca="true" t="shared" si="229" ref="K476:R476">K155</f>
        <v>0</v>
      </c>
      <c r="L476" s="30">
        <f t="shared" si="229"/>
        <v>0</v>
      </c>
      <c r="M476" s="30">
        <f t="shared" si="229"/>
        <v>0</v>
      </c>
      <c r="N476" s="30">
        <f t="shared" si="229"/>
        <v>0</v>
      </c>
      <c r="O476" s="30">
        <f t="shared" si="229"/>
        <v>0</v>
      </c>
      <c r="P476" s="30">
        <f t="shared" si="229"/>
        <v>0</v>
      </c>
      <c r="Q476" s="30">
        <f t="shared" si="229"/>
        <v>0</v>
      </c>
      <c r="R476" s="30">
        <f t="shared" si="229"/>
        <v>0</v>
      </c>
      <c r="S476" s="26"/>
      <c r="T476" s="31"/>
      <c r="AI476" s="28"/>
      <c r="AY476" s="28"/>
      <c r="BO476" s="28"/>
      <c r="CE476" s="28"/>
      <c r="CU476" s="28"/>
      <c r="DK476" s="28"/>
      <c r="EA476" s="28"/>
      <c r="EQ476" s="28"/>
      <c r="FG476" s="28"/>
      <c r="FW476" s="28"/>
      <c r="GM476" s="28"/>
      <c r="HC476" s="28"/>
      <c r="HS476" s="28"/>
      <c r="II476" s="28"/>
    </row>
    <row r="477" spans="1:256" ht="18" customHeight="1">
      <c r="A477" s="79"/>
      <c r="B477" s="83" t="s">
        <v>182</v>
      </c>
      <c r="C477" s="84"/>
      <c r="D477" s="85"/>
      <c r="E477" s="20"/>
      <c r="F477" s="20"/>
      <c r="G477" s="20"/>
      <c r="H477" s="24" t="s">
        <v>26</v>
      </c>
      <c r="I477" s="25">
        <f aca="true" t="shared" si="230" ref="I477:R477">SUM(I478:I486)</f>
        <v>25599.199999999997</v>
      </c>
      <c r="J477" s="25">
        <f t="shared" si="230"/>
        <v>6589.4</v>
      </c>
      <c r="K477" s="25">
        <f t="shared" si="230"/>
        <v>25599.199999999997</v>
      </c>
      <c r="L477" s="25">
        <f t="shared" si="230"/>
        <v>6589.4</v>
      </c>
      <c r="M477" s="25">
        <f t="shared" si="230"/>
        <v>0</v>
      </c>
      <c r="N477" s="25">
        <f t="shared" si="230"/>
        <v>0</v>
      </c>
      <c r="O477" s="25">
        <f t="shared" si="230"/>
        <v>0</v>
      </c>
      <c r="P477" s="25">
        <f t="shared" si="230"/>
        <v>0</v>
      </c>
      <c r="Q477" s="25">
        <f t="shared" si="230"/>
        <v>0</v>
      </c>
      <c r="R477" s="25">
        <f t="shared" si="230"/>
        <v>0</v>
      </c>
      <c r="S477" s="26"/>
      <c r="T477" s="82"/>
      <c r="U477" s="87"/>
      <c r="V477" s="87"/>
      <c r="W477" s="28"/>
      <c r="X477" s="46"/>
      <c r="Y477" s="53"/>
      <c r="Z477" s="53"/>
      <c r="AA477" s="53"/>
      <c r="AB477" s="53"/>
      <c r="AC477" s="53"/>
      <c r="AD477" s="53"/>
      <c r="AE477" s="53"/>
      <c r="AF477" s="53"/>
      <c r="AG477" s="53"/>
      <c r="AH477" s="53"/>
      <c r="AI477" s="60"/>
      <c r="AJ477" s="89"/>
      <c r="AK477" s="87"/>
      <c r="AL477" s="87"/>
      <c r="AM477" s="87"/>
      <c r="AN477" s="28"/>
      <c r="AO477" s="46"/>
      <c r="AP477" s="53"/>
      <c r="AQ477" s="53"/>
      <c r="AR477" s="53"/>
      <c r="AS477" s="53"/>
      <c r="AT477" s="53"/>
      <c r="AU477" s="53"/>
      <c r="AV477" s="53"/>
      <c r="AW477" s="53"/>
      <c r="AX477" s="53"/>
      <c r="AY477" s="53"/>
      <c r="AZ477" s="60"/>
      <c r="BA477" s="89"/>
      <c r="BB477" s="87"/>
      <c r="BC477" s="87"/>
      <c r="BD477" s="87"/>
      <c r="BE477" s="28"/>
      <c r="BF477" s="46"/>
      <c r="BG477" s="53"/>
      <c r="BH477" s="53"/>
      <c r="BI477" s="53"/>
      <c r="BJ477" s="53"/>
      <c r="BK477" s="53"/>
      <c r="BL477" s="53"/>
      <c r="BM477" s="53"/>
      <c r="BN477" s="53"/>
      <c r="BO477" s="53"/>
      <c r="BP477" s="53"/>
      <c r="BQ477" s="60"/>
      <c r="BR477" s="89"/>
      <c r="BS477" s="87"/>
      <c r="BT477" s="87"/>
      <c r="BU477" s="87"/>
      <c r="BV477" s="28"/>
      <c r="BW477" s="46"/>
      <c r="BX477" s="53"/>
      <c r="BY477" s="53"/>
      <c r="BZ477" s="53"/>
      <c r="CA477" s="53"/>
      <c r="CB477" s="53"/>
      <c r="CC477" s="53"/>
      <c r="CD477" s="53"/>
      <c r="CE477" s="53"/>
      <c r="CF477" s="53"/>
      <c r="CG477" s="53"/>
      <c r="CH477" s="60"/>
      <c r="CI477" s="89"/>
      <c r="CJ477" s="87"/>
      <c r="CK477" s="87"/>
      <c r="CL477" s="87"/>
      <c r="CM477" s="28"/>
      <c r="CN477" s="46"/>
      <c r="CO477" s="53"/>
      <c r="CP477" s="53"/>
      <c r="CQ477" s="53"/>
      <c r="CR477" s="53"/>
      <c r="CS477" s="53"/>
      <c r="CT477" s="53"/>
      <c r="CU477" s="53"/>
      <c r="CV477" s="53"/>
      <c r="CW477" s="53"/>
      <c r="CX477" s="53"/>
      <c r="CY477" s="60"/>
      <c r="CZ477" s="89"/>
      <c r="DA477" s="87"/>
      <c r="DB477" s="87"/>
      <c r="DC477" s="87"/>
      <c r="DD477" s="28"/>
      <c r="DE477" s="46"/>
      <c r="DF477" s="53"/>
      <c r="DG477" s="61"/>
      <c r="DH477" s="25"/>
      <c r="DI477" s="25"/>
      <c r="DJ477" s="25"/>
      <c r="DK477" s="25"/>
      <c r="DL477" s="25"/>
      <c r="DM477" s="25"/>
      <c r="DN477" s="25"/>
      <c r="DO477" s="25"/>
      <c r="DP477" s="26"/>
      <c r="DQ477" s="82"/>
      <c r="DR477" s="83"/>
      <c r="DS477" s="84"/>
      <c r="DT477" s="85"/>
      <c r="DU477" s="20"/>
      <c r="DV477" s="24"/>
      <c r="DW477" s="25"/>
      <c r="DX477" s="25"/>
      <c r="DY477" s="25"/>
      <c r="DZ477" s="25"/>
      <c r="EA477" s="25"/>
      <c r="EB477" s="25"/>
      <c r="EC477" s="25"/>
      <c r="ED477" s="25"/>
      <c r="EE477" s="25"/>
      <c r="EF477" s="25"/>
      <c r="EG477" s="26"/>
      <c r="EH477" s="82"/>
      <c r="EI477" s="83"/>
      <c r="EJ477" s="84"/>
      <c r="EK477" s="85"/>
      <c r="EL477" s="20"/>
      <c r="EM477" s="24"/>
      <c r="EN477" s="25"/>
      <c r="EO477" s="25"/>
      <c r="EP477" s="25"/>
      <c r="EQ477" s="25"/>
      <c r="ER477" s="25"/>
      <c r="ES477" s="25"/>
      <c r="ET477" s="25"/>
      <c r="EU477" s="25"/>
      <c r="EV477" s="25"/>
      <c r="EW477" s="25"/>
      <c r="EX477" s="26"/>
      <c r="EY477" s="82"/>
      <c r="EZ477" s="83"/>
      <c r="FA477" s="84"/>
      <c r="FB477" s="85"/>
      <c r="FC477" s="20"/>
      <c r="FD477" s="24"/>
      <c r="FE477" s="25"/>
      <c r="FF477" s="25"/>
      <c r="FG477" s="25"/>
      <c r="FH477" s="25"/>
      <c r="FI477" s="25"/>
      <c r="FJ477" s="25"/>
      <c r="FK477" s="25"/>
      <c r="FL477" s="25"/>
      <c r="FM477" s="25"/>
      <c r="FN477" s="25"/>
      <c r="FO477" s="26"/>
      <c r="FP477" s="82"/>
      <c r="FQ477" s="83"/>
      <c r="FR477" s="84"/>
      <c r="FS477" s="85"/>
      <c r="FT477" s="20"/>
      <c r="FU477" s="24"/>
      <c r="FV477" s="25"/>
      <c r="FW477" s="25"/>
      <c r="FX477" s="25"/>
      <c r="FY477" s="25"/>
      <c r="FZ477" s="25"/>
      <c r="GA477" s="25"/>
      <c r="GB477" s="25"/>
      <c r="GC477" s="25"/>
      <c r="GD477" s="25"/>
      <c r="GE477" s="25"/>
      <c r="GF477" s="26"/>
      <c r="GG477" s="82"/>
      <c r="GH477" s="83"/>
      <c r="GI477" s="84"/>
      <c r="GJ477" s="85"/>
      <c r="GK477" s="20"/>
      <c r="GL477" s="24"/>
      <c r="GM477" s="25"/>
      <c r="GN477" s="25"/>
      <c r="GO477" s="25"/>
      <c r="GP477" s="25"/>
      <c r="GQ477" s="25"/>
      <c r="GR477" s="25"/>
      <c r="GS477" s="25"/>
      <c r="GT477" s="25"/>
      <c r="GU477" s="25"/>
      <c r="GV477" s="25"/>
      <c r="GW477" s="26"/>
      <c r="GX477" s="82"/>
      <c r="GY477" s="83"/>
      <c r="GZ477" s="84"/>
      <c r="HA477" s="85"/>
      <c r="HB477" s="20"/>
      <c r="HC477" s="24"/>
      <c r="HD477" s="25"/>
      <c r="HE477" s="25"/>
      <c r="HF477" s="25"/>
      <c r="HG477" s="25"/>
      <c r="HH477" s="25"/>
      <c r="HI477" s="25"/>
      <c r="HJ477" s="25"/>
      <c r="HK477" s="25"/>
      <c r="HL477" s="25"/>
      <c r="HM477" s="25"/>
      <c r="HN477" s="26"/>
      <c r="HO477" s="82"/>
      <c r="HP477" s="83"/>
      <c r="HQ477" s="84"/>
      <c r="HR477" s="85"/>
      <c r="HS477" s="20"/>
      <c r="HT477" s="24"/>
      <c r="HU477" s="25"/>
      <c r="HV477" s="25"/>
      <c r="HW477" s="25"/>
      <c r="HX477" s="25"/>
      <c r="HY477" s="25"/>
      <c r="HZ477" s="25"/>
      <c r="IA477" s="25"/>
      <c r="IB477" s="25"/>
      <c r="IC477" s="25"/>
      <c r="ID477" s="25"/>
      <c r="IE477" s="26"/>
      <c r="IF477" s="82"/>
      <c r="IG477" s="83"/>
      <c r="IH477" s="84"/>
      <c r="II477" s="85"/>
      <c r="IJ477" s="20"/>
      <c r="IK477" s="24"/>
      <c r="IL477" s="25"/>
      <c r="IM477" s="25"/>
      <c r="IN477" s="25"/>
      <c r="IO477" s="25"/>
      <c r="IP477" s="25"/>
      <c r="IQ477" s="25"/>
      <c r="IR477" s="25"/>
      <c r="IS477" s="25"/>
      <c r="IT477" s="25"/>
      <c r="IU477" s="25"/>
      <c r="IV477" s="26"/>
    </row>
    <row r="478" spans="1:256" ht="21.75" customHeight="1">
      <c r="A478" s="80"/>
      <c r="B478" s="86"/>
      <c r="C478" s="87"/>
      <c r="D478" s="88"/>
      <c r="E478" s="20"/>
      <c r="F478" s="20"/>
      <c r="G478" s="20"/>
      <c r="H478" s="17">
        <v>2022</v>
      </c>
      <c r="I478" s="30">
        <f>K478+M478+O478+Q478</f>
        <v>6589.4</v>
      </c>
      <c r="J478" s="30">
        <f>L478+N478+P478+R478</f>
        <v>6589.4</v>
      </c>
      <c r="K478" s="30">
        <f aca="true" t="shared" si="231" ref="K478:K486">K354</f>
        <v>6589.4</v>
      </c>
      <c r="L478" s="30">
        <f aca="true" t="shared" si="232" ref="L478:R478">L354</f>
        <v>6589.4</v>
      </c>
      <c r="M478" s="30">
        <f t="shared" si="232"/>
        <v>0</v>
      </c>
      <c r="N478" s="30">
        <f t="shared" si="232"/>
        <v>0</v>
      </c>
      <c r="O478" s="30">
        <f t="shared" si="232"/>
        <v>0</v>
      </c>
      <c r="P478" s="30">
        <f t="shared" si="232"/>
        <v>0</v>
      </c>
      <c r="Q478" s="30">
        <f t="shared" si="232"/>
        <v>0</v>
      </c>
      <c r="R478" s="30">
        <f t="shared" si="232"/>
        <v>0</v>
      </c>
      <c r="S478" s="26"/>
      <c r="T478" s="82"/>
      <c r="U478" s="87"/>
      <c r="V478" s="87"/>
      <c r="W478" s="28"/>
      <c r="X478" s="49"/>
      <c r="Y478" s="52"/>
      <c r="Z478" s="52"/>
      <c r="AA478" s="52"/>
      <c r="AB478" s="52"/>
      <c r="AC478" s="52"/>
      <c r="AD478" s="52"/>
      <c r="AE478" s="52"/>
      <c r="AF478" s="52"/>
      <c r="AG478" s="52"/>
      <c r="AH478" s="52"/>
      <c r="AI478" s="60"/>
      <c r="AJ478" s="89"/>
      <c r="AK478" s="87"/>
      <c r="AL478" s="87"/>
      <c r="AM478" s="87"/>
      <c r="AN478" s="28"/>
      <c r="AO478" s="49"/>
      <c r="AP478" s="52"/>
      <c r="AQ478" s="52"/>
      <c r="AR478" s="52"/>
      <c r="AS478" s="52"/>
      <c r="AT478" s="52"/>
      <c r="AU478" s="52"/>
      <c r="AV478" s="52"/>
      <c r="AW478" s="52"/>
      <c r="AX478" s="52"/>
      <c r="AY478" s="52"/>
      <c r="AZ478" s="60"/>
      <c r="BA478" s="89"/>
      <c r="BB478" s="87"/>
      <c r="BC478" s="87"/>
      <c r="BD478" s="87"/>
      <c r="BE478" s="28"/>
      <c r="BF478" s="49"/>
      <c r="BG478" s="52"/>
      <c r="BH478" s="52"/>
      <c r="BI478" s="52"/>
      <c r="BJ478" s="52"/>
      <c r="BK478" s="52"/>
      <c r="BL478" s="52"/>
      <c r="BM478" s="52"/>
      <c r="BN478" s="52"/>
      <c r="BO478" s="52"/>
      <c r="BP478" s="52"/>
      <c r="BQ478" s="60"/>
      <c r="BR478" s="89"/>
      <c r="BS478" s="87"/>
      <c r="BT478" s="87"/>
      <c r="BU478" s="87"/>
      <c r="BV478" s="28"/>
      <c r="BW478" s="49"/>
      <c r="BX478" s="52"/>
      <c r="BY478" s="52"/>
      <c r="BZ478" s="52"/>
      <c r="CA478" s="52"/>
      <c r="CB478" s="52"/>
      <c r="CC478" s="52"/>
      <c r="CD478" s="52"/>
      <c r="CE478" s="52"/>
      <c r="CF478" s="52"/>
      <c r="CG478" s="52"/>
      <c r="CH478" s="60"/>
      <c r="CI478" s="89"/>
      <c r="CJ478" s="87"/>
      <c r="CK478" s="87"/>
      <c r="CL478" s="87"/>
      <c r="CM478" s="28"/>
      <c r="CN478" s="49"/>
      <c r="CO478" s="52"/>
      <c r="CP478" s="52"/>
      <c r="CQ478" s="52"/>
      <c r="CR478" s="52"/>
      <c r="CS478" s="52"/>
      <c r="CT478" s="52"/>
      <c r="CU478" s="52"/>
      <c r="CV478" s="52"/>
      <c r="CW478" s="52"/>
      <c r="CX478" s="52"/>
      <c r="CY478" s="60"/>
      <c r="CZ478" s="89"/>
      <c r="DA478" s="87"/>
      <c r="DB478" s="87"/>
      <c r="DC478" s="87"/>
      <c r="DD478" s="28"/>
      <c r="DE478" s="49"/>
      <c r="DF478" s="52"/>
      <c r="DG478" s="62"/>
      <c r="DH478" s="30"/>
      <c r="DI478" s="30"/>
      <c r="DJ478" s="30"/>
      <c r="DK478" s="30"/>
      <c r="DL478" s="30"/>
      <c r="DM478" s="30"/>
      <c r="DN478" s="30"/>
      <c r="DO478" s="30"/>
      <c r="DP478" s="26"/>
      <c r="DQ478" s="82"/>
      <c r="DR478" s="86"/>
      <c r="DS478" s="87"/>
      <c r="DT478" s="88"/>
      <c r="DU478" s="20"/>
      <c r="DV478" s="17"/>
      <c r="DW478" s="30"/>
      <c r="DX478" s="30"/>
      <c r="DY478" s="30"/>
      <c r="DZ478" s="30"/>
      <c r="EA478" s="30"/>
      <c r="EB478" s="30"/>
      <c r="EC478" s="30"/>
      <c r="ED478" s="30"/>
      <c r="EE478" s="30"/>
      <c r="EF478" s="30"/>
      <c r="EG478" s="26"/>
      <c r="EH478" s="82"/>
      <c r="EI478" s="86"/>
      <c r="EJ478" s="87"/>
      <c r="EK478" s="88"/>
      <c r="EL478" s="20"/>
      <c r="EM478" s="17"/>
      <c r="EN478" s="30"/>
      <c r="EO478" s="30"/>
      <c r="EP478" s="30"/>
      <c r="EQ478" s="30"/>
      <c r="ER478" s="30"/>
      <c r="ES478" s="30"/>
      <c r="ET478" s="30"/>
      <c r="EU478" s="30"/>
      <c r="EV478" s="30"/>
      <c r="EW478" s="30"/>
      <c r="EX478" s="26"/>
      <c r="EY478" s="82"/>
      <c r="EZ478" s="86"/>
      <c r="FA478" s="87"/>
      <c r="FB478" s="88"/>
      <c r="FC478" s="20"/>
      <c r="FD478" s="17"/>
      <c r="FE478" s="30"/>
      <c r="FF478" s="30"/>
      <c r="FG478" s="30"/>
      <c r="FH478" s="30"/>
      <c r="FI478" s="30"/>
      <c r="FJ478" s="30"/>
      <c r="FK478" s="30"/>
      <c r="FL478" s="30"/>
      <c r="FM478" s="30"/>
      <c r="FN478" s="30"/>
      <c r="FO478" s="26"/>
      <c r="FP478" s="82"/>
      <c r="FQ478" s="86"/>
      <c r="FR478" s="87"/>
      <c r="FS478" s="88"/>
      <c r="FT478" s="20"/>
      <c r="FU478" s="17"/>
      <c r="FV478" s="30"/>
      <c r="FW478" s="30"/>
      <c r="FX478" s="30"/>
      <c r="FY478" s="30"/>
      <c r="FZ478" s="30"/>
      <c r="GA478" s="30"/>
      <c r="GB478" s="30"/>
      <c r="GC478" s="30"/>
      <c r="GD478" s="30"/>
      <c r="GE478" s="30"/>
      <c r="GF478" s="26"/>
      <c r="GG478" s="82"/>
      <c r="GH478" s="86"/>
      <c r="GI478" s="87"/>
      <c r="GJ478" s="88"/>
      <c r="GK478" s="20"/>
      <c r="GL478" s="17"/>
      <c r="GM478" s="30"/>
      <c r="GN478" s="30"/>
      <c r="GO478" s="30"/>
      <c r="GP478" s="30"/>
      <c r="GQ478" s="30"/>
      <c r="GR478" s="30"/>
      <c r="GS478" s="30"/>
      <c r="GT478" s="30"/>
      <c r="GU478" s="30"/>
      <c r="GV478" s="30"/>
      <c r="GW478" s="26"/>
      <c r="GX478" s="82"/>
      <c r="GY478" s="86"/>
      <c r="GZ478" s="87"/>
      <c r="HA478" s="88"/>
      <c r="HB478" s="20"/>
      <c r="HC478" s="17"/>
      <c r="HD478" s="30"/>
      <c r="HE478" s="30"/>
      <c r="HF478" s="30"/>
      <c r="HG478" s="30"/>
      <c r="HH478" s="30"/>
      <c r="HI478" s="30"/>
      <c r="HJ478" s="30"/>
      <c r="HK478" s="30"/>
      <c r="HL478" s="30"/>
      <c r="HM478" s="30"/>
      <c r="HN478" s="26"/>
      <c r="HO478" s="82"/>
      <c r="HP478" s="86"/>
      <c r="HQ478" s="87"/>
      <c r="HR478" s="88"/>
      <c r="HS478" s="20"/>
      <c r="HT478" s="17"/>
      <c r="HU478" s="30"/>
      <c r="HV478" s="30"/>
      <c r="HW478" s="30"/>
      <c r="HX478" s="30"/>
      <c r="HY478" s="30"/>
      <c r="HZ478" s="30"/>
      <c r="IA478" s="30"/>
      <c r="IB478" s="30"/>
      <c r="IC478" s="30"/>
      <c r="ID478" s="30"/>
      <c r="IE478" s="26"/>
      <c r="IF478" s="82"/>
      <c r="IG478" s="86"/>
      <c r="IH478" s="87"/>
      <c r="II478" s="88"/>
      <c r="IJ478" s="20"/>
      <c r="IK478" s="17"/>
      <c r="IL478" s="30"/>
      <c r="IM478" s="30"/>
      <c r="IN478" s="30"/>
      <c r="IO478" s="30"/>
      <c r="IP478" s="30"/>
      <c r="IQ478" s="30"/>
      <c r="IR478" s="30"/>
      <c r="IS478" s="30"/>
      <c r="IT478" s="30"/>
      <c r="IU478" s="30"/>
      <c r="IV478" s="26"/>
    </row>
    <row r="479" spans="1:256" ht="19.5" customHeight="1">
      <c r="A479" s="80"/>
      <c r="B479" s="86"/>
      <c r="C479" s="87"/>
      <c r="D479" s="88"/>
      <c r="E479" s="17"/>
      <c r="F479" s="17"/>
      <c r="G479" s="17"/>
      <c r="H479" s="17">
        <v>2023</v>
      </c>
      <c r="I479" s="30">
        <f aca="true" t="shared" si="233" ref="I479:I486">K479+M479+O479+Q479</f>
        <v>0</v>
      </c>
      <c r="J479" s="30">
        <f aca="true" t="shared" si="234" ref="J479:J486">L479+N479+P479+R479</f>
        <v>0</v>
      </c>
      <c r="K479" s="30">
        <f t="shared" si="231"/>
        <v>0</v>
      </c>
      <c r="L479" s="30">
        <f aca="true" t="shared" si="235" ref="L479:R486">L355</f>
        <v>0</v>
      </c>
      <c r="M479" s="30">
        <f t="shared" si="235"/>
        <v>0</v>
      </c>
      <c r="N479" s="30">
        <f t="shared" si="235"/>
        <v>0</v>
      </c>
      <c r="O479" s="30">
        <f t="shared" si="235"/>
        <v>0</v>
      </c>
      <c r="P479" s="30">
        <f t="shared" si="235"/>
        <v>0</v>
      </c>
      <c r="Q479" s="30">
        <f t="shared" si="235"/>
        <v>0</v>
      </c>
      <c r="R479" s="30">
        <f t="shared" si="235"/>
        <v>0</v>
      </c>
      <c r="S479" s="26"/>
      <c r="T479" s="82"/>
      <c r="U479" s="87"/>
      <c r="V479" s="87"/>
      <c r="W479" s="49"/>
      <c r="X479" s="49"/>
      <c r="Y479" s="52"/>
      <c r="Z479" s="52"/>
      <c r="AA479" s="52"/>
      <c r="AB479" s="52"/>
      <c r="AC479" s="52"/>
      <c r="AD479" s="52"/>
      <c r="AE479" s="52"/>
      <c r="AF479" s="52"/>
      <c r="AG479" s="52"/>
      <c r="AH479" s="52"/>
      <c r="AI479" s="60"/>
      <c r="AJ479" s="89"/>
      <c r="AK479" s="87"/>
      <c r="AL479" s="87"/>
      <c r="AM479" s="87"/>
      <c r="AN479" s="49"/>
      <c r="AO479" s="49"/>
      <c r="AP479" s="52"/>
      <c r="AQ479" s="52"/>
      <c r="AR479" s="52"/>
      <c r="AS479" s="52"/>
      <c r="AT479" s="52"/>
      <c r="AU479" s="52"/>
      <c r="AV479" s="52"/>
      <c r="AW479" s="52"/>
      <c r="AX479" s="52"/>
      <c r="AY479" s="52"/>
      <c r="AZ479" s="60"/>
      <c r="BA479" s="89"/>
      <c r="BB479" s="87"/>
      <c r="BC479" s="87"/>
      <c r="BD479" s="87"/>
      <c r="BE479" s="49"/>
      <c r="BF479" s="49"/>
      <c r="BG479" s="52"/>
      <c r="BH479" s="52"/>
      <c r="BI479" s="52"/>
      <c r="BJ479" s="52"/>
      <c r="BK479" s="52"/>
      <c r="BL479" s="52"/>
      <c r="BM479" s="52"/>
      <c r="BN479" s="52"/>
      <c r="BO479" s="52"/>
      <c r="BP479" s="52"/>
      <c r="BQ479" s="60"/>
      <c r="BR479" s="89"/>
      <c r="BS479" s="87"/>
      <c r="BT479" s="87"/>
      <c r="BU479" s="87"/>
      <c r="BV479" s="49"/>
      <c r="BW479" s="49"/>
      <c r="BX479" s="52"/>
      <c r="BY479" s="52"/>
      <c r="BZ479" s="52"/>
      <c r="CA479" s="52"/>
      <c r="CB479" s="52"/>
      <c r="CC479" s="52"/>
      <c r="CD479" s="52"/>
      <c r="CE479" s="52"/>
      <c r="CF479" s="52"/>
      <c r="CG479" s="52"/>
      <c r="CH479" s="60"/>
      <c r="CI479" s="89"/>
      <c r="CJ479" s="87"/>
      <c r="CK479" s="87"/>
      <c r="CL479" s="87"/>
      <c r="CM479" s="49"/>
      <c r="CN479" s="49"/>
      <c r="CO479" s="52"/>
      <c r="CP479" s="52"/>
      <c r="CQ479" s="52"/>
      <c r="CR479" s="52"/>
      <c r="CS479" s="52"/>
      <c r="CT479" s="52"/>
      <c r="CU479" s="52"/>
      <c r="CV479" s="52"/>
      <c r="CW479" s="52"/>
      <c r="CX479" s="52"/>
      <c r="CY479" s="60"/>
      <c r="CZ479" s="89"/>
      <c r="DA479" s="87"/>
      <c r="DB479" s="87"/>
      <c r="DC479" s="87"/>
      <c r="DD479" s="49"/>
      <c r="DE479" s="49"/>
      <c r="DF479" s="52"/>
      <c r="DG479" s="62"/>
      <c r="DH479" s="30"/>
      <c r="DI479" s="30"/>
      <c r="DJ479" s="30"/>
      <c r="DK479" s="30"/>
      <c r="DL479" s="30"/>
      <c r="DM479" s="30"/>
      <c r="DN479" s="30"/>
      <c r="DO479" s="30"/>
      <c r="DP479" s="26"/>
      <c r="DQ479" s="82"/>
      <c r="DR479" s="86"/>
      <c r="DS479" s="87"/>
      <c r="DT479" s="88"/>
      <c r="DU479" s="17"/>
      <c r="DV479" s="17"/>
      <c r="DW479" s="30"/>
      <c r="DX479" s="30"/>
      <c r="DY479" s="30"/>
      <c r="DZ479" s="30"/>
      <c r="EA479" s="30"/>
      <c r="EB479" s="30"/>
      <c r="EC479" s="30"/>
      <c r="ED479" s="30"/>
      <c r="EE479" s="30"/>
      <c r="EF479" s="30"/>
      <c r="EG479" s="26"/>
      <c r="EH479" s="82"/>
      <c r="EI479" s="86"/>
      <c r="EJ479" s="87"/>
      <c r="EK479" s="88"/>
      <c r="EL479" s="17"/>
      <c r="EM479" s="17"/>
      <c r="EN479" s="30"/>
      <c r="EO479" s="30"/>
      <c r="EP479" s="30"/>
      <c r="EQ479" s="30"/>
      <c r="ER479" s="30"/>
      <c r="ES479" s="30"/>
      <c r="ET479" s="30"/>
      <c r="EU479" s="30"/>
      <c r="EV479" s="30"/>
      <c r="EW479" s="30"/>
      <c r="EX479" s="26"/>
      <c r="EY479" s="82"/>
      <c r="EZ479" s="86"/>
      <c r="FA479" s="87"/>
      <c r="FB479" s="88"/>
      <c r="FC479" s="17"/>
      <c r="FD479" s="17"/>
      <c r="FE479" s="30"/>
      <c r="FF479" s="30"/>
      <c r="FG479" s="30"/>
      <c r="FH479" s="30"/>
      <c r="FI479" s="30"/>
      <c r="FJ479" s="30"/>
      <c r="FK479" s="30"/>
      <c r="FL479" s="30"/>
      <c r="FM479" s="30"/>
      <c r="FN479" s="30"/>
      <c r="FO479" s="26"/>
      <c r="FP479" s="82"/>
      <c r="FQ479" s="86"/>
      <c r="FR479" s="87"/>
      <c r="FS479" s="88"/>
      <c r="FT479" s="17"/>
      <c r="FU479" s="17"/>
      <c r="FV479" s="30"/>
      <c r="FW479" s="30"/>
      <c r="FX479" s="30"/>
      <c r="FY479" s="30"/>
      <c r="FZ479" s="30"/>
      <c r="GA479" s="30"/>
      <c r="GB479" s="30"/>
      <c r="GC479" s="30"/>
      <c r="GD479" s="30"/>
      <c r="GE479" s="30"/>
      <c r="GF479" s="26"/>
      <c r="GG479" s="82"/>
      <c r="GH479" s="86"/>
      <c r="GI479" s="87"/>
      <c r="GJ479" s="88"/>
      <c r="GK479" s="17"/>
      <c r="GL479" s="17"/>
      <c r="GM479" s="30"/>
      <c r="GN479" s="30"/>
      <c r="GO479" s="30"/>
      <c r="GP479" s="30"/>
      <c r="GQ479" s="30"/>
      <c r="GR479" s="30"/>
      <c r="GS479" s="30"/>
      <c r="GT479" s="30"/>
      <c r="GU479" s="30"/>
      <c r="GV479" s="30"/>
      <c r="GW479" s="26"/>
      <c r="GX479" s="82"/>
      <c r="GY479" s="86"/>
      <c r="GZ479" s="87"/>
      <c r="HA479" s="88"/>
      <c r="HB479" s="17"/>
      <c r="HC479" s="17"/>
      <c r="HD479" s="30"/>
      <c r="HE479" s="30"/>
      <c r="HF479" s="30"/>
      <c r="HG479" s="30"/>
      <c r="HH479" s="30"/>
      <c r="HI479" s="30"/>
      <c r="HJ479" s="30"/>
      <c r="HK479" s="30"/>
      <c r="HL479" s="30"/>
      <c r="HM479" s="30"/>
      <c r="HN479" s="26"/>
      <c r="HO479" s="82"/>
      <c r="HP479" s="86"/>
      <c r="HQ479" s="87"/>
      <c r="HR479" s="88"/>
      <c r="HS479" s="17"/>
      <c r="HT479" s="17"/>
      <c r="HU479" s="30"/>
      <c r="HV479" s="30"/>
      <c r="HW479" s="30"/>
      <c r="HX479" s="30"/>
      <c r="HY479" s="30"/>
      <c r="HZ479" s="30"/>
      <c r="IA479" s="30"/>
      <c r="IB479" s="30"/>
      <c r="IC479" s="30"/>
      <c r="ID479" s="30"/>
      <c r="IE479" s="26"/>
      <c r="IF479" s="82"/>
      <c r="IG479" s="86"/>
      <c r="IH479" s="87"/>
      <c r="II479" s="88"/>
      <c r="IJ479" s="17"/>
      <c r="IK479" s="17"/>
      <c r="IL479" s="30"/>
      <c r="IM479" s="30"/>
      <c r="IN479" s="30"/>
      <c r="IO479" s="30"/>
      <c r="IP479" s="30"/>
      <c r="IQ479" s="30"/>
      <c r="IR479" s="30"/>
      <c r="IS479" s="30"/>
      <c r="IT479" s="30"/>
      <c r="IU479" s="30"/>
      <c r="IV479" s="26"/>
    </row>
    <row r="480" spans="1:256" ht="18.75" customHeight="1">
      <c r="A480" s="80"/>
      <c r="B480" s="86"/>
      <c r="C480" s="87"/>
      <c r="D480" s="88"/>
      <c r="E480" s="17"/>
      <c r="F480" s="17"/>
      <c r="G480" s="17"/>
      <c r="H480" s="17">
        <v>2024</v>
      </c>
      <c r="I480" s="30">
        <f t="shared" si="233"/>
        <v>0</v>
      </c>
      <c r="J480" s="30">
        <f t="shared" si="234"/>
        <v>0</v>
      </c>
      <c r="K480" s="30">
        <f t="shared" si="231"/>
        <v>0</v>
      </c>
      <c r="L480" s="30">
        <f t="shared" si="235"/>
        <v>0</v>
      </c>
      <c r="M480" s="30">
        <f t="shared" si="235"/>
        <v>0</v>
      </c>
      <c r="N480" s="30">
        <f t="shared" si="235"/>
        <v>0</v>
      </c>
      <c r="O480" s="30">
        <f t="shared" si="235"/>
        <v>0</v>
      </c>
      <c r="P480" s="30">
        <f t="shared" si="235"/>
        <v>0</v>
      </c>
      <c r="Q480" s="30">
        <f t="shared" si="235"/>
        <v>0</v>
      </c>
      <c r="R480" s="30">
        <f t="shared" si="235"/>
        <v>0</v>
      </c>
      <c r="S480" s="26"/>
      <c r="T480" s="82"/>
      <c r="U480" s="87"/>
      <c r="V480" s="87"/>
      <c r="W480" s="49"/>
      <c r="X480" s="49"/>
      <c r="Y480" s="52"/>
      <c r="Z480" s="52"/>
      <c r="AA480" s="52"/>
      <c r="AB480" s="52"/>
      <c r="AC480" s="52"/>
      <c r="AD480" s="52"/>
      <c r="AE480" s="52"/>
      <c r="AF480" s="52"/>
      <c r="AG480" s="52"/>
      <c r="AH480" s="52"/>
      <c r="AI480" s="60"/>
      <c r="AJ480" s="89"/>
      <c r="AK480" s="87"/>
      <c r="AL480" s="87"/>
      <c r="AM480" s="87"/>
      <c r="AN480" s="49"/>
      <c r="AO480" s="49"/>
      <c r="AP480" s="52"/>
      <c r="AQ480" s="52"/>
      <c r="AR480" s="52"/>
      <c r="AS480" s="52"/>
      <c r="AT480" s="52"/>
      <c r="AU480" s="52"/>
      <c r="AV480" s="52"/>
      <c r="AW480" s="52"/>
      <c r="AX480" s="52"/>
      <c r="AY480" s="52"/>
      <c r="AZ480" s="60"/>
      <c r="BA480" s="89"/>
      <c r="BB480" s="87"/>
      <c r="BC480" s="87"/>
      <c r="BD480" s="87"/>
      <c r="BE480" s="49"/>
      <c r="BF480" s="49"/>
      <c r="BG480" s="52"/>
      <c r="BH480" s="52"/>
      <c r="BI480" s="52"/>
      <c r="BJ480" s="52"/>
      <c r="BK480" s="52"/>
      <c r="BL480" s="52"/>
      <c r="BM480" s="52"/>
      <c r="BN480" s="52"/>
      <c r="BO480" s="52"/>
      <c r="BP480" s="52"/>
      <c r="BQ480" s="60"/>
      <c r="BR480" s="89"/>
      <c r="BS480" s="87"/>
      <c r="BT480" s="87"/>
      <c r="BU480" s="87"/>
      <c r="BV480" s="49"/>
      <c r="BW480" s="49"/>
      <c r="BX480" s="52"/>
      <c r="BY480" s="52"/>
      <c r="BZ480" s="52"/>
      <c r="CA480" s="52"/>
      <c r="CB480" s="52"/>
      <c r="CC480" s="52"/>
      <c r="CD480" s="52"/>
      <c r="CE480" s="52"/>
      <c r="CF480" s="52"/>
      <c r="CG480" s="52"/>
      <c r="CH480" s="60"/>
      <c r="CI480" s="89"/>
      <c r="CJ480" s="87"/>
      <c r="CK480" s="87"/>
      <c r="CL480" s="87"/>
      <c r="CM480" s="49"/>
      <c r="CN480" s="49"/>
      <c r="CO480" s="52"/>
      <c r="CP480" s="52"/>
      <c r="CQ480" s="52"/>
      <c r="CR480" s="52"/>
      <c r="CS480" s="52"/>
      <c r="CT480" s="52"/>
      <c r="CU480" s="52"/>
      <c r="CV480" s="52"/>
      <c r="CW480" s="52"/>
      <c r="CX480" s="52"/>
      <c r="CY480" s="60"/>
      <c r="CZ480" s="89"/>
      <c r="DA480" s="87"/>
      <c r="DB480" s="87"/>
      <c r="DC480" s="87"/>
      <c r="DD480" s="49"/>
      <c r="DE480" s="49"/>
      <c r="DF480" s="52"/>
      <c r="DG480" s="62"/>
      <c r="DH480" s="30"/>
      <c r="DI480" s="30"/>
      <c r="DJ480" s="30"/>
      <c r="DK480" s="30"/>
      <c r="DL480" s="30"/>
      <c r="DM480" s="30"/>
      <c r="DN480" s="30"/>
      <c r="DO480" s="30"/>
      <c r="DP480" s="26"/>
      <c r="DQ480" s="82"/>
      <c r="DR480" s="86"/>
      <c r="DS480" s="87"/>
      <c r="DT480" s="88"/>
      <c r="DU480" s="17"/>
      <c r="DV480" s="17"/>
      <c r="DW480" s="30"/>
      <c r="DX480" s="30"/>
      <c r="DY480" s="30"/>
      <c r="DZ480" s="30"/>
      <c r="EA480" s="30"/>
      <c r="EB480" s="30"/>
      <c r="EC480" s="30"/>
      <c r="ED480" s="30"/>
      <c r="EE480" s="30"/>
      <c r="EF480" s="30"/>
      <c r="EG480" s="26"/>
      <c r="EH480" s="82"/>
      <c r="EI480" s="86"/>
      <c r="EJ480" s="87"/>
      <c r="EK480" s="88"/>
      <c r="EL480" s="17"/>
      <c r="EM480" s="17"/>
      <c r="EN480" s="30"/>
      <c r="EO480" s="30"/>
      <c r="EP480" s="30"/>
      <c r="EQ480" s="30"/>
      <c r="ER480" s="30"/>
      <c r="ES480" s="30"/>
      <c r="ET480" s="30"/>
      <c r="EU480" s="30"/>
      <c r="EV480" s="30"/>
      <c r="EW480" s="30"/>
      <c r="EX480" s="26"/>
      <c r="EY480" s="82"/>
      <c r="EZ480" s="86"/>
      <c r="FA480" s="87"/>
      <c r="FB480" s="88"/>
      <c r="FC480" s="17"/>
      <c r="FD480" s="17"/>
      <c r="FE480" s="30"/>
      <c r="FF480" s="30"/>
      <c r="FG480" s="30"/>
      <c r="FH480" s="30"/>
      <c r="FI480" s="30"/>
      <c r="FJ480" s="30"/>
      <c r="FK480" s="30"/>
      <c r="FL480" s="30"/>
      <c r="FM480" s="30"/>
      <c r="FN480" s="30"/>
      <c r="FO480" s="26"/>
      <c r="FP480" s="82"/>
      <c r="FQ480" s="86"/>
      <c r="FR480" s="87"/>
      <c r="FS480" s="88"/>
      <c r="FT480" s="17"/>
      <c r="FU480" s="17"/>
      <c r="FV480" s="30"/>
      <c r="FW480" s="30"/>
      <c r="FX480" s="30"/>
      <c r="FY480" s="30"/>
      <c r="FZ480" s="30"/>
      <c r="GA480" s="30"/>
      <c r="GB480" s="30"/>
      <c r="GC480" s="30"/>
      <c r="GD480" s="30"/>
      <c r="GE480" s="30"/>
      <c r="GF480" s="26"/>
      <c r="GG480" s="82"/>
      <c r="GH480" s="86"/>
      <c r="GI480" s="87"/>
      <c r="GJ480" s="88"/>
      <c r="GK480" s="17"/>
      <c r="GL480" s="17"/>
      <c r="GM480" s="30"/>
      <c r="GN480" s="30"/>
      <c r="GO480" s="30"/>
      <c r="GP480" s="30"/>
      <c r="GQ480" s="30"/>
      <c r="GR480" s="30"/>
      <c r="GS480" s="30"/>
      <c r="GT480" s="30"/>
      <c r="GU480" s="30"/>
      <c r="GV480" s="30"/>
      <c r="GW480" s="26"/>
      <c r="GX480" s="82"/>
      <c r="GY480" s="86"/>
      <c r="GZ480" s="87"/>
      <c r="HA480" s="88"/>
      <c r="HB480" s="17"/>
      <c r="HC480" s="17"/>
      <c r="HD480" s="30"/>
      <c r="HE480" s="30"/>
      <c r="HF480" s="30"/>
      <c r="HG480" s="30"/>
      <c r="HH480" s="30"/>
      <c r="HI480" s="30"/>
      <c r="HJ480" s="30"/>
      <c r="HK480" s="30"/>
      <c r="HL480" s="30"/>
      <c r="HM480" s="30"/>
      <c r="HN480" s="26"/>
      <c r="HO480" s="82"/>
      <c r="HP480" s="86"/>
      <c r="HQ480" s="87"/>
      <c r="HR480" s="88"/>
      <c r="HS480" s="17"/>
      <c r="HT480" s="17"/>
      <c r="HU480" s="30"/>
      <c r="HV480" s="30"/>
      <c r="HW480" s="30"/>
      <c r="HX480" s="30"/>
      <c r="HY480" s="30"/>
      <c r="HZ480" s="30"/>
      <c r="IA480" s="30"/>
      <c r="IB480" s="30"/>
      <c r="IC480" s="30"/>
      <c r="ID480" s="30"/>
      <c r="IE480" s="26"/>
      <c r="IF480" s="82"/>
      <c r="IG480" s="86"/>
      <c r="IH480" s="87"/>
      <c r="II480" s="88"/>
      <c r="IJ480" s="17"/>
      <c r="IK480" s="17"/>
      <c r="IL480" s="30"/>
      <c r="IM480" s="30"/>
      <c r="IN480" s="30"/>
      <c r="IO480" s="30"/>
      <c r="IP480" s="30"/>
      <c r="IQ480" s="30"/>
      <c r="IR480" s="30"/>
      <c r="IS480" s="30"/>
      <c r="IT480" s="30"/>
      <c r="IU480" s="30"/>
      <c r="IV480" s="26"/>
    </row>
    <row r="481" spans="1:256" ht="17.25" customHeight="1">
      <c r="A481" s="80"/>
      <c r="B481" s="86"/>
      <c r="C481" s="87"/>
      <c r="D481" s="88"/>
      <c r="E481" s="17"/>
      <c r="F481" s="17"/>
      <c r="G481" s="17"/>
      <c r="H481" s="17">
        <v>2025</v>
      </c>
      <c r="I481" s="30">
        <f t="shared" si="233"/>
        <v>0</v>
      </c>
      <c r="J481" s="30">
        <f t="shared" si="234"/>
        <v>0</v>
      </c>
      <c r="K481" s="30">
        <f t="shared" si="231"/>
        <v>0</v>
      </c>
      <c r="L481" s="30">
        <f t="shared" si="235"/>
        <v>0</v>
      </c>
      <c r="M481" s="30">
        <f t="shared" si="235"/>
        <v>0</v>
      </c>
      <c r="N481" s="30">
        <f t="shared" si="235"/>
        <v>0</v>
      </c>
      <c r="O481" s="30">
        <f t="shared" si="235"/>
        <v>0</v>
      </c>
      <c r="P481" s="30">
        <f t="shared" si="235"/>
        <v>0</v>
      </c>
      <c r="Q481" s="30">
        <f t="shared" si="235"/>
        <v>0</v>
      </c>
      <c r="R481" s="30">
        <f t="shared" si="235"/>
        <v>0</v>
      </c>
      <c r="S481" s="26"/>
      <c r="T481" s="82"/>
      <c r="U481" s="87"/>
      <c r="V481" s="87"/>
      <c r="W481" s="49"/>
      <c r="X481" s="49"/>
      <c r="Y481" s="52"/>
      <c r="Z481" s="52"/>
      <c r="AA481" s="52"/>
      <c r="AB481" s="52"/>
      <c r="AC481" s="52"/>
      <c r="AD481" s="52"/>
      <c r="AE481" s="52"/>
      <c r="AF481" s="52"/>
      <c r="AG481" s="52"/>
      <c r="AH481" s="52"/>
      <c r="AI481" s="60"/>
      <c r="AJ481" s="89"/>
      <c r="AK481" s="87"/>
      <c r="AL481" s="87"/>
      <c r="AM481" s="87"/>
      <c r="AN481" s="49"/>
      <c r="AO481" s="49"/>
      <c r="AP481" s="52"/>
      <c r="AQ481" s="52"/>
      <c r="AR481" s="52"/>
      <c r="AS481" s="52"/>
      <c r="AT481" s="52"/>
      <c r="AU481" s="52"/>
      <c r="AV481" s="52"/>
      <c r="AW481" s="52"/>
      <c r="AX481" s="52"/>
      <c r="AY481" s="52"/>
      <c r="AZ481" s="60"/>
      <c r="BA481" s="89"/>
      <c r="BB481" s="87"/>
      <c r="BC481" s="87"/>
      <c r="BD481" s="87"/>
      <c r="BE481" s="49"/>
      <c r="BF481" s="49"/>
      <c r="BG481" s="52"/>
      <c r="BH481" s="52"/>
      <c r="BI481" s="52"/>
      <c r="BJ481" s="52"/>
      <c r="BK481" s="52"/>
      <c r="BL481" s="52"/>
      <c r="BM481" s="52"/>
      <c r="BN481" s="52"/>
      <c r="BO481" s="52"/>
      <c r="BP481" s="52"/>
      <c r="BQ481" s="60"/>
      <c r="BR481" s="89"/>
      <c r="BS481" s="87"/>
      <c r="BT481" s="87"/>
      <c r="BU481" s="87"/>
      <c r="BV481" s="49"/>
      <c r="BW481" s="49"/>
      <c r="BX481" s="52"/>
      <c r="BY481" s="52"/>
      <c r="BZ481" s="52"/>
      <c r="CA481" s="52"/>
      <c r="CB481" s="52"/>
      <c r="CC481" s="52"/>
      <c r="CD481" s="52"/>
      <c r="CE481" s="52"/>
      <c r="CF481" s="52"/>
      <c r="CG481" s="52"/>
      <c r="CH481" s="60"/>
      <c r="CI481" s="89"/>
      <c r="CJ481" s="87"/>
      <c r="CK481" s="87"/>
      <c r="CL481" s="87"/>
      <c r="CM481" s="49"/>
      <c r="CN481" s="49"/>
      <c r="CO481" s="52"/>
      <c r="CP481" s="52"/>
      <c r="CQ481" s="52"/>
      <c r="CR481" s="52"/>
      <c r="CS481" s="52"/>
      <c r="CT481" s="52"/>
      <c r="CU481" s="52"/>
      <c r="CV481" s="52"/>
      <c r="CW481" s="52"/>
      <c r="CX481" s="52"/>
      <c r="CY481" s="60"/>
      <c r="CZ481" s="89"/>
      <c r="DA481" s="87"/>
      <c r="DB481" s="87"/>
      <c r="DC481" s="87"/>
      <c r="DD481" s="49"/>
      <c r="DE481" s="49"/>
      <c r="DF481" s="52"/>
      <c r="DG481" s="62"/>
      <c r="DH481" s="30"/>
      <c r="DI481" s="30"/>
      <c r="DJ481" s="30"/>
      <c r="DK481" s="30"/>
      <c r="DL481" s="30"/>
      <c r="DM481" s="30"/>
      <c r="DN481" s="30"/>
      <c r="DO481" s="30"/>
      <c r="DP481" s="26"/>
      <c r="DQ481" s="82"/>
      <c r="DR481" s="86"/>
      <c r="DS481" s="87"/>
      <c r="DT481" s="88"/>
      <c r="DU481" s="17"/>
      <c r="DV481" s="17"/>
      <c r="DW481" s="30"/>
      <c r="DX481" s="30"/>
      <c r="DY481" s="30"/>
      <c r="DZ481" s="30"/>
      <c r="EA481" s="30"/>
      <c r="EB481" s="30"/>
      <c r="EC481" s="30"/>
      <c r="ED481" s="30"/>
      <c r="EE481" s="30"/>
      <c r="EF481" s="30"/>
      <c r="EG481" s="26"/>
      <c r="EH481" s="82"/>
      <c r="EI481" s="86"/>
      <c r="EJ481" s="87"/>
      <c r="EK481" s="88"/>
      <c r="EL481" s="17"/>
      <c r="EM481" s="17"/>
      <c r="EN481" s="30"/>
      <c r="EO481" s="30"/>
      <c r="EP481" s="30"/>
      <c r="EQ481" s="30"/>
      <c r="ER481" s="30"/>
      <c r="ES481" s="30"/>
      <c r="ET481" s="30"/>
      <c r="EU481" s="30"/>
      <c r="EV481" s="30"/>
      <c r="EW481" s="30"/>
      <c r="EX481" s="26"/>
      <c r="EY481" s="82"/>
      <c r="EZ481" s="86"/>
      <c r="FA481" s="87"/>
      <c r="FB481" s="88"/>
      <c r="FC481" s="17"/>
      <c r="FD481" s="17"/>
      <c r="FE481" s="30"/>
      <c r="FF481" s="30"/>
      <c r="FG481" s="30"/>
      <c r="FH481" s="30"/>
      <c r="FI481" s="30"/>
      <c r="FJ481" s="30"/>
      <c r="FK481" s="30"/>
      <c r="FL481" s="30"/>
      <c r="FM481" s="30"/>
      <c r="FN481" s="30"/>
      <c r="FO481" s="26"/>
      <c r="FP481" s="82"/>
      <c r="FQ481" s="86"/>
      <c r="FR481" s="87"/>
      <c r="FS481" s="88"/>
      <c r="FT481" s="17"/>
      <c r="FU481" s="17"/>
      <c r="FV481" s="30"/>
      <c r="FW481" s="30"/>
      <c r="FX481" s="30"/>
      <c r="FY481" s="30"/>
      <c r="FZ481" s="30"/>
      <c r="GA481" s="30"/>
      <c r="GB481" s="30"/>
      <c r="GC481" s="30"/>
      <c r="GD481" s="30"/>
      <c r="GE481" s="30"/>
      <c r="GF481" s="26"/>
      <c r="GG481" s="82"/>
      <c r="GH481" s="86"/>
      <c r="GI481" s="87"/>
      <c r="GJ481" s="88"/>
      <c r="GK481" s="17"/>
      <c r="GL481" s="17"/>
      <c r="GM481" s="30"/>
      <c r="GN481" s="30"/>
      <c r="GO481" s="30"/>
      <c r="GP481" s="30"/>
      <c r="GQ481" s="30"/>
      <c r="GR481" s="30"/>
      <c r="GS481" s="30"/>
      <c r="GT481" s="30"/>
      <c r="GU481" s="30"/>
      <c r="GV481" s="30"/>
      <c r="GW481" s="26"/>
      <c r="GX481" s="82"/>
      <c r="GY481" s="86"/>
      <c r="GZ481" s="87"/>
      <c r="HA481" s="88"/>
      <c r="HB481" s="17"/>
      <c r="HC481" s="17"/>
      <c r="HD481" s="30"/>
      <c r="HE481" s="30"/>
      <c r="HF481" s="30"/>
      <c r="HG481" s="30"/>
      <c r="HH481" s="30"/>
      <c r="HI481" s="30"/>
      <c r="HJ481" s="30"/>
      <c r="HK481" s="30"/>
      <c r="HL481" s="30"/>
      <c r="HM481" s="30"/>
      <c r="HN481" s="26"/>
      <c r="HO481" s="82"/>
      <c r="HP481" s="86"/>
      <c r="HQ481" s="87"/>
      <c r="HR481" s="88"/>
      <c r="HS481" s="17"/>
      <c r="HT481" s="17"/>
      <c r="HU481" s="30"/>
      <c r="HV481" s="30"/>
      <c r="HW481" s="30"/>
      <c r="HX481" s="30"/>
      <c r="HY481" s="30"/>
      <c r="HZ481" s="30"/>
      <c r="IA481" s="30"/>
      <c r="IB481" s="30"/>
      <c r="IC481" s="30"/>
      <c r="ID481" s="30"/>
      <c r="IE481" s="26"/>
      <c r="IF481" s="82"/>
      <c r="IG481" s="86"/>
      <c r="IH481" s="87"/>
      <c r="II481" s="88"/>
      <c r="IJ481" s="17"/>
      <c r="IK481" s="17"/>
      <c r="IL481" s="30"/>
      <c r="IM481" s="30"/>
      <c r="IN481" s="30"/>
      <c r="IO481" s="30"/>
      <c r="IP481" s="30"/>
      <c r="IQ481" s="30"/>
      <c r="IR481" s="30"/>
      <c r="IS481" s="30"/>
      <c r="IT481" s="30"/>
      <c r="IU481" s="30"/>
      <c r="IV481" s="26"/>
    </row>
    <row r="482" spans="1:256" ht="19.5" customHeight="1">
      <c r="A482" s="80"/>
      <c r="B482" s="86"/>
      <c r="C482" s="87"/>
      <c r="D482" s="88"/>
      <c r="E482" s="17"/>
      <c r="F482" s="17"/>
      <c r="G482" s="17"/>
      <c r="H482" s="17">
        <v>2026</v>
      </c>
      <c r="I482" s="30">
        <f t="shared" si="233"/>
        <v>19009.8</v>
      </c>
      <c r="J482" s="30">
        <f t="shared" si="234"/>
        <v>0</v>
      </c>
      <c r="K482" s="30">
        <f t="shared" si="231"/>
        <v>19009.8</v>
      </c>
      <c r="L482" s="30">
        <f t="shared" si="235"/>
        <v>0</v>
      </c>
      <c r="M482" s="30">
        <f t="shared" si="235"/>
        <v>0</v>
      </c>
      <c r="N482" s="30">
        <f t="shared" si="235"/>
        <v>0</v>
      </c>
      <c r="O482" s="30">
        <f t="shared" si="235"/>
        <v>0</v>
      </c>
      <c r="P482" s="30">
        <f t="shared" si="235"/>
        <v>0</v>
      </c>
      <c r="Q482" s="30">
        <f t="shared" si="235"/>
        <v>0</v>
      </c>
      <c r="R482" s="30">
        <f t="shared" si="235"/>
        <v>0</v>
      </c>
      <c r="S482" s="26"/>
      <c r="T482" s="82"/>
      <c r="U482" s="87"/>
      <c r="V482" s="87"/>
      <c r="W482" s="49"/>
      <c r="X482" s="49"/>
      <c r="Y482" s="52"/>
      <c r="Z482" s="52"/>
      <c r="AA482" s="52"/>
      <c r="AB482" s="52"/>
      <c r="AC482" s="52"/>
      <c r="AD482" s="52"/>
      <c r="AE482" s="52"/>
      <c r="AF482" s="52"/>
      <c r="AG482" s="52"/>
      <c r="AH482" s="52"/>
      <c r="AI482" s="60"/>
      <c r="AJ482" s="89"/>
      <c r="AK482" s="87"/>
      <c r="AL482" s="87"/>
      <c r="AM482" s="87"/>
      <c r="AN482" s="49"/>
      <c r="AO482" s="49"/>
      <c r="AP482" s="52"/>
      <c r="AQ482" s="52"/>
      <c r="AR482" s="52"/>
      <c r="AS482" s="52"/>
      <c r="AT482" s="52"/>
      <c r="AU482" s="52"/>
      <c r="AV482" s="52"/>
      <c r="AW482" s="52"/>
      <c r="AX482" s="52"/>
      <c r="AY482" s="52"/>
      <c r="AZ482" s="60"/>
      <c r="BA482" s="89"/>
      <c r="BB482" s="87"/>
      <c r="BC482" s="87"/>
      <c r="BD482" s="87"/>
      <c r="BE482" s="49"/>
      <c r="BF482" s="49"/>
      <c r="BG482" s="52"/>
      <c r="BH482" s="52"/>
      <c r="BI482" s="52"/>
      <c r="BJ482" s="52"/>
      <c r="BK482" s="52"/>
      <c r="BL482" s="52"/>
      <c r="BM482" s="52"/>
      <c r="BN482" s="52"/>
      <c r="BO482" s="52"/>
      <c r="BP482" s="52"/>
      <c r="BQ482" s="60"/>
      <c r="BR482" s="89"/>
      <c r="BS482" s="87"/>
      <c r="BT482" s="87"/>
      <c r="BU482" s="87"/>
      <c r="BV482" s="49"/>
      <c r="BW482" s="49"/>
      <c r="BX482" s="52"/>
      <c r="BY482" s="52"/>
      <c r="BZ482" s="52"/>
      <c r="CA482" s="52"/>
      <c r="CB482" s="52"/>
      <c r="CC482" s="52"/>
      <c r="CD482" s="52"/>
      <c r="CE482" s="52"/>
      <c r="CF482" s="52"/>
      <c r="CG482" s="52"/>
      <c r="CH482" s="60"/>
      <c r="CI482" s="89"/>
      <c r="CJ482" s="87"/>
      <c r="CK482" s="87"/>
      <c r="CL482" s="87"/>
      <c r="CM482" s="49"/>
      <c r="CN482" s="49"/>
      <c r="CO482" s="52"/>
      <c r="CP482" s="52"/>
      <c r="CQ482" s="52"/>
      <c r="CR482" s="52"/>
      <c r="CS482" s="52"/>
      <c r="CT482" s="52"/>
      <c r="CU482" s="52"/>
      <c r="CV482" s="52"/>
      <c r="CW482" s="52"/>
      <c r="CX482" s="52"/>
      <c r="CY482" s="60"/>
      <c r="CZ482" s="89"/>
      <c r="DA482" s="87"/>
      <c r="DB482" s="87"/>
      <c r="DC482" s="87"/>
      <c r="DD482" s="49"/>
      <c r="DE482" s="49"/>
      <c r="DF482" s="52"/>
      <c r="DG482" s="62"/>
      <c r="DH482" s="30"/>
      <c r="DI482" s="30"/>
      <c r="DJ482" s="30"/>
      <c r="DK482" s="30"/>
      <c r="DL482" s="30"/>
      <c r="DM482" s="30"/>
      <c r="DN482" s="30"/>
      <c r="DO482" s="30"/>
      <c r="DP482" s="26"/>
      <c r="DQ482" s="82"/>
      <c r="DR482" s="86"/>
      <c r="DS482" s="87"/>
      <c r="DT482" s="88"/>
      <c r="DU482" s="17"/>
      <c r="DV482" s="17"/>
      <c r="DW482" s="30"/>
      <c r="DX482" s="30"/>
      <c r="DY482" s="30"/>
      <c r="DZ482" s="30"/>
      <c r="EA482" s="30"/>
      <c r="EB482" s="30"/>
      <c r="EC482" s="30"/>
      <c r="ED482" s="30"/>
      <c r="EE482" s="30"/>
      <c r="EF482" s="30"/>
      <c r="EG482" s="26"/>
      <c r="EH482" s="82"/>
      <c r="EI482" s="86"/>
      <c r="EJ482" s="87"/>
      <c r="EK482" s="88"/>
      <c r="EL482" s="17"/>
      <c r="EM482" s="17"/>
      <c r="EN482" s="30"/>
      <c r="EO482" s="30"/>
      <c r="EP482" s="30"/>
      <c r="EQ482" s="30"/>
      <c r="ER482" s="30"/>
      <c r="ES482" s="30"/>
      <c r="ET482" s="30"/>
      <c r="EU482" s="30"/>
      <c r="EV482" s="30"/>
      <c r="EW482" s="30"/>
      <c r="EX482" s="26"/>
      <c r="EY482" s="82"/>
      <c r="EZ482" s="86"/>
      <c r="FA482" s="87"/>
      <c r="FB482" s="88"/>
      <c r="FC482" s="17"/>
      <c r="FD482" s="17"/>
      <c r="FE482" s="30"/>
      <c r="FF482" s="30"/>
      <c r="FG482" s="30"/>
      <c r="FH482" s="30"/>
      <c r="FI482" s="30"/>
      <c r="FJ482" s="30"/>
      <c r="FK482" s="30"/>
      <c r="FL482" s="30"/>
      <c r="FM482" s="30"/>
      <c r="FN482" s="30"/>
      <c r="FO482" s="26"/>
      <c r="FP482" s="82"/>
      <c r="FQ482" s="86"/>
      <c r="FR482" s="87"/>
      <c r="FS482" s="88"/>
      <c r="FT482" s="17"/>
      <c r="FU482" s="17"/>
      <c r="FV482" s="30"/>
      <c r="FW482" s="30"/>
      <c r="FX482" s="30"/>
      <c r="FY482" s="30"/>
      <c r="FZ482" s="30"/>
      <c r="GA482" s="30"/>
      <c r="GB482" s="30"/>
      <c r="GC482" s="30"/>
      <c r="GD482" s="30"/>
      <c r="GE482" s="30"/>
      <c r="GF482" s="26"/>
      <c r="GG482" s="82"/>
      <c r="GH482" s="86"/>
      <c r="GI482" s="87"/>
      <c r="GJ482" s="88"/>
      <c r="GK482" s="17"/>
      <c r="GL482" s="17"/>
      <c r="GM482" s="30"/>
      <c r="GN482" s="30"/>
      <c r="GO482" s="30"/>
      <c r="GP482" s="30"/>
      <c r="GQ482" s="30"/>
      <c r="GR482" s="30"/>
      <c r="GS482" s="30"/>
      <c r="GT482" s="30"/>
      <c r="GU482" s="30"/>
      <c r="GV482" s="30"/>
      <c r="GW482" s="26"/>
      <c r="GX482" s="82"/>
      <c r="GY482" s="86"/>
      <c r="GZ482" s="87"/>
      <c r="HA482" s="88"/>
      <c r="HB482" s="17"/>
      <c r="HC482" s="17"/>
      <c r="HD482" s="30"/>
      <c r="HE482" s="30"/>
      <c r="HF482" s="30"/>
      <c r="HG482" s="30"/>
      <c r="HH482" s="30"/>
      <c r="HI482" s="30"/>
      <c r="HJ482" s="30"/>
      <c r="HK482" s="30"/>
      <c r="HL482" s="30"/>
      <c r="HM482" s="30"/>
      <c r="HN482" s="26"/>
      <c r="HO482" s="82"/>
      <c r="HP482" s="86"/>
      <c r="HQ482" s="87"/>
      <c r="HR482" s="88"/>
      <c r="HS482" s="17"/>
      <c r="HT482" s="17"/>
      <c r="HU482" s="30"/>
      <c r="HV482" s="30"/>
      <c r="HW482" s="30"/>
      <c r="HX482" s="30"/>
      <c r="HY482" s="30"/>
      <c r="HZ482" s="30"/>
      <c r="IA482" s="30"/>
      <c r="IB482" s="30"/>
      <c r="IC482" s="30"/>
      <c r="ID482" s="30"/>
      <c r="IE482" s="26"/>
      <c r="IF482" s="82"/>
      <c r="IG482" s="86"/>
      <c r="IH482" s="87"/>
      <c r="II482" s="88"/>
      <c r="IJ482" s="17"/>
      <c r="IK482" s="17"/>
      <c r="IL482" s="30"/>
      <c r="IM482" s="30"/>
      <c r="IN482" s="30"/>
      <c r="IO482" s="30"/>
      <c r="IP482" s="30"/>
      <c r="IQ482" s="30"/>
      <c r="IR482" s="30"/>
      <c r="IS482" s="30"/>
      <c r="IT482" s="30"/>
      <c r="IU482" s="30"/>
      <c r="IV482" s="26"/>
    </row>
    <row r="483" spans="1:256" ht="18" customHeight="1">
      <c r="A483" s="80"/>
      <c r="B483" s="86"/>
      <c r="C483" s="87"/>
      <c r="D483" s="88"/>
      <c r="E483" s="20"/>
      <c r="F483" s="20"/>
      <c r="G483" s="20"/>
      <c r="H483" s="17">
        <v>2027</v>
      </c>
      <c r="I483" s="30">
        <f t="shared" si="233"/>
        <v>0</v>
      </c>
      <c r="J483" s="30">
        <f t="shared" si="234"/>
        <v>0</v>
      </c>
      <c r="K483" s="30">
        <f t="shared" si="231"/>
        <v>0</v>
      </c>
      <c r="L483" s="30">
        <f t="shared" si="235"/>
        <v>0</v>
      </c>
      <c r="M483" s="30">
        <f t="shared" si="235"/>
        <v>0</v>
      </c>
      <c r="N483" s="30">
        <f t="shared" si="235"/>
        <v>0</v>
      </c>
      <c r="O483" s="30">
        <f t="shared" si="235"/>
        <v>0</v>
      </c>
      <c r="P483" s="30">
        <f t="shared" si="235"/>
        <v>0</v>
      </c>
      <c r="Q483" s="30">
        <f t="shared" si="235"/>
        <v>0</v>
      </c>
      <c r="R483" s="30">
        <f t="shared" si="235"/>
        <v>0</v>
      </c>
      <c r="S483" s="26"/>
      <c r="T483" s="82"/>
      <c r="U483" s="87"/>
      <c r="V483" s="87"/>
      <c r="W483" s="28"/>
      <c r="X483" s="49"/>
      <c r="Y483" s="52"/>
      <c r="Z483" s="52"/>
      <c r="AA483" s="52"/>
      <c r="AB483" s="52"/>
      <c r="AC483" s="52"/>
      <c r="AD483" s="52"/>
      <c r="AE483" s="52"/>
      <c r="AF483" s="52"/>
      <c r="AG483" s="52"/>
      <c r="AH483" s="52"/>
      <c r="AI483" s="60"/>
      <c r="AJ483" s="89"/>
      <c r="AK483" s="87"/>
      <c r="AL483" s="87"/>
      <c r="AM483" s="87"/>
      <c r="AN483" s="28"/>
      <c r="AO483" s="49"/>
      <c r="AP483" s="52"/>
      <c r="AQ483" s="52"/>
      <c r="AR483" s="52"/>
      <c r="AS483" s="52"/>
      <c r="AT483" s="52"/>
      <c r="AU483" s="52"/>
      <c r="AV483" s="52"/>
      <c r="AW483" s="52"/>
      <c r="AX483" s="52"/>
      <c r="AY483" s="52"/>
      <c r="AZ483" s="60"/>
      <c r="BA483" s="89"/>
      <c r="BB483" s="87"/>
      <c r="BC483" s="87"/>
      <c r="BD483" s="87"/>
      <c r="BE483" s="28"/>
      <c r="BF483" s="49"/>
      <c r="BG483" s="52"/>
      <c r="BH483" s="52"/>
      <c r="BI483" s="52"/>
      <c r="BJ483" s="52"/>
      <c r="BK483" s="52"/>
      <c r="BL483" s="52"/>
      <c r="BM483" s="52"/>
      <c r="BN483" s="52"/>
      <c r="BO483" s="52"/>
      <c r="BP483" s="52"/>
      <c r="BQ483" s="60"/>
      <c r="BR483" s="89"/>
      <c r="BS483" s="87"/>
      <c r="BT483" s="87"/>
      <c r="BU483" s="87"/>
      <c r="BV483" s="28"/>
      <c r="BW483" s="49"/>
      <c r="BX483" s="52"/>
      <c r="BY483" s="52"/>
      <c r="BZ483" s="52"/>
      <c r="CA483" s="52"/>
      <c r="CB483" s="52"/>
      <c r="CC483" s="52"/>
      <c r="CD483" s="52"/>
      <c r="CE483" s="52"/>
      <c r="CF483" s="52"/>
      <c r="CG483" s="52"/>
      <c r="CH483" s="60"/>
      <c r="CI483" s="89"/>
      <c r="CJ483" s="87"/>
      <c r="CK483" s="87"/>
      <c r="CL483" s="87"/>
      <c r="CM483" s="28"/>
      <c r="CN483" s="49"/>
      <c r="CO483" s="52"/>
      <c r="CP483" s="52"/>
      <c r="CQ483" s="52"/>
      <c r="CR483" s="52"/>
      <c r="CS483" s="52"/>
      <c r="CT483" s="52"/>
      <c r="CU483" s="52"/>
      <c r="CV483" s="52"/>
      <c r="CW483" s="52"/>
      <c r="CX483" s="52"/>
      <c r="CY483" s="60"/>
      <c r="CZ483" s="89"/>
      <c r="DA483" s="87"/>
      <c r="DB483" s="87"/>
      <c r="DC483" s="87"/>
      <c r="DD483" s="28"/>
      <c r="DE483" s="49"/>
      <c r="DF483" s="52"/>
      <c r="DG483" s="62"/>
      <c r="DH483" s="30"/>
      <c r="DI483" s="30"/>
      <c r="DJ483" s="30"/>
      <c r="DK483" s="30"/>
      <c r="DL483" s="30"/>
      <c r="DM483" s="30"/>
      <c r="DN483" s="30"/>
      <c r="DO483" s="30"/>
      <c r="DP483" s="26"/>
      <c r="DQ483" s="82"/>
      <c r="DR483" s="86"/>
      <c r="DS483" s="87"/>
      <c r="DT483" s="88"/>
      <c r="DU483" s="20"/>
      <c r="DV483" s="17"/>
      <c r="DW483" s="30"/>
      <c r="DX483" s="30"/>
      <c r="DY483" s="30"/>
      <c r="DZ483" s="30"/>
      <c r="EA483" s="30"/>
      <c r="EB483" s="30"/>
      <c r="EC483" s="30"/>
      <c r="ED483" s="30"/>
      <c r="EE483" s="30"/>
      <c r="EF483" s="30"/>
      <c r="EG483" s="26"/>
      <c r="EH483" s="82"/>
      <c r="EI483" s="86"/>
      <c r="EJ483" s="87"/>
      <c r="EK483" s="88"/>
      <c r="EL483" s="20"/>
      <c r="EM483" s="17"/>
      <c r="EN483" s="30"/>
      <c r="EO483" s="30"/>
      <c r="EP483" s="30"/>
      <c r="EQ483" s="30"/>
      <c r="ER483" s="30"/>
      <c r="ES483" s="30"/>
      <c r="ET483" s="30"/>
      <c r="EU483" s="30"/>
      <c r="EV483" s="30"/>
      <c r="EW483" s="30"/>
      <c r="EX483" s="26"/>
      <c r="EY483" s="82"/>
      <c r="EZ483" s="86"/>
      <c r="FA483" s="87"/>
      <c r="FB483" s="88"/>
      <c r="FC483" s="20"/>
      <c r="FD483" s="17"/>
      <c r="FE483" s="30"/>
      <c r="FF483" s="30"/>
      <c r="FG483" s="30"/>
      <c r="FH483" s="30"/>
      <c r="FI483" s="30"/>
      <c r="FJ483" s="30"/>
      <c r="FK483" s="30"/>
      <c r="FL483" s="30"/>
      <c r="FM483" s="30"/>
      <c r="FN483" s="30"/>
      <c r="FO483" s="26"/>
      <c r="FP483" s="82"/>
      <c r="FQ483" s="86"/>
      <c r="FR483" s="87"/>
      <c r="FS483" s="88"/>
      <c r="FT483" s="20"/>
      <c r="FU483" s="17"/>
      <c r="FV483" s="30"/>
      <c r="FW483" s="30"/>
      <c r="FX483" s="30"/>
      <c r="FY483" s="30"/>
      <c r="FZ483" s="30"/>
      <c r="GA483" s="30"/>
      <c r="GB483" s="30"/>
      <c r="GC483" s="30"/>
      <c r="GD483" s="30"/>
      <c r="GE483" s="30"/>
      <c r="GF483" s="26"/>
      <c r="GG483" s="82"/>
      <c r="GH483" s="86"/>
      <c r="GI483" s="87"/>
      <c r="GJ483" s="88"/>
      <c r="GK483" s="20"/>
      <c r="GL483" s="17"/>
      <c r="GM483" s="30"/>
      <c r="GN483" s="30"/>
      <c r="GO483" s="30"/>
      <c r="GP483" s="30"/>
      <c r="GQ483" s="30"/>
      <c r="GR483" s="30"/>
      <c r="GS483" s="30"/>
      <c r="GT483" s="30"/>
      <c r="GU483" s="30"/>
      <c r="GV483" s="30"/>
      <c r="GW483" s="26"/>
      <c r="GX483" s="82"/>
      <c r="GY483" s="86"/>
      <c r="GZ483" s="87"/>
      <c r="HA483" s="88"/>
      <c r="HB483" s="20"/>
      <c r="HC483" s="17"/>
      <c r="HD483" s="30"/>
      <c r="HE483" s="30"/>
      <c r="HF483" s="30"/>
      <c r="HG483" s="30"/>
      <c r="HH483" s="30"/>
      <c r="HI483" s="30"/>
      <c r="HJ483" s="30"/>
      <c r="HK483" s="30"/>
      <c r="HL483" s="30"/>
      <c r="HM483" s="30"/>
      <c r="HN483" s="26"/>
      <c r="HO483" s="82"/>
      <c r="HP483" s="86"/>
      <c r="HQ483" s="87"/>
      <c r="HR483" s="88"/>
      <c r="HS483" s="20"/>
      <c r="HT483" s="17"/>
      <c r="HU483" s="30"/>
      <c r="HV483" s="30"/>
      <c r="HW483" s="30"/>
      <c r="HX483" s="30"/>
      <c r="HY483" s="30"/>
      <c r="HZ483" s="30"/>
      <c r="IA483" s="30"/>
      <c r="IB483" s="30"/>
      <c r="IC483" s="30"/>
      <c r="ID483" s="30"/>
      <c r="IE483" s="26"/>
      <c r="IF483" s="82"/>
      <c r="IG483" s="86"/>
      <c r="IH483" s="87"/>
      <c r="II483" s="88"/>
      <c r="IJ483" s="20"/>
      <c r="IK483" s="17"/>
      <c r="IL483" s="30"/>
      <c r="IM483" s="30"/>
      <c r="IN483" s="30"/>
      <c r="IO483" s="30"/>
      <c r="IP483" s="30"/>
      <c r="IQ483" s="30"/>
      <c r="IR483" s="30"/>
      <c r="IS483" s="30"/>
      <c r="IT483" s="30"/>
      <c r="IU483" s="30"/>
      <c r="IV483" s="26"/>
    </row>
    <row r="484" spans="1:243" ht="21.75" customHeight="1">
      <c r="A484" s="80"/>
      <c r="B484" s="86"/>
      <c r="C484" s="87"/>
      <c r="D484" s="88"/>
      <c r="E484" s="20"/>
      <c r="F484" s="20"/>
      <c r="G484" s="20"/>
      <c r="H484" s="17">
        <v>2028</v>
      </c>
      <c r="I484" s="30">
        <f t="shared" si="233"/>
        <v>0</v>
      </c>
      <c r="J484" s="30">
        <f t="shared" si="234"/>
        <v>0</v>
      </c>
      <c r="K484" s="30">
        <f t="shared" si="231"/>
        <v>0</v>
      </c>
      <c r="L484" s="30">
        <f t="shared" si="235"/>
        <v>0</v>
      </c>
      <c r="M484" s="30">
        <f t="shared" si="235"/>
        <v>0</v>
      </c>
      <c r="N484" s="30">
        <f t="shared" si="235"/>
        <v>0</v>
      </c>
      <c r="O484" s="30">
        <f t="shared" si="235"/>
        <v>0</v>
      </c>
      <c r="P484" s="30">
        <f t="shared" si="235"/>
        <v>0</v>
      </c>
      <c r="Q484" s="30">
        <f t="shared" si="235"/>
        <v>0</v>
      </c>
      <c r="R484" s="30">
        <f t="shared" si="235"/>
        <v>0</v>
      </c>
      <c r="S484" s="26"/>
      <c r="T484" s="31"/>
      <c r="AI484" s="28"/>
      <c r="AY484" s="28"/>
      <c r="BO484" s="28"/>
      <c r="CE484" s="28"/>
      <c r="CU484" s="28"/>
      <c r="DK484" s="28"/>
      <c r="EA484" s="28"/>
      <c r="EQ484" s="28"/>
      <c r="FG484" s="28"/>
      <c r="FW484" s="28"/>
      <c r="GM484" s="28"/>
      <c r="HC484" s="28"/>
      <c r="HS484" s="28"/>
      <c r="II484" s="28"/>
    </row>
    <row r="485" spans="1:243" ht="21.75" customHeight="1">
      <c r="A485" s="80"/>
      <c r="B485" s="86"/>
      <c r="C485" s="87"/>
      <c r="D485" s="88"/>
      <c r="E485" s="20"/>
      <c r="F485" s="20"/>
      <c r="G485" s="20"/>
      <c r="H485" s="17">
        <v>2029</v>
      </c>
      <c r="I485" s="30">
        <f t="shared" si="233"/>
        <v>0</v>
      </c>
      <c r="J485" s="30">
        <f t="shared" si="234"/>
        <v>0</v>
      </c>
      <c r="K485" s="30">
        <f t="shared" si="231"/>
        <v>0</v>
      </c>
      <c r="L485" s="30">
        <f t="shared" si="235"/>
        <v>0</v>
      </c>
      <c r="M485" s="30">
        <f t="shared" si="235"/>
        <v>0</v>
      </c>
      <c r="N485" s="30">
        <f t="shared" si="235"/>
        <v>0</v>
      </c>
      <c r="O485" s="30">
        <f t="shared" si="235"/>
        <v>0</v>
      </c>
      <c r="P485" s="30">
        <f t="shared" si="235"/>
        <v>0</v>
      </c>
      <c r="Q485" s="30">
        <f t="shared" si="235"/>
        <v>0</v>
      </c>
      <c r="R485" s="30">
        <f t="shared" si="235"/>
        <v>0</v>
      </c>
      <c r="S485" s="26"/>
      <c r="T485" s="31"/>
      <c r="AI485" s="28"/>
      <c r="AY485" s="28"/>
      <c r="BO485" s="28"/>
      <c r="CE485" s="28"/>
      <c r="CU485" s="28"/>
      <c r="DK485" s="28"/>
      <c r="EA485" s="28"/>
      <c r="EQ485" s="28"/>
      <c r="FG485" s="28"/>
      <c r="FW485" s="28"/>
      <c r="GM485" s="28"/>
      <c r="HC485" s="28"/>
      <c r="HS485" s="28"/>
      <c r="II485" s="28"/>
    </row>
    <row r="486" spans="1:243" ht="21.75" customHeight="1">
      <c r="A486" s="81"/>
      <c r="B486" s="112"/>
      <c r="C486" s="113"/>
      <c r="D486" s="114"/>
      <c r="E486" s="20"/>
      <c r="F486" s="20"/>
      <c r="G486" s="20"/>
      <c r="H486" s="17">
        <v>2030</v>
      </c>
      <c r="I486" s="30">
        <f t="shared" si="233"/>
        <v>0</v>
      </c>
      <c r="J486" s="30">
        <f t="shared" si="234"/>
        <v>0</v>
      </c>
      <c r="K486" s="30">
        <f t="shared" si="231"/>
        <v>0</v>
      </c>
      <c r="L486" s="30">
        <f t="shared" si="235"/>
        <v>0</v>
      </c>
      <c r="M486" s="30">
        <f t="shared" si="235"/>
        <v>0</v>
      </c>
      <c r="N486" s="30">
        <f t="shared" si="235"/>
        <v>0</v>
      </c>
      <c r="O486" s="30">
        <f t="shared" si="235"/>
        <v>0</v>
      </c>
      <c r="P486" s="30">
        <f t="shared" si="235"/>
        <v>0</v>
      </c>
      <c r="Q486" s="30">
        <f t="shared" si="235"/>
        <v>0</v>
      </c>
      <c r="R486" s="30">
        <f t="shared" si="235"/>
        <v>0</v>
      </c>
      <c r="S486" s="26"/>
      <c r="T486" s="63"/>
      <c r="AI486" s="28"/>
      <c r="AY486" s="28"/>
      <c r="BO486" s="28"/>
      <c r="CE486" s="28"/>
      <c r="CU486" s="28"/>
      <c r="DK486" s="28"/>
      <c r="EA486" s="28"/>
      <c r="EQ486" s="28"/>
      <c r="FG486" s="28"/>
      <c r="FW486" s="28"/>
      <c r="GM486" s="28"/>
      <c r="HC486" s="28"/>
      <c r="HS486" s="28"/>
      <c r="II486" s="28"/>
    </row>
    <row r="487" spans="1:19" ht="15.75">
      <c r="A487" s="64"/>
      <c r="B487" s="65"/>
      <c r="C487" s="65"/>
      <c r="D487" s="65"/>
      <c r="E487" s="65"/>
      <c r="F487" s="65"/>
      <c r="G487" s="65"/>
      <c r="H487" s="65"/>
      <c r="I487" s="66"/>
      <c r="J487" s="66"/>
      <c r="K487" s="65"/>
      <c r="L487" s="65"/>
      <c r="M487" s="65"/>
      <c r="N487" s="65"/>
      <c r="O487" s="65"/>
      <c r="P487" s="65"/>
      <c r="Q487" s="65"/>
      <c r="R487" s="65"/>
      <c r="S487" s="65"/>
    </row>
    <row r="488" spans="1:12" ht="15.75">
      <c r="A488" s="67"/>
      <c r="K488" s="7"/>
      <c r="L488" s="7"/>
    </row>
    <row r="489" spans="1:12" ht="15.75">
      <c r="A489" s="67"/>
      <c r="K489" s="7"/>
      <c r="L489" s="7"/>
    </row>
    <row r="490" spans="1:12" ht="15.75">
      <c r="A490" s="67"/>
      <c r="K490" s="7"/>
      <c r="L490" s="7"/>
    </row>
    <row r="491" spans="1:12" ht="15.75">
      <c r="A491" s="67"/>
      <c r="D491" s="68"/>
      <c r="E491" s="68"/>
      <c r="F491" s="68"/>
      <c r="G491" s="68"/>
      <c r="K491" s="7"/>
      <c r="L491" s="7"/>
    </row>
    <row r="492" spans="1:12" ht="15.75">
      <c r="A492" s="67"/>
      <c r="K492" s="7"/>
      <c r="L492" s="7"/>
    </row>
    <row r="493" spans="1:15" ht="15.75">
      <c r="A493" s="67"/>
      <c r="K493" s="7"/>
      <c r="L493" s="7"/>
      <c r="O493" s="69"/>
    </row>
    <row r="494" ht="15.75">
      <c r="A494" s="67"/>
    </row>
    <row r="495" ht="15.75">
      <c r="A495" s="67"/>
    </row>
    <row r="496" ht="15.75">
      <c r="A496" s="67"/>
    </row>
    <row r="497" ht="15.75">
      <c r="A497" s="67"/>
    </row>
    <row r="498" ht="15.75">
      <c r="A498" s="67"/>
    </row>
    <row r="499" ht="15.75">
      <c r="A499" s="67"/>
    </row>
    <row r="500" ht="15.75">
      <c r="A500" s="67"/>
    </row>
    <row r="501" spans="1:15" ht="15.75">
      <c r="A501" s="67"/>
      <c r="O501" s="69"/>
    </row>
    <row r="502" ht="15.75">
      <c r="A502" s="67"/>
    </row>
    <row r="503" ht="15.75">
      <c r="A503" s="67"/>
    </row>
    <row r="504" ht="15.75">
      <c r="A504" s="67"/>
    </row>
    <row r="505" ht="15.75">
      <c r="A505" s="67"/>
    </row>
    <row r="506" ht="15.75">
      <c r="A506" s="67"/>
    </row>
    <row r="507" ht="15.75">
      <c r="A507" s="67"/>
    </row>
    <row r="508" ht="15.75">
      <c r="A508" s="67"/>
    </row>
    <row r="509" ht="15.75">
      <c r="A509" s="67"/>
    </row>
    <row r="510" ht="15.75">
      <c r="A510" s="67"/>
    </row>
    <row r="511" ht="15.75">
      <c r="A511" s="67"/>
    </row>
    <row r="512" ht="15.75">
      <c r="A512" s="67"/>
    </row>
    <row r="513" ht="15.75">
      <c r="A513" s="67"/>
    </row>
    <row r="514" ht="15.75">
      <c r="A514" s="67"/>
    </row>
    <row r="515" ht="15.75">
      <c r="A515" s="67"/>
    </row>
    <row r="516" ht="15.75">
      <c r="A516" s="67"/>
    </row>
    <row r="517" ht="15.75">
      <c r="A517" s="67"/>
    </row>
    <row r="518" ht="15.75">
      <c r="A518" s="67"/>
    </row>
    <row r="519" ht="15.75">
      <c r="A519" s="67"/>
    </row>
    <row r="520" ht="15.75">
      <c r="A520" s="67"/>
    </row>
    <row r="521" ht="15.75">
      <c r="A521" s="67"/>
    </row>
    <row r="522" ht="15.75">
      <c r="A522" s="67"/>
    </row>
    <row r="523" ht="15.75">
      <c r="A523" s="67"/>
    </row>
    <row r="524" ht="15.75">
      <c r="A524" s="67"/>
    </row>
    <row r="525" ht="15.75">
      <c r="A525" s="67"/>
    </row>
    <row r="526" ht="15.75">
      <c r="A526" s="67"/>
    </row>
    <row r="527" ht="15.75">
      <c r="A527" s="67"/>
    </row>
    <row r="528" ht="15.75">
      <c r="A528" s="67"/>
    </row>
    <row r="529" ht="15.75">
      <c r="A529" s="67"/>
    </row>
    <row r="530" ht="15.75">
      <c r="A530" s="67"/>
    </row>
    <row r="531" ht="15.75">
      <c r="A531" s="67"/>
    </row>
    <row r="532" ht="15.75">
      <c r="A532" s="67"/>
    </row>
    <row r="533" ht="15.75">
      <c r="A533" s="67"/>
    </row>
    <row r="534" ht="15.75">
      <c r="A534" s="67"/>
    </row>
    <row r="535" ht="15.75">
      <c r="A535" s="67"/>
    </row>
    <row r="536" ht="15.75">
      <c r="A536" s="67"/>
    </row>
    <row r="537" ht="15.75">
      <c r="A537" s="67"/>
    </row>
    <row r="538" ht="15.75">
      <c r="A538" s="67"/>
    </row>
    <row r="539" ht="15.75">
      <c r="A539" s="67"/>
    </row>
    <row r="540" ht="15.75">
      <c r="A540" s="67"/>
    </row>
    <row r="541" ht="15.75">
      <c r="A541" s="67"/>
    </row>
    <row r="542" ht="15.75">
      <c r="A542" s="67"/>
    </row>
    <row r="543" ht="15.75">
      <c r="A543" s="67"/>
    </row>
    <row r="544" ht="15.75">
      <c r="A544" s="67"/>
    </row>
    <row r="545" ht="15.75">
      <c r="A545" s="67"/>
    </row>
    <row r="546" ht="15.75">
      <c r="A546" s="67"/>
    </row>
    <row r="547" ht="15.75">
      <c r="A547" s="67"/>
    </row>
    <row r="548" ht="15.75">
      <c r="A548" s="67"/>
    </row>
    <row r="549" ht="15.75">
      <c r="A549" s="67"/>
    </row>
    <row r="550" ht="15.75">
      <c r="A550" s="67"/>
    </row>
    <row r="551" ht="15.75">
      <c r="A551" s="67"/>
    </row>
    <row r="552" ht="15.75">
      <c r="A552" s="67"/>
    </row>
    <row r="553" ht="15.75">
      <c r="A553" s="67"/>
    </row>
    <row r="554" ht="15.75">
      <c r="A554" s="67"/>
    </row>
    <row r="555" ht="15.75">
      <c r="A555" s="67"/>
    </row>
    <row r="556" ht="15.75">
      <c r="A556" s="67"/>
    </row>
    <row r="557" ht="15.75">
      <c r="A557" s="67"/>
    </row>
    <row r="558" ht="15.75">
      <c r="A558" s="67"/>
    </row>
    <row r="559" ht="15.75">
      <c r="A559" s="67"/>
    </row>
    <row r="560" ht="15.75">
      <c r="A560" s="67"/>
    </row>
    <row r="561" ht="15.75">
      <c r="A561" s="67"/>
    </row>
    <row r="562" ht="15.75">
      <c r="A562" s="67"/>
    </row>
    <row r="563" ht="15.75">
      <c r="A563" s="67"/>
    </row>
    <row r="564" ht="15.75">
      <c r="A564" s="67"/>
    </row>
    <row r="565" ht="15.75">
      <c r="A565" s="67"/>
    </row>
    <row r="566" ht="15.75">
      <c r="A566" s="67"/>
    </row>
    <row r="567" ht="15.75">
      <c r="A567" s="67"/>
    </row>
    <row r="568" ht="15.75">
      <c r="A568" s="67"/>
    </row>
    <row r="569" ht="15.75">
      <c r="A569" s="67"/>
    </row>
    <row r="570" ht="15.75">
      <c r="A570" s="67"/>
    </row>
    <row r="571" ht="15.75">
      <c r="A571" s="67"/>
    </row>
    <row r="572" ht="15.75">
      <c r="A572" s="67"/>
    </row>
    <row r="573" ht="15.75">
      <c r="A573" s="67"/>
    </row>
  </sheetData>
  <sheetProtection/>
  <mergeCells count="513">
    <mergeCell ref="IG417:II423"/>
    <mergeCell ref="EZ417:FB423"/>
    <mergeCell ref="FP417:FP423"/>
    <mergeCell ref="FQ417:FS423"/>
    <mergeCell ref="GG417:GG423"/>
    <mergeCell ref="GY417:HA423"/>
    <mergeCell ref="HO417:HO423"/>
    <mergeCell ref="HP417:HR423"/>
    <mergeCell ref="EI417:EK423"/>
    <mergeCell ref="EY417:EY423"/>
    <mergeCell ref="IF417:IF423"/>
    <mergeCell ref="BS417:BU423"/>
    <mergeCell ref="CI417:CI423"/>
    <mergeCell ref="CJ417:CL423"/>
    <mergeCell ref="CZ417:CZ423"/>
    <mergeCell ref="GH417:GJ423"/>
    <mergeCell ref="GX417:GX423"/>
    <mergeCell ref="DA417:DC423"/>
    <mergeCell ref="DQ417:DQ423"/>
    <mergeCell ref="DR417:DT423"/>
    <mergeCell ref="EH417:EH423"/>
    <mergeCell ref="EH407:EH413"/>
    <mergeCell ref="EI407:EK413"/>
    <mergeCell ref="A417:A426"/>
    <mergeCell ref="B417:D426"/>
    <mergeCell ref="T417:T423"/>
    <mergeCell ref="U417:V423"/>
    <mergeCell ref="AJ417:AJ423"/>
    <mergeCell ref="AK417:AM423"/>
    <mergeCell ref="BB417:BD423"/>
    <mergeCell ref="BR417:BR423"/>
    <mergeCell ref="CI407:CI413"/>
    <mergeCell ref="CJ407:CL413"/>
    <mergeCell ref="BA417:BA423"/>
    <mergeCell ref="IG407:II413"/>
    <mergeCell ref="GH407:GJ413"/>
    <mergeCell ref="GX407:GX413"/>
    <mergeCell ref="GY407:HA413"/>
    <mergeCell ref="HO407:HO413"/>
    <mergeCell ref="HP407:HR413"/>
    <mergeCell ref="IF407:IF413"/>
    <mergeCell ref="A407:A416"/>
    <mergeCell ref="B407:D416"/>
    <mergeCell ref="T407:T413"/>
    <mergeCell ref="U407:V413"/>
    <mergeCell ref="AJ407:AJ413"/>
    <mergeCell ref="AK407:AM413"/>
    <mergeCell ref="A396:A405"/>
    <mergeCell ref="B396:D405"/>
    <mergeCell ref="E396:E405"/>
    <mergeCell ref="A363:H363"/>
    <mergeCell ref="B364:D373"/>
    <mergeCell ref="B374:D383"/>
    <mergeCell ref="B384:D393"/>
    <mergeCell ref="A364:A393"/>
    <mergeCell ref="HP477:HR483"/>
    <mergeCell ref="GG477:GG483"/>
    <mergeCell ref="EH477:EH483"/>
    <mergeCell ref="EI477:EK483"/>
    <mergeCell ref="FP477:FP483"/>
    <mergeCell ref="IG477:II483"/>
    <mergeCell ref="IF477:IF483"/>
    <mergeCell ref="EY477:EY483"/>
    <mergeCell ref="GH477:GJ483"/>
    <mergeCell ref="GX477:GX483"/>
    <mergeCell ref="B299:D308"/>
    <mergeCell ref="E299:E308"/>
    <mergeCell ref="GY477:HA483"/>
    <mergeCell ref="HO477:HO483"/>
    <mergeCell ref="CJ477:CL483"/>
    <mergeCell ref="DQ477:DQ483"/>
    <mergeCell ref="DR477:DT483"/>
    <mergeCell ref="CZ477:CZ483"/>
    <mergeCell ref="DA477:DC483"/>
    <mergeCell ref="BS407:BU413"/>
    <mergeCell ref="GX353:GX359"/>
    <mergeCell ref="GY353:HA359"/>
    <mergeCell ref="HO353:HO359"/>
    <mergeCell ref="EY353:EY359"/>
    <mergeCell ref="FP467:FP473"/>
    <mergeCell ref="GX467:GX473"/>
    <mergeCell ref="GG407:GG413"/>
    <mergeCell ref="EY407:EY413"/>
    <mergeCell ref="EZ407:FB413"/>
    <mergeCell ref="FP407:FP413"/>
    <mergeCell ref="BB477:BD483"/>
    <mergeCell ref="AK477:AM483"/>
    <mergeCell ref="BA467:BA473"/>
    <mergeCell ref="FQ477:FS483"/>
    <mergeCell ref="EI353:EK359"/>
    <mergeCell ref="FQ353:FS359"/>
    <mergeCell ref="FQ407:FS413"/>
    <mergeCell ref="BA407:BA413"/>
    <mergeCell ref="BB407:BD413"/>
    <mergeCell ref="BR407:BR413"/>
    <mergeCell ref="A477:A486"/>
    <mergeCell ref="B477:D486"/>
    <mergeCell ref="T477:T483"/>
    <mergeCell ref="U477:V483"/>
    <mergeCell ref="AJ477:AJ483"/>
    <mergeCell ref="BA477:BA483"/>
    <mergeCell ref="HP353:HR359"/>
    <mergeCell ref="EZ477:FB483"/>
    <mergeCell ref="BR477:BR483"/>
    <mergeCell ref="BS477:BU483"/>
    <mergeCell ref="CI477:CI483"/>
    <mergeCell ref="BS447:BU453"/>
    <mergeCell ref="FQ457:FS463"/>
    <mergeCell ref="CI457:CI463"/>
    <mergeCell ref="CJ457:CL463"/>
    <mergeCell ref="BS457:BU463"/>
    <mergeCell ref="A343:A352"/>
    <mergeCell ref="A353:A362"/>
    <mergeCell ref="B353:D362"/>
    <mergeCell ref="GG353:GG359"/>
    <mergeCell ref="GH353:GJ359"/>
    <mergeCell ref="CI353:CI359"/>
    <mergeCell ref="CJ353:CL359"/>
    <mergeCell ref="GH343:GJ349"/>
    <mergeCell ref="EH343:EH349"/>
    <mergeCell ref="EI343:EK349"/>
    <mergeCell ref="B437:D446"/>
    <mergeCell ref="T323:T329"/>
    <mergeCell ref="BA353:BA359"/>
    <mergeCell ref="T353:T359"/>
    <mergeCell ref="B333:D342"/>
    <mergeCell ref="U353:V359"/>
    <mergeCell ref="AJ353:AJ359"/>
    <mergeCell ref="AK353:AM359"/>
    <mergeCell ref="B323:D332"/>
    <mergeCell ref="T437:T443"/>
    <mergeCell ref="DA457:DC463"/>
    <mergeCell ref="B457:D466"/>
    <mergeCell ref="A323:A332"/>
    <mergeCell ref="A447:A456"/>
    <mergeCell ref="A333:A342"/>
    <mergeCell ref="B447:D456"/>
    <mergeCell ref="BA333:BA339"/>
    <mergeCell ref="T343:T349"/>
    <mergeCell ref="A437:A446"/>
    <mergeCell ref="BB333:BD339"/>
    <mergeCell ref="IG457:II463"/>
    <mergeCell ref="GY457:HA463"/>
    <mergeCell ref="HO457:HO463"/>
    <mergeCell ref="A457:A466"/>
    <mergeCell ref="BA457:BA463"/>
    <mergeCell ref="BB457:BD463"/>
    <mergeCell ref="EH457:EH463"/>
    <mergeCell ref="EI457:EK463"/>
    <mergeCell ref="DQ457:DQ463"/>
    <mergeCell ref="BR457:BR463"/>
    <mergeCell ref="IG353:II359"/>
    <mergeCell ref="EZ353:FB359"/>
    <mergeCell ref="FP353:FP359"/>
    <mergeCell ref="BS437:BU443"/>
    <mergeCell ref="CI437:CI443"/>
    <mergeCell ref="CJ437:CL443"/>
    <mergeCell ref="IF353:IF359"/>
    <mergeCell ref="DA353:DC359"/>
    <mergeCell ref="DQ353:DQ359"/>
    <mergeCell ref="DR353:DT359"/>
    <mergeCell ref="CI447:CI453"/>
    <mergeCell ref="CZ353:CZ359"/>
    <mergeCell ref="CZ447:CZ453"/>
    <mergeCell ref="CJ447:CL453"/>
    <mergeCell ref="EH353:EH359"/>
    <mergeCell ref="EH447:EH453"/>
    <mergeCell ref="CZ407:CZ413"/>
    <mergeCell ref="DA407:DC413"/>
    <mergeCell ref="DQ407:DQ413"/>
    <mergeCell ref="DR407:DT413"/>
    <mergeCell ref="BR333:BR339"/>
    <mergeCell ref="BB353:BD359"/>
    <mergeCell ref="BR353:BR359"/>
    <mergeCell ref="BS353:BU359"/>
    <mergeCell ref="CJ333:CL339"/>
    <mergeCell ref="HP457:HR463"/>
    <mergeCell ref="EZ457:FB463"/>
    <mergeCell ref="GH447:GJ453"/>
    <mergeCell ref="GX447:GX453"/>
    <mergeCell ref="GX437:GX443"/>
    <mergeCell ref="BA447:BA453"/>
    <mergeCell ref="BB447:BD453"/>
    <mergeCell ref="BR447:BR453"/>
    <mergeCell ref="BR437:BR443"/>
    <mergeCell ref="BB437:BD443"/>
    <mergeCell ref="GG457:GG463"/>
    <mergeCell ref="DQ447:DQ453"/>
    <mergeCell ref="DR447:DT453"/>
    <mergeCell ref="GG447:GG453"/>
    <mergeCell ref="CZ457:CZ463"/>
    <mergeCell ref="T457:T463"/>
    <mergeCell ref="U457:V463"/>
    <mergeCell ref="IF457:IF463"/>
    <mergeCell ref="GH457:GJ463"/>
    <mergeCell ref="GX457:GX463"/>
    <mergeCell ref="FP457:FP463"/>
    <mergeCell ref="DR457:DT463"/>
    <mergeCell ref="AJ457:AJ463"/>
    <mergeCell ref="AK457:AM463"/>
    <mergeCell ref="EY457:EY463"/>
    <mergeCell ref="IG447:II453"/>
    <mergeCell ref="EY447:EY453"/>
    <mergeCell ref="EZ447:FB453"/>
    <mergeCell ref="FP447:FP453"/>
    <mergeCell ref="FQ447:FS453"/>
    <mergeCell ref="EI447:EK453"/>
    <mergeCell ref="IF447:IF453"/>
    <mergeCell ref="GY447:HA453"/>
    <mergeCell ref="HO447:HO453"/>
    <mergeCell ref="HP447:HR453"/>
    <mergeCell ref="IF437:IF443"/>
    <mergeCell ref="IG437:II443"/>
    <mergeCell ref="DR437:DT443"/>
    <mergeCell ref="EH437:EH443"/>
    <mergeCell ref="EI437:EK443"/>
    <mergeCell ref="EY437:EY443"/>
    <mergeCell ref="HP437:HR443"/>
    <mergeCell ref="HO437:HO443"/>
    <mergeCell ref="GH437:GJ443"/>
    <mergeCell ref="GY437:HA443"/>
    <mergeCell ref="T447:T453"/>
    <mergeCell ref="U447:V453"/>
    <mergeCell ref="AJ447:AJ453"/>
    <mergeCell ref="AK447:AM453"/>
    <mergeCell ref="FP437:FP443"/>
    <mergeCell ref="FQ437:FS443"/>
    <mergeCell ref="CZ437:CZ443"/>
    <mergeCell ref="DA447:DC453"/>
    <mergeCell ref="DA437:DC443"/>
    <mergeCell ref="DQ437:DQ443"/>
    <mergeCell ref="U437:V443"/>
    <mergeCell ref="AJ437:AJ443"/>
    <mergeCell ref="AK437:AM443"/>
    <mergeCell ref="BA437:BA443"/>
    <mergeCell ref="GG437:GG443"/>
    <mergeCell ref="EZ437:FB443"/>
    <mergeCell ref="GG343:GG349"/>
    <mergeCell ref="GX343:GX349"/>
    <mergeCell ref="GY343:HA349"/>
    <mergeCell ref="HO343:HO349"/>
    <mergeCell ref="IF343:IF349"/>
    <mergeCell ref="IG343:II349"/>
    <mergeCell ref="HP343:HR349"/>
    <mergeCell ref="FQ343:FS349"/>
    <mergeCell ref="CI343:CI349"/>
    <mergeCell ref="CJ343:CL349"/>
    <mergeCell ref="CZ343:CZ349"/>
    <mergeCell ref="DA343:DC349"/>
    <mergeCell ref="DQ343:DQ349"/>
    <mergeCell ref="DR343:DT349"/>
    <mergeCell ref="EZ343:FB349"/>
    <mergeCell ref="FP343:FP349"/>
    <mergeCell ref="EY343:EY349"/>
    <mergeCell ref="U343:V349"/>
    <mergeCell ref="AJ343:AJ349"/>
    <mergeCell ref="AK343:AM349"/>
    <mergeCell ref="BA343:BA349"/>
    <mergeCell ref="BB343:BD349"/>
    <mergeCell ref="GY333:HA339"/>
    <mergeCell ref="BS333:BU339"/>
    <mergeCell ref="CI333:CI339"/>
    <mergeCell ref="BR343:BR349"/>
    <mergeCell ref="BS343:BU349"/>
    <mergeCell ref="HO333:HO339"/>
    <mergeCell ref="HP333:HR339"/>
    <mergeCell ref="IF333:IF339"/>
    <mergeCell ref="IG333:II339"/>
    <mergeCell ref="EY333:EY339"/>
    <mergeCell ref="EZ333:FB339"/>
    <mergeCell ref="FP333:FP339"/>
    <mergeCell ref="FQ333:FS339"/>
    <mergeCell ref="GG333:GG339"/>
    <mergeCell ref="GX333:GX339"/>
    <mergeCell ref="GX323:GX329"/>
    <mergeCell ref="DA333:DC339"/>
    <mergeCell ref="DQ333:DQ339"/>
    <mergeCell ref="DR333:DT339"/>
    <mergeCell ref="EH333:EH339"/>
    <mergeCell ref="EI333:EK339"/>
    <mergeCell ref="DQ323:DQ329"/>
    <mergeCell ref="FQ323:FS329"/>
    <mergeCell ref="GG323:GG329"/>
    <mergeCell ref="GH323:GJ329"/>
    <mergeCell ref="IG323:II329"/>
    <mergeCell ref="T333:T339"/>
    <mergeCell ref="U333:V339"/>
    <mergeCell ref="AJ333:AJ339"/>
    <mergeCell ref="AK333:AM339"/>
    <mergeCell ref="FP323:FP329"/>
    <mergeCell ref="GY323:HA329"/>
    <mergeCell ref="HO323:HO329"/>
    <mergeCell ref="HP323:HR329"/>
    <mergeCell ref="DR323:DT329"/>
    <mergeCell ref="CJ323:CL329"/>
    <mergeCell ref="DA323:DC329"/>
    <mergeCell ref="CZ323:CZ329"/>
    <mergeCell ref="GH333:GJ339"/>
    <mergeCell ref="CZ333:CZ339"/>
    <mergeCell ref="EH323:EH329"/>
    <mergeCell ref="EI323:EK329"/>
    <mergeCell ref="EY323:EY329"/>
    <mergeCell ref="T17:T20"/>
    <mergeCell ref="F11:F15"/>
    <mergeCell ref="BB323:BD329"/>
    <mergeCell ref="IF323:IF329"/>
    <mergeCell ref="AJ323:AJ329"/>
    <mergeCell ref="AK323:AM329"/>
    <mergeCell ref="EZ323:FB329"/>
    <mergeCell ref="BR323:BR329"/>
    <mergeCell ref="BS323:BU329"/>
    <mergeCell ref="CI323:CI329"/>
    <mergeCell ref="A11:A15"/>
    <mergeCell ref="B11:B15"/>
    <mergeCell ref="A17:H17"/>
    <mergeCell ref="H11:H15"/>
    <mergeCell ref="B49:D58"/>
    <mergeCell ref="A38:H38"/>
    <mergeCell ref="B39:D48"/>
    <mergeCell ref="A28:A37"/>
    <mergeCell ref="B28:D34"/>
    <mergeCell ref="C11:C15"/>
    <mergeCell ref="A156:H156"/>
    <mergeCell ref="CV116:CX122"/>
    <mergeCell ref="CV136:CX142"/>
    <mergeCell ref="AJ136:AL142"/>
    <mergeCell ref="AJ126:AL132"/>
    <mergeCell ref="CF116:CH122"/>
    <mergeCell ref="BO116:BO142"/>
    <mergeCell ref="CU116:CU142"/>
    <mergeCell ref="BP126:BR132"/>
    <mergeCell ref="AZ136:BB142"/>
    <mergeCell ref="FH126:FJ132"/>
    <mergeCell ref="EB136:ED142"/>
    <mergeCell ref="B343:D352"/>
    <mergeCell ref="ER126:ET132"/>
    <mergeCell ref="DK116:DK142"/>
    <mergeCell ref="EB116:ED122"/>
    <mergeCell ref="B230:D239"/>
    <mergeCell ref="B240:D249"/>
    <mergeCell ref="DL136:DN142"/>
    <mergeCell ref="AY116:AY142"/>
    <mergeCell ref="HT126:HV132"/>
    <mergeCell ref="FG116:FG142"/>
    <mergeCell ref="FX126:FZ132"/>
    <mergeCell ref="HC116:HC142"/>
    <mergeCell ref="FH116:FJ122"/>
    <mergeCell ref="GM116:GM142"/>
    <mergeCell ref="FX136:FZ142"/>
    <mergeCell ref="FW116:FW142"/>
    <mergeCell ref="GN136:GP142"/>
    <mergeCell ref="GN116:GP122"/>
    <mergeCell ref="IJ136:IL142"/>
    <mergeCell ref="HD116:HF122"/>
    <mergeCell ref="HS116:HS142"/>
    <mergeCell ref="IJ116:IL122"/>
    <mergeCell ref="II116:II142"/>
    <mergeCell ref="IJ126:IL132"/>
    <mergeCell ref="HT136:HV142"/>
    <mergeCell ref="HD136:HF142"/>
    <mergeCell ref="HT116:HV122"/>
    <mergeCell ref="HD126:HF132"/>
    <mergeCell ref="GN126:GP132"/>
    <mergeCell ref="DL116:DN122"/>
    <mergeCell ref="EQ116:EQ142"/>
    <mergeCell ref="ER136:ET142"/>
    <mergeCell ref="FH136:FJ142"/>
    <mergeCell ref="FX116:FZ122"/>
    <mergeCell ref="EA116:EA142"/>
    <mergeCell ref="EB126:ED132"/>
    <mergeCell ref="ER116:ET122"/>
    <mergeCell ref="DL126:DN132"/>
    <mergeCell ref="U136:V142"/>
    <mergeCell ref="AZ116:BB122"/>
    <mergeCell ref="BP116:BR122"/>
    <mergeCell ref="AZ126:BB132"/>
    <mergeCell ref="AI116:AI142"/>
    <mergeCell ref="S80:S81"/>
    <mergeCell ref="T113:T115"/>
    <mergeCell ref="AJ116:AL122"/>
    <mergeCell ref="BP136:BR142"/>
    <mergeCell ref="B116:D125"/>
    <mergeCell ref="A18:A27"/>
    <mergeCell ref="B18:D24"/>
    <mergeCell ref="A39:A68"/>
    <mergeCell ref="B59:D68"/>
    <mergeCell ref="BA323:BA329"/>
    <mergeCell ref="U323:V329"/>
    <mergeCell ref="B136:D145"/>
    <mergeCell ref="B157:D166"/>
    <mergeCell ref="A281:A290"/>
    <mergeCell ref="D11:D15"/>
    <mergeCell ref="E11:E15"/>
    <mergeCell ref="K11:R12"/>
    <mergeCell ref="I11:J14"/>
    <mergeCell ref="O13:P14"/>
    <mergeCell ref="Q13:R14"/>
    <mergeCell ref="G11:G15"/>
    <mergeCell ref="K13:L14"/>
    <mergeCell ref="B281:D290"/>
    <mergeCell ref="E281:E290"/>
    <mergeCell ref="A157:A186"/>
    <mergeCell ref="A230:A259"/>
    <mergeCell ref="B250:D259"/>
    <mergeCell ref="B167:D176"/>
    <mergeCell ref="B177:D186"/>
    <mergeCell ref="A260:A261"/>
    <mergeCell ref="Q2:T2"/>
    <mergeCell ref="A103:A112"/>
    <mergeCell ref="B103:D112"/>
    <mergeCell ref="E103:E112"/>
    <mergeCell ref="B146:D155"/>
    <mergeCell ref="A116:A155"/>
    <mergeCell ref="S11:S15"/>
    <mergeCell ref="T11:T15"/>
    <mergeCell ref="M13:N14"/>
    <mergeCell ref="B126:D135"/>
    <mergeCell ref="GY467:HA473"/>
    <mergeCell ref="HO467:HO473"/>
    <mergeCell ref="HP467:HR473"/>
    <mergeCell ref="IF467:IF473"/>
    <mergeCell ref="GH467:GJ473"/>
    <mergeCell ref="AJ467:AJ473"/>
    <mergeCell ref="AK467:AM473"/>
    <mergeCell ref="EH467:EH473"/>
    <mergeCell ref="EI467:EK473"/>
    <mergeCell ref="CV126:CX132"/>
    <mergeCell ref="CF136:CH142"/>
    <mergeCell ref="CZ467:CZ473"/>
    <mergeCell ref="CF126:CH132"/>
    <mergeCell ref="CE116:CE142"/>
    <mergeCell ref="IG467:II473"/>
    <mergeCell ref="EY467:EY473"/>
    <mergeCell ref="EZ467:FB473"/>
    <mergeCell ref="FQ467:FS473"/>
    <mergeCell ref="GG467:GG473"/>
    <mergeCell ref="T467:T473"/>
    <mergeCell ref="U467:V473"/>
    <mergeCell ref="DQ467:DQ473"/>
    <mergeCell ref="DR467:DT473"/>
    <mergeCell ref="BS467:BU473"/>
    <mergeCell ref="CI467:CI473"/>
    <mergeCell ref="CJ467:CL473"/>
    <mergeCell ref="A73:A74"/>
    <mergeCell ref="B73:B74"/>
    <mergeCell ref="C73:C74"/>
    <mergeCell ref="A394:A395"/>
    <mergeCell ref="B394:B395"/>
    <mergeCell ref="DA467:DC473"/>
    <mergeCell ref="BB467:BD473"/>
    <mergeCell ref="BR467:BR473"/>
    <mergeCell ref="A467:A476"/>
    <mergeCell ref="B467:D476"/>
    <mergeCell ref="A427:A436"/>
    <mergeCell ref="B427:D436"/>
    <mergeCell ref="T427:T433"/>
    <mergeCell ref="U427:V433"/>
    <mergeCell ref="AJ427:AJ433"/>
    <mergeCell ref="AK427:AM433"/>
    <mergeCell ref="DR427:DT433"/>
    <mergeCell ref="EH427:EH433"/>
    <mergeCell ref="EI427:EK433"/>
    <mergeCell ref="BA427:BA433"/>
    <mergeCell ref="BB427:BD433"/>
    <mergeCell ref="BR427:BR433"/>
    <mergeCell ref="BS427:BU433"/>
    <mergeCell ref="CI427:CI433"/>
    <mergeCell ref="CJ427:CL433"/>
    <mergeCell ref="GY427:HA433"/>
    <mergeCell ref="HO427:HO433"/>
    <mergeCell ref="HP427:HR433"/>
    <mergeCell ref="IF427:IF433"/>
    <mergeCell ref="IG427:II433"/>
    <mergeCell ref="EY427:EY433"/>
    <mergeCell ref="EZ427:FB433"/>
    <mergeCell ref="FP427:FP433"/>
    <mergeCell ref="FQ427:FS433"/>
    <mergeCell ref="GG427:GG433"/>
    <mergeCell ref="B309:D318"/>
    <mergeCell ref="T309:T315"/>
    <mergeCell ref="U309:V315"/>
    <mergeCell ref="AJ309:AJ315"/>
    <mergeCell ref="AK309:AM315"/>
    <mergeCell ref="GX427:GX433"/>
    <mergeCell ref="GH427:GJ433"/>
    <mergeCell ref="CZ427:CZ433"/>
    <mergeCell ref="DA427:DC433"/>
    <mergeCell ref="DQ427:DQ433"/>
    <mergeCell ref="EH309:EH315"/>
    <mergeCell ref="EI309:EK315"/>
    <mergeCell ref="BA309:BA315"/>
    <mergeCell ref="BB309:BD315"/>
    <mergeCell ref="BR309:BR315"/>
    <mergeCell ref="BS309:BU315"/>
    <mergeCell ref="CI309:CI315"/>
    <mergeCell ref="CJ309:CL315"/>
    <mergeCell ref="IG309:II315"/>
    <mergeCell ref="EY309:EY315"/>
    <mergeCell ref="EZ309:FB315"/>
    <mergeCell ref="FP309:FP315"/>
    <mergeCell ref="FQ309:FS315"/>
    <mergeCell ref="GG309:GG315"/>
    <mergeCell ref="GH309:GJ315"/>
    <mergeCell ref="A299:A318"/>
    <mergeCell ref="GX309:GX315"/>
    <mergeCell ref="GY309:HA315"/>
    <mergeCell ref="HO309:HO315"/>
    <mergeCell ref="HP309:HR315"/>
    <mergeCell ref="IF309:IF315"/>
    <mergeCell ref="CZ309:CZ315"/>
    <mergeCell ref="DA309:DC315"/>
    <mergeCell ref="DQ309:DQ315"/>
    <mergeCell ref="DR309:DT315"/>
  </mergeCells>
  <printOptions/>
  <pageMargins left="0.3937007874015748" right="0.2755905511811024" top="0.2362204724409449" bottom="0.31496062992125984" header="0.2362204724409449" footer="0.2755905511811024"/>
  <pageSetup fitToHeight="25"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Zhilko</cp:lastModifiedBy>
  <cp:lastPrinted>2023-02-07T04:13:31Z</cp:lastPrinted>
  <dcterms:created xsi:type="dcterms:W3CDTF">2012-12-12T08:42:07Z</dcterms:created>
  <dcterms:modified xsi:type="dcterms:W3CDTF">2023-02-07T04:24:55Z</dcterms:modified>
  <cp:category/>
  <cp:version/>
  <cp:contentType/>
  <cp:contentStatus/>
</cp:coreProperties>
</file>