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5480" windowHeight="11640" activeTab="0"/>
  </bookViews>
  <sheets>
    <sheet name="прил." sheetId="1" r:id="rId1"/>
  </sheets>
  <definedNames>
    <definedName name="_xlnm.Print_Titles" localSheetId="0">'прил.'!$11:$16</definedName>
    <definedName name="_xlnm.Print_Area" localSheetId="0">'прил.'!$A$1:$T$469</definedName>
  </definedNames>
  <calcPr fullCalcOnLoad="1"/>
</workbook>
</file>

<file path=xl/sharedStrings.xml><?xml version="1.0" encoding="utf-8"?>
<sst xmlns="http://schemas.openxmlformats.org/spreadsheetml/2006/main" count="746" uniqueCount="313">
  <si>
    <t>№ п/п</t>
  </si>
  <si>
    <t>Вид работ</t>
  </si>
  <si>
    <t>ПИР</t>
  </si>
  <si>
    <t>СМР</t>
  </si>
  <si>
    <t>Примечание</t>
  </si>
  <si>
    <t>Стоимость строительно-монтажных работ будет определена после получения положительного заключения государственной экспертизы</t>
  </si>
  <si>
    <t>Стоимость строительно-монтажных работ будет определена после получения заключения о достоверности определения сметной стоимости</t>
  </si>
  <si>
    <t>Протяженность, км</t>
  </si>
  <si>
    <t>Строительство автодорожного моста  через р.Ушайка с подходами по ул. Петропавловская.</t>
  </si>
  <si>
    <t>Реконструкция ул. Герасименко от ул. Беринга до ул. Бирюкова</t>
  </si>
  <si>
    <t>Капитальный ремонт ул. Амурской, пер. Камский</t>
  </si>
  <si>
    <t>Капитальный ремонт ул. С. Щедрина</t>
  </si>
  <si>
    <t>Капитальный ремонт ул. Никитина от пр. Комсомольского до ул. С. Разина</t>
  </si>
  <si>
    <t>Капитальный ремонт пер. Курский</t>
  </si>
  <si>
    <t>Капитальный ремонт ул. Черемуховая, ул Поляночная, ул. Урманская, пер. Урочинский</t>
  </si>
  <si>
    <t>Капитальный ремонт ул. Дружбы, ул. Депутатской</t>
  </si>
  <si>
    <t>Капитальный ремонт ул. Героев Чубаровцев</t>
  </si>
  <si>
    <t>Срок исполнения</t>
  </si>
  <si>
    <t>потребность</t>
  </si>
  <si>
    <t>утверждено</t>
  </si>
  <si>
    <t>Объем финансирования 
(тыс. рублей)</t>
  </si>
  <si>
    <t>местного бюджета</t>
  </si>
  <si>
    <t>областного бюджета</t>
  </si>
  <si>
    <t>федерального бюджета</t>
  </si>
  <si>
    <t>внебюджетных источников</t>
  </si>
  <si>
    <t>1.1.</t>
  </si>
  <si>
    <t>Всего</t>
  </si>
  <si>
    <t>Строительство объектов улично-дорожной сети, в том числе:</t>
  </si>
  <si>
    <t>1.1.21</t>
  </si>
  <si>
    <t>1.1.22</t>
  </si>
  <si>
    <t>1.1.24</t>
  </si>
  <si>
    <t>1.1.1</t>
  </si>
  <si>
    <t>1.1.2</t>
  </si>
  <si>
    <t>1.1.4</t>
  </si>
  <si>
    <t>1.1.5</t>
  </si>
  <si>
    <t>1.1.6</t>
  </si>
  <si>
    <t>1.1.7</t>
  </si>
  <si>
    <t>ИТОГО по задаче 1, в том числе:</t>
  </si>
  <si>
    <t>Строительно-монтажные работы</t>
  </si>
  <si>
    <t>В том числе, за счет средств</t>
  </si>
  <si>
    <t>Наименование целей, задач, мероприятий  подпрограммы</t>
  </si>
  <si>
    <t>1.1.3</t>
  </si>
  <si>
    <t>Задача 2 подпрограммы: Приведение улично-дорожной сети  в нормативное состояние</t>
  </si>
  <si>
    <t xml:space="preserve">Задача 1 подпрограммы: Развитие улично-дорожной сети </t>
  </si>
  <si>
    <t>Капитальный ремонт тротуаров вдоль линий жилой застройки около школы № 66 по адресам: г. Томск, ул. Сплавная, 56, д. Эушта, ул. Школьная, 3</t>
  </si>
  <si>
    <t>1.1.11</t>
  </si>
  <si>
    <t>1.1.14</t>
  </si>
  <si>
    <t>1.1.15</t>
  </si>
  <si>
    <t>1.1.18</t>
  </si>
  <si>
    <t>ПЕРЕЧЕНЬ МЕРОПРИЯТИЙ И РЕСУРСНОЕ ОБЕСПЕЧЕНИЕ ПОДПРОГРАММЫ 
"Развитие улично-дорожной сети"</t>
  </si>
  <si>
    <t>ИТОГО по задаче 2, в том числе:</t>
  </si>
  <si>
    <t>2.2.1</t>
  </si>
  <si>
    <t>2</t>
  </si>
  <si>
    <t>Стоимость строительно-монтажных работ будет уточнена после получения положительного заключения о достоверности определения сметной стоимости</t>
  </si>
  <si>
    <t>Капитальный ремонт ул. Бакунина</t>
  </si>
  <si>
    <t>Капитальный ремонт объектов улично-дорожной сети в мкр. Каменка</t>
  </si>
  <si>
    <t>Разработка проектной и изыскательской документации</t>
  </si>
  <si>
    <t>Капитальный ремонт объектов улично-дорожной сети в пос. 2-ой ЛПК</t>
  </si>
  <si>
    <t>1.1.8</t>
  </si>
  <si>
    <t>1.1.13</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</si>
  <si>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</si>
  <si>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Строительство автомобильной дороги по 
пер. Еловый в с. Дзержинское</t>
  </si>
  <si>
    <t>1.1.10</t>
  </si>
  <si>
    <t>Строительство улиц в ж/д Копылово</t>
  </si>
  <si>
    <t>1.1.25</t>
  </si>
  <si>
    <t>1.1.26</t>
  </si>
  <si>
    <t>1.1.27</t>
  </si>
  <si>
    <t>Строительсвто автомобильной дороги по 
ул. Бутакова от ул. Добровидова до 
ул. Большакова в г. Томске</t>
  </si>
  <si>
    <t>Строительство объектов улично-дорожной сети в 
д. Киргизка</t>
  </si>
  <si>
    <t>2.1.2</t>
  </si>
  <si>
    <t>Код бюджетной классификации
(КЦСР, КВР)</t>
  </si>
  <si>
    <t>2.1.</t>
  </si>
  <si>
    <t>2.1.3</t>
  </si>
  <si>
    <t>2.1.5</t>
  </si>
  <si>
    <t>2.1.9</t>
  </si>
  <si>
    <t>2.1.10</t>
  </si>
  <si>
    <t>2.1.13</t>
  </si>
  <si>
    <t>2.1.14</t>
  </si>
  <si>
    <t>2.1.15</t>
  </si>
  <si>
    <t>2.2.</t>
  </si>
  <si>
    <t>2.2.3</t>
  </si>
  <si>
    <t>2.2.4</t>
  </si>
  <si>
    <t>2.2.5</t>
  </si>
  <si>
    <t>2.2.6</t>
  </si>
  <si>
    <t>2.2.7</t>
  </si>
  <si>
    <t>2.2.8</t>
  </si>
  <si>
    <t>2.2.9</t>
  </si>
  <si>
    <t>2.2.10</t>
  </si>
  <si>
    <t>2.2.12</t>
  </si>
  <si>
    <t>2.2.11</t>
  </si>
  <si>
    <t>2.3</t>
  </si>
  <si>
    <t>2.3.1</t>
  </si>
  <si>
    <t>1.2</t>
  </si>
  <si>
    <t>1.2.1</t>
  </si>
  <si>
    <t xml:space="preserve">Положительное заключение государственной экспертизы № 70-1-5-0236-14 от 24.10.2014 г. </t>
  </si>
  <si>
    <t>Строительство ул. Пастера в г. Томске</t>
  </si>
  <si>
    <t>Ответственный исполнитель, соисполнители</t>
  </si>
  <si>
    <t>Департамент капитального строительства администрации Города Томска</t>
  </si>
  <si>
    <t>Реконструкция ул. Травяная, ул. Тенистая, ул. Приветливая (п. Степановка)</t>
  </si>
  <si>
    <t>1.1.20</t>
  </si>
  <si>
    <t>1.1.28</t>
  </si>
  <si>
    <t>2.1.12</t>
  </si>
  <si>
    <t>2.1.4</t>
  </si>
  <si>
    <t>2.2.14</t>
  </si>
  <si>
    <t>1.1.30</t>
  </si>
  <si>
    <t>2.1.11</t>
  </si>
  <si>
    <t>Реконструкция моста через р. Басандайка в п. Аникино</t>
  </si>
  <si>
    <t>2.1.16</t>
  </si>
  <si>
    <t>Стоимость строительно-монтажных работ будет определена после получения положительного заключения государственной экспертизы
(Обращение главы администрации Октябрьского района от 24.07.2017 № 2118/1430 )</t>
  </si>
  <si>
    <t>Реконструкция ул. Мечникова в г. Томске</t>
  </si>
  <si>
    <t>2.1.17</t>
  </si>
  <si>
    <t>2.1.18</t>
  </si>
  <si>
    <t>Строительство ул. Нарочанская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</si>
  <si>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гражданки Утешевой Т.Г.)</t>
  </si>
  <si>
    <t>Строительство ул. Вьюжная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</si>
  <si>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гражданина Гоглова А.С.)</t>
  </si>
  <si>
    <t>2.2.13</t>
  </si>
  <si>
    <t>2.2.15</t>
  </si>
  <si>
    <t>2.2.16</t>
  </si>
  <si>
    <t>Реконструкция автомобильной дороги по ул. Вилюйская в г. Томске</t>
  </si>
  <si>
    <t>Поручение заместителя Мэра Города Томска - Руководителя аппарата администрации Города А.И. Цымбалюка, в соответствии с предписаниями Отдела ГИБДД УМВД России по городу Томску</t>
  </si>
  <si>
    <t>Реконструкция автомобильной дороги по ул. Макарова в г. Томске</t>
  </si>
  <si>
    <t>2.1.19</t>
  </si>
  <si>
    <t>2.1.20</t>
  </si>
  <si>
    <t>2.1.21</t>
  </si>
  <si>
    <t>Строительство дороги по пер. 1-ый Басандайский г. Томска</t>
  </si>
  <si>
    <t>Обращение департамента архитектуры и градостроительства администрации Города Томска</t>
  </si>
  <si>
    <t>Строительство улиц в мкр. пос. Светлый г. Томска</t>
  </si>
  <si>
    <t>Обращения граждан</t>
  </si>
  <si>
    <t>По результатам отчета ООО "ЗАПСИБ-МОСТ" даны рекомендации о необходимости демонтажа искусственного сооружения (моста), не отвечающего действующим нормативным требованиям по надежности и безопасности</t>
  </si>
  <si>
    <t>Строительство улиц в пос. Озерки в г. Томске 
(вблизи пос. Росинка)</t>
  </si>
  <si>
    <t>Реконструкция автомобильной дороги по ул. Чапаева в г. Томске</t>
  </si>
  <si>
    <t>Обращение Правления Томской региональной организации "Российский Союз ветеранов Афганистана"</t>
  </si>
  <si>
    <t>Строительство искусственного сооружения (моста) по ул. Облепиховая в пос. Заварзино г. Томска</t>
  </si>
  <si>
    <t>Реконструкция пер. Зырянский в г. Томске</t>
  </si>
  <si>
    <t>Капитальный ремонт коммунального моста через р. Томь в г. Томске</t>
  </si>
  <si>
    <t>Реконструкция ул. Кутузова, ул. Асиновская, 
ул. Алеутская</t>
  </si>
  <si>
    <t>1.1.9</t>
  </si>
  <si>
    <t>план</t>
  </si>
  <si>
    <t>1.1.16</t>
  </si>
  <si>
    <t>1.1.29</t>
  </si>
  <si>
    <t>2.1.6</t>
  </si>
  <si>
    <t>2.1.7</t>
  </si>
  <si>
    <t>2.1.8</t>
  </si>
  <si>
    <t>Реконструкция участка автомобильной дороги от 
ул. Д. Бедного до п. Родионово</t>
  </si>
  <si>
    <t>Стоимость строительно-монтажных работ будет определена после получения положительного заключения государственной экспертизы
( Коллективные обращения жителей п. Родионово )</t>
  </si>
  <si>
    <t>Строительство улиц в пос. Родионово
(ул. Заварзинская, ул. Российская, ул. 1000 лет Руси, ул. Окружная)</t>
  </si>
  <si>
    <t>Стоимость строительно-монтажных работ будет определена после получения заключения о достоверности определения сметной стоимости
(Коллективные обращения жителей п. Родионово)</t>
  </si>
  <si>
    <t>Строительство участка автомобильной дороги от моста через р. Малая Ушайка до п. Родионово</t>
  </si>
  <si>
    <t>Реконструкция ул. Любы Шевцовой в г. Томске</t>
  </si>
  <si>
    <t>2.1.22</t>
  </si>
  <si>
    <t>Обращение заместителя начальника департамента архитектуры и градостроительства администрации Города Томска от 06.03.2018 № 01-01-21/1134</t>
  </si>
  <si>
    <t>Строительство ул. Шахова в мкр. Наука г. Томска</t>
  </si>
  <si>
    <t>Обращение главы советского района от 10.05.2018 № 2136</t>
  </si>
  <si>
    <t>В целях выделения средств на реализацию  мероприятий по данному объекту,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t>
  </si>
  <si>
    <t>2.1.23</t>
  </si>
  <si>
    <t>Реконструкция ул. Ижевская</t>
  </si>
  <si>
    <t>Реконструкция ул. Строевая</t>
  </si>
  <si>
    <t>Реконструкция пер. Карский</t>
  </si>
  <si>
    <t>Капитальный ремонт ул. О. Кошевого</t>
  </si>
  <si>
    <t>Капитальный ремонт ул. 5-ой Армии</t>
  </si>
  <si>
    <t>Приложение 2
к подпрограмме
"Развитие улично-дорожной сети"</t>
  </si>
  <si>
    <t>2.1.24</t>
  </si>
  <si>
    <t>2.1.25</t>
  </si>
  <si>
    <t>Реконструкция ул. Стрелочная в г. Томске</t>
  </si>
  <si>
    <t>Стоимость строительно-монтажных работ будет определена после получения положительного заключения государственной экспертизы.
Обращения жителей мкр. Каштак</t>
  </si>
  <si>
    <t>2.1.26</t>
  </si>
  <si>
    <t>2.1.27</t>
  </si>
  <si>
    <t>Строительство моста, расположенного по адресу: г. Томск, пос. Степановка, ул. Богдана Хмельницкого, в районе д. 60/3</t>
  </si>
  <si>
    <t>Стоимость строительно-монтажных работ будет определена после получения положительного заключения государственной экспертизы
Обращение департамента дорожной деятельности и благоустройства администрации Города Томска</t>
  </si>
  <si>
    <t>Реконструкция ул. Тимакова на участке от ул. Ленина до ул. Карпова</t>
  </si>
  <si>
    <t>Стоимость строительно-монтажных работ будет определена после получения положительного заключения государственной экспертизы.
Обращения Томского политехнического университета</t>
  </si>
  <si>
    <t>2.1.28</t>
  </si>
  <si>
    <t>Обращение главы администрации Города Томска Кировского района В.А. Денисович, в связи с обращением жителя с. Дзержинское Исаханян А.З. в прокуратуру Кировского района Города Томска</t>
  </si>
  <si>
    <t>Реконструкция ул. Демьяна Бедного в г. Томске</t>
  </si>
  <si>
    <t>2.1.29</t>
  </si>
  <si>
    <t>Строительство ул. Вешняя в мкр. Наука г. Томска</t>
  </si>
  <si>
    <t>Строительство автомобильной дороги по ул. Светлая в с. Дзержинское</t>
  </si>
  <si>
    <t>Строительство автомобильной дороги по пер. Полынный в с. Дзержинское</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</si>
  <si>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</si>
  <si>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 xml:space="preserve">Реконструкция ул. Нефтяная в г. Томске </t>
  </si>
  <si>
    <t>Обследование</t>
  </si>
  <si>
    <t>Проведение обследования (исследования) объектов улично-дорожной сети, мостовых сооружений, оценка земельных участков и объектов недвижимости</t>
  </si>
  <si>
    <t>Реконструкция ул. Карпова в г. Томске на участке от ул. Учебная до ул. Савиных</t>
  </si>
  <si>
    <t>2.1.30</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</si>
  <si>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Карпова)</t>
  </si>
  <si>
    <t>2.1.31</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</si>
  <si>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Мичурина)</t>
  </si>
  <si>
    <t>В 2020 году будет подана бюджетная заявка на финансирование объекта в 2021 году за счет средств областного бюджета.</t>
  </si>
  <si>
    <t>Реконструкция ул. Лебедева в г. Томске</t>
  </si>
  <si>
    <t>1.1.12</t>
  </si>
  <si>
    <t>1.1.17</t>
  </si>
  <si>
    <t>1.1.23</t>
  </si>
  <si>
    <t>2.1.32</t>
  </si>
  <si>
    <t>Капитальный ремонт ул. Нижне - Складская в 
пос. Нижний склад г. Томска</t>
  </si>
  <si>
    <t>Капитальный ремонт ул. Левобережная в пос. Нижний склад г. Томска</t>
  </si>
  <si>
    <t>Капитальный ремонт ул. Сплавная в пос. Нижний склад г. Томска</t>
  </si>
  <si>
    <t>решение комиссии Думы Города Томска по дорожному хозяйству и благоустройству от 22.02.2019 г.</t>
  </si>
  <si>
    <t>Капитальный ремонт ул. Петровская в с. Дзержинское г. Томска</t>
  </si>
  <si>
    <t>Капитальный ремонт ул. Дзержинская в 
с. Дзержинское г. Томска</t>
  </si>
  <si>
    <t>Обращение жетеля мкр. Наука, обращение председателя Думы Города Томска С.Ю. Панова</t>
  </si>
  <si>
    <t>Строительство ул. Спасская в мкр. Наука г. Томска</t>
  </si>
  <si>
    <t>Обращение председателя Думы Города Томска С.Ю. Панова</t>
  </si>
  <si>
    <t>Строительство ул. Красные зори и 
ул. Преображенская в мкр. Наука г. Томска</t>
  </si>
  <si>
    <t>протокольное поручение Мэра Города Томска И.Г. Кляйн (ЭДО № 198162 от 21.05.2019 г.).</t>
  </si>
  <si>
    <t>ПРЕДПИСАНИЕ Центра дорожного, технического надзора и пропаганды безопасности дорожного движения УМВД России по Томской области от 22.10.2019 № 243/о
Обращение главы администрации Октябрьского района Города Томска</t>
  </si>
  <si>
    <t>Технико-экономическое обоснование реконструкции, с целью приведения в нрмативное состояние подходов к мосту, расположенному по адресу: г. Томск, пос. Степановка, ул. Короленко</t>
  </si>
  <si>
    <t>Разработка проектной документации (стадия предпроектная) для обоснования инвестиционного проекта по объекту:  "Реконструкция железнодорожного переезда в пос. Степановка в районе ул. Шевченко в г. Томске"</t>
  </si>
  <si>
    <t>Приобретение объектов улично-дорожнй сети</t>
  </si>
  <si>
    <t>Жилая улица № 1 в жилом микрорайоне по ул. Береговая, 2д в г. Томске. Корректировка (1 этап)</t>
  </si>
  <si>
    <t>Приобретение</t>
  </si>
  <si>
    <t>Жилая улица № 1 в жилом микрорайоне по ул. Береговая, 2д в г. Томске. Корректировка (2 этап)</t>
  </si>
  <si>
    <t>Переулок Речной в г. Томске Томской области</t>
  </si>
  <si>
    <t>Реконструкция ул. Советская (от пр. Кирова до пр. Фрунзе)</t>
  </si>
  <si>
    <t>1.1.19</t>
  </si>
  <si>
    <t>Уровень приоритетности мероприятий</t>
  </si>
  <si>
    <t>Критерий уровня приоритетности мероприятий</t>
  </si>
  <si>
    <t>I</t>
  </si>
  <si>
    <t>В</t>
  </si>
  <si>
    <t>II</t>
  </si>
  <si>
    <t>III</t>
  </si>
  <si>
    <t>Б</t>
  </si>
  <si>
    <t>А</t>
  </si>
  <si>
    <t>Г</t>
  </si>
  <si>
    <t>Строительство автомобильной дороги по пер. Ореховый пос. Росинка г. Томска</t>
  </si>
  <si>
    <t>Реконструкция ул. Заречная 1-я, ул. Новоселов, пр. Малиновый в г. Томске</t>
  </si>
  <si>
    <t>Реконструкция ул. Барнаульская в г. Томске</t>
  </si>
  <si>
    <t>Реконструкция ул. Парковая в г. Томске</t>
  </si>
  <si>
    <t>Департамент дорожной деятельности и благоустройства администрации Города Томска</t>
  </si>
  <si>
    <t>Реконструкция ул. Школьная от пер. Школьный до дома по ул. Школьная, 42 в г. Томске</t>
  </si>
  <si>
    <t>Строительство ул. Маршала Жукова в пос. Родионово</t>
  </si>
  <si>
    <t>Строительство проезда по ул. Ковалева в микрорайоне № 13 жилого района "Восточный" в г. Томске</t>
  </si>
  <si>
    <t>Строительство левобережной объездной автодороги г. Томска в Томской области (вторая очередь строительства. Корректировка. 1 этап). Путепроводы на 2-х уровневых транспортных развязках ПК 35+90, ПК 123+51 (2 этап)</t>
  </si>
  <si>
    <t>Строительство ул. Ковалева от ул. Иркутский тракт до ул. Энтузиастов</t>
  </si>
  <si>
    <t>Строительство ул. Петра Федоровского, ул. Андрея Крячкого в г. Томске</t>
  </si>
  <si>
    <t>Реконструкция ул. Высоцкого (от ул. Иркутский тракт до ул. Ивановского), ул. Ивановского 
(от ул. Высоцкого до ул. Демьяна Бедного), ул. Демьяна Бедного (от ул. Ивановского 
до ул. Энтузиастов) ул. Энтузиастов (от ул. Демьяна Бедного до ул. Клюева) в г. Томске</t>
  </si>
  <si>
    <t>Реконструкция ул. Ивановского, ул. Гамалеи ул. Баумана в г. Томске</t>
  </si>
  <si>
    <t>Реконструкция ул. Тургенева в г. Томске</t>
  </si>
  <si>
    <t>Строительство магистральной улицы общегородского значения - проспект Новаторов (от ул. Клюева до ул. Юрия Ковалева и от ул. Юрия Ковалева до ул. Ивановского) в г. Томске</t>
  </si>
  <si>
    <t>Строительство ул. Николая Рукавишникова в г. Томске</t>
  </si>
  <si>
    <t>Реконструкция ул. Гоголя от ул. Никитина до ул. Алтайской в г. Томске</t>
  </si>
  <si>
    <t>Обследование моста через р. Ушайку по ул. Красноармейской</t>
  </si>
  <si>
    <t>Обследование моста через р. Ушайку по ул. Мостовой в пос. Заварзино в г. Томске</t>
  </si>
  <si>
    <t>Обследование трубы на оз. Керепеть на ул. Трудовая</t>
  </si>
  <si>
    <t>Обследование моста-трубы в псо. Свечном по ул. Смирнова в г. Томске</t>
  </si>
  <si>
    <t>Обследование моста-трубы на р. Ушайка по пр. Комсомольскому в г. Томске</t>
  </si>
  <si>
    <t>Обследование моста-трубы на р. Ушайка по пр. Ленина у магазина "1000 мелочей" в г. Томске</t>
  </si>
  <si>
    <t>1.2.2</t>
  </si>
  <si>
    <t>1.2.3</t>
  </si>
  <si>
    <t>2.1.1</t>
  </si>
  <si>
    <t>2.2.17</t>
  </si>
  <si>
    <t>2.2.18</t>
  </si>
  <si>
    <t>2.2.19</t>
  </si>
  <si>
    <t>2.3.2</t>
  </si>
  <si>
    <t>2.3.3</t>
  </si>
  <si>
    <t>2.3.4</t>
  </si>
  <si>
    <t>2.3.5</t>
  </si>
  <si>
    <t>2.3.6</t>
  </si>
  <si>
    <t>2.3.7</t>
  </si>
  <si>
    <t>2.3.8</t>
  </si>
  <si>
    <t>Реконструкция ул. Центральная в г. Томске</t>
  </si>
  <si>
    <t>2.1.33</t>
  </si>
  <si>
    <t>2.4</t>
  </si>
  <si>
    <t>2.4.1</t>
  </si>
  <si>
    <t xml:space="preserve">Ремонт участка автомобильной дороги - путепровода, протяженностью 89,55 м, по адресу: г. Томск, ул. Мичурина, 98а (решение судов) </t>
  </si>
  <si>
    <t>2.1.38</t>
  </si>
  <si>
    <t>Реконструкция ул. Бориса Пастернака в п. Апрель г. Томска (решение судов)</t>
  </si>
  <si>
    <t>Реконструкция ул. Челюскинцев в г. Томске</t>
  </si>
  <si>
    <t>Реконструкция ул. Олега Кошевого в г. Томске</t>
  </si>
  <si>
    <t>Строительство ул. Приозерная в г. Томске (участок от д. 20 а до д. 72)</t>
  </si>
  <si>
    <t>Строительство ул. Солнечная мкр. Каменка в г. Томске</t>
  </si>
  <si>
    <t>Реконструкция ул. Мичурина от ул. Рабочей до ул. Торговой в г. Томске</t>
  </si>
  <si>
    <t>Строительство ул. Радуница в пос. Родионово</t>
  </si>
  <si>
    <t>Реконструкция ул. Интернационалистов в г. Томске</t>
  </si>
  <si>
    <t>Реконструкция ул. Маяковского в г. Томске</t>
  </si>
  <si>
    <t>Реконструкция пер. Сергея Лазо в г. Томске</t>
  </si>
  <si>
    <t>1.1.31</t>
  </si>
  <si>
    <t>1.1.32</t>
  </si>
  <si>
    <t>1.1.33</t>
  </si>
  <si>
    <t>2.1.34</t>
  </si>
  <si>
    <t>2.1.35</t>
  </si>
  <si>
    <t>2.1.36</t>
  </si>
  <si>
    <t>2.1.37</t>
  </si>
  <si>
    <t>2.1.39</t>
  </si>
  <si>
    <t>10 1 R1 53940 243</t>
  </si>
  <si>
    <t>ИТОГО по задаче 3, в том числе:</t>
  </si>
  <si>
    <t>3.1.</t>
  </si>
  <si>
    <t>3.1.1</t>
  </si>
  <si>
    <t>3.2</t>
  </si>
  <si>
    <t>3.2.1</t>
  </si>
  <si>
    <t>ИТОГО по задачам 1, 2, 3 в том числе:</t>
  </si>
  <si>
    <t>Приобретение объектов улично-дорожной сети</t>
  </si>
  <si>
    <t>Задача 3 подпрограммы: Приведение улично-дорожной сети  в нормативное состояние, в рамках реализации национального проекта</t>
  </si>
  <si>
    <t>Основное мероприятие: Реализация регионального проекта "Региональная и местная дорожная сеть" национального проекта "Безопасные качественные дороги"
(решается в рамках задачи 3)</t>
  </si>
  <si>
    <t>Основное мероприятие: Повышение доступности и безопасности улично-дорожной сети
(решается в рамках задачи 1-2)</t>
  </si>
  <si>
    <t>Реконструкция проезда Проектируемого в г. Томске</t>
  </si>
  <si>
    <t>2.1.40</t>
  </si>
  <si>
    <t>10 1 01 40010 414</t>
  </si>
  <si>
    <t>Цель подпрограммы: Повышение доступности и безопасности улично-дорожной сети муниципального образования «Город Томск»</t>
  </si>
  <si>
    <t>10 1 01 99990 244</t>
  </si>
  <si>
    <t>10 1 R1 53940 244</t>
  </si>
  <si>
    <t>Проектно-изыскательские работы</t>
  </si>
  <si>
    <t xml:space="preserve">Реконструкция ул. Континентальная и ул. Степановская в г. Томске </t>
  </si>
  <si>
    <t>2.2.2</t>
  </si>
  <si>
    <t>10 1 01 20420 243</t>
  </si>
  <si>
    <t>Реконструкция  объектов улично-дорожной сети муниципального образования «Город Томск», в том числе:</t>
  </si>
  <si>
    <t>Капитальный ремонт объектов улично-дорожной сети муниципального образования «Город Томск», в том числе:</t>
  </si>
  <si>
    <t>Ремонт  объектов улично-дорожной сети муниципального образования «Город Томск», в том числе:</t>
  </si>
  <si>
    <t>Капитальный ремонт объектов улично-дорожной сети г. Томска в рамках реализации национального проекта, в том числе:</t>
  </si>
  <si>
    <t>Ремонт объектов улично-дорожной сети г. Томска в рамках реализации национального проекта, в том числе:</t>
  </si>
  <si>
    <t>3</t>
  </si>
  <si>
    <t>Капитальный ремонт ул. Демьяна Бедного на участке от ул. Баумана до ул. Тургенева в  г. Томске</t>
  </si>
  <si>
    <t>2.2.20</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</si>
</sst>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_ ;\-#,##0.00\ "/>
    <numFmt numFmtId="175" formatCode="#,##0.0_ ;\-#,##0.0\ "/>
    <numFmt numFmtId="176" formatCode="_-* #,##0.0_р_._-;\-* #,##0.0_р_._-;_-* &quot;-&quot;??_р_._-;_-@_-"/>
    <numFmt numFmtId="177" formatCode="0.0"/>
    <numFmt numFmtId="178" formatCode="[$-FC19]d\ mmmm\ yyyy\ &quot;г.&quot;"/>
    <numFmt numFmtId="179" formatCode="#,##0_ ;\-#,##0\ "/>
    <numFmt numFmtId="180" formatCode="0.000"/>
    <numFmt numFmtId="181" formatCode="#.##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0"/>
    <numFmt numFmtId="187" formatCode="0.00000"/>
    <numFmt numFmtId="188" formatCode="0.0000"/>
    <numFmt numFmtId="189" formatCode="0.0000000"/>
    <numFmt numFmtId="190" formatCode="#,##0.00000"/>
    <numFmt numFmtId="191" formatCode="#,##0.0000"/>
    <numFmt numFmtId="192" formatCode="_-* #,##0.000_р_._-;\-* #,##0.000_р_._-;_-* &quot;-&quot;??_р_._-;_-@_-"/>
    <numFmt numFmtId="193" formatCode="_-* #,##0.0000_р_._-;\-* #,##0.0000_р_._-;_-* &quot;-&quot;??_р_._-;_-@_-"/>
    <numFmt numFmtId="194" formatCode="0.00000000"/>
    <numFmt numFmtId="195" formatCode="0.000000000"/>
    <numFmt numFmtId="196" formatCode="0.0000000000"/>
    <numFmt numFmtId="197" formatCode="_-* #,##0.0000\ _₽_-;\-* #,##0.0000\ _₽_-;_-* &quot;-&quot;????\ _₽_-;_-@_-"/>
    <numFmt numFmtId="198" formatCode="#,##0.000000"/>
    <numFmt numFmtId="199" formatCode="#,##0.0000000"/>
  </numFmts>
  <fonts count="51">
    <font>
      <sz val="10"/>
      <name val="Arial Cyr"/>
      <family val="0"/>
    </font>
    <font>
      <sz val="8"/>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8"/>
      <color indexed="8"/>
      <name val="Times New Roman"/>
      <family val="1"/>
    </font>
    <font>
      <b/>
      <sz val="12"/>
      <color indexed="8"/>
      <name val="Times New Roman"/>
      <family val="1"/>
    </font>
    <font>
      <b/>
      <sz val="18"/>
      <color indexed="8"/>
      <name val="Times New Roman"/>
      <family val="1"/>
    </font>
    <font>
      <sz val="10"/>
      <color indexed="8"/>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8"/>
      <color theme="1" tint="0.04998999834060669"/>
      <name val="Times New Roman"/>
      <family val="1"/>
    </font>
    <font>
      <b/>
      <sz val="12"/>
      <color theme="1" tint="0.04998999834060669"/>
      <name val="Times New Roman"/>
      <family val="1"/>
    </font>
    <font>
      <b/>
      <sz val="18"/>
      <color theme="1" tint="0.04998999834060669"/>
      <name val="Times New Roman"/>
      <family val="1"/>
    </font>
    <font>
      <sz val="10"/>
      <color theme="1" tint="0.04998999834060669"/>
      <name val="Times New Roman"/>
      <family val="1"/>
    </font>
    <font>
      <sz val="12"/>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 fillId="0" borderId="0">
      <alignment/>
      <protection/>
    </xf>
    <xf numFmtId="0" fontId="4"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109">
    <xf numFmtId="0" fontId="0" fillId="0" borderId="0" xfId="0" applyAlignment="1">
      <alignment/>
    </xf>
    <xf numFmtId="173" fontId="45" fillId="0" borderId="10" xfId="0" applyNumberFormat="1" applyFont="1" applyFill="1" applyBorder="1" applyAlignment="1">
      <alignment horizontal="center" vertical="center" wrapText="1"/>
    </xf>
    <xf numFmtId="0" fontId="45" fillId="0" borderId="11" xfId="0" applyFont="1" applyFill="1" applyBorder="1" applyAlignment="1">
      <alignment vertical="top" wrapText="1"/>
    </xf>
    <xf numFmtId="4" fontId="45" fillId="0" borderId="0" xfId="0" applyNumberFormat="1" applyFont="1" applyFill="1" applyBorder="1" applyAlignment="1">
      <alignment horizontal="center" vertical="center" wrapText="1"/>
    </xf>
    <xf numFmtId="1" fontId="45" fillId="0" borderId="10" xfId="0" applyNumberFormat="1" applyFont="1" applyFill="1" applyBorder="1" applyAlignment="1">
      <alignment horizontal="center" vertical="center" wrapText="1"/>
    </xf>
    <xf numFmtId="174" fontId="46" fillId="0" borderId="10" xfId="62" applyNumberFormat="1" applyFont="1" applyFill="1" applyBorder="1" applyAlignment="1">
      <alignment horizontal="center" vertical="center" wrapText="1"/>
    </xf>
    <xf numFmtId="1" fontId="46" fillId="0" borderId="10"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1" fontId="47" fillId="0" borderId="10" xfId="0" applyNumberFormat="1" applyFont="1" applyFill="1" applyBorder="1" applyAlignment="1">
      <alignment horizontal="center" vertical="center" wrapText="1"/>
    </xf>
    <xf numFmtId="175" fontId="47" fillId="0" borderId="10" xfId="62" applyNumberFormat="1" applyFont="1" applyFill="1" applyBorder="1" applyAlignment="1">
      <alignment horizontal="center" vertical="center" wrapText="1"/>
    </xf>
    <xf numFmtId="0" fontId="45" fillId="0" borderId="10" xfId="0" applyFont="1" applyFill="1" applyBorder="1" applyAlignment="1">
      <alignment horizontal="left" vertical="center" wrapText="1"/>
    </xf>
    <xf numFmtId="175" fontId="45" fillId="0" borderId="10" xfId="62" applyNumberFormat="1" applyFont="1" applyFill="1" applyBorder="1" applyAlignment="1">
      <alignment horizontal="center" vertical="center" wrapText="1"/>
    </xf>
    <xf numFmtId="173" fontId="45" fillId="0" borderId="10" xfId="62" applyNumberFormat="1" applyFont="1" applyFill="1" applyBorder="1" applyAlignment="1">
      <alignment horizontal="center" vertical="center" wrapText="1"/>
    </xf>
    <xf numFmtId="0" fontId="45" fillId="0" borderId="10" xfId="0" applyFont="1" applyFill="1" applyBorder="1" applyAlignment="1">
      <alignment vertical="top" wrapText="1"/>
    </xf>
    <xf numFmtId="1" fontId="46" fillId="0" borderId="0" xfId="0" applyNumberFormat="1" applyFont="1" applyFill="1" applyBorder="1" applyAlignment="1">
      <alignment vertical="center" wrapText="1"/>
    </xf>
    <xf numFmtId="1" fontId="47" fillId="0" borderId="0" xfId="0" applyNumberFormat="1" applyFont="1" applyFill="1" applyBorder="1" applyAlignment="1">
      <alignment horizontal="center" vertical="center" wrapText="1"/>
    </xf>
    <xf numFmtId="174" fontId="47" fillId="0" borderId="0" xfId="62"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 fontId="45" fillId="0" borderId="0" xfId="0" applyNumberFormat="1" applyFont="1" applyFill="1" applyBorder="1" applyAlignment="1">
      <alignment horizontal="center" vertical="center" wrapText="1"/>
    </xf>
    <xf numFmtId="174" fontId="45" fillId="0" borderId="0" xfId="62" applyNumberFormat="1" applyFont="1" applyFill="1" applyBorder="1" applyAlignment="1">
      <alignment horizontal="center" vertical="center" wrapText="1"/>
    </xf>
    <xf numFmtId="173" fontId="46" fillId="0" borderId="0" xfId="0" applyNumberFormat="1" applyFont="1" applyFill="1" applyBorder="1" applyAlignment="1">
      <alignment vertical="center" wrapText="1"/>
    </xf>
    <xf numFmtId="175" fontId="45" fillId="0" borderId="0" xfId="62" applyNumberFormat="1" applyFont="1" applyFill="1" applyBorder="1" applyAlignment="1">
      <alignment horizontal="center" vertical="center" wrapText="1"/>
    </xf>
    <xf numFmtId="175" fontId="47" fillId="0" borderId="0" xfId="62" applyNumberFormat="1" applyFont="1" applyFill="1" applyBorder="1" applyAlignment="1">
      <alignment horizontal="center" vertical="center" wrapText="1"/>
    </xf>
    <xf numFmtId="177" fontId="45" fillId="0" borderId="0" xfId="0" applyNumberFormat="1" applyFont="1" applyFill="1" applyBorder="1" applyAlignment="1">
      <alignment horizontal="center" vertical="center" wrapText="1"/>
    </xf>
    <xf numFmtId="0" fontId="45" fillId="0" borderId="12" xfId="0" applyFont="1" applyFill="1" applyBorder="1" applyAlignment="1">
      <alignment vertical="top" wrapText="1"/>
    </xf>
    <xf numFmtId="0" fontId="48" fillId="0" borderId="13" xfId="0"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0" fontId="45" fillId="0" borderId="14" xfId="0" applyFont="1" applyFill="1" applyBorder="1" applyAlignment="1">
      <alignment horizontal="center" vertical="center" wrapText="1"/>
    </xf>
    <xf numFmtId="175" fontId="45" fillId="0" borderId="12" xfId="62" applyNumberFormat="1" applyFont="1" applyFill="1" applyBorder="1" applyAlignment="1">
      <alignment horizontal="center" vertical="center" wrapText="1"/>
    </xf>
    <xf numFmtId="173" fontId="45" fillId="0" borderId="12" xfId="0" applyNumberFormat="1" applyFont="1" applyFill="1" applyBorder="1" applyAlignment="1">
      <alignment horizontal="center" vertical="center" wrapText="1"/>
    </xf>
    <xf numFmtId="1" fontId="45" fillId="0" borderId="10" xfId="54" applyNumberFormat="1" applyFont="1" applyFill="1" applyBorder="1" applyAlignment="1" applyProtection="1">
      <alignment horizontal="center" vertical="center" wrapText="1"/>
      <protection locked="0"/>
    </xf>
    <xf numFmtId="0" fontId="45" fillId="0" borderId="0" xfId="0" applyFont="1" applyFill="1" applyBorder="1" applyAlignment="1">
      <alignment horizontal="left" vertical="center" wrapText="1"/>
    </xf>
    <xf numFmtId="175" fontId="47" fillId="0" borderId="14" xfId="62" applyNumberFormat="1" applyFont="1" applyFill="1" applyBorder="1" applyAlignment="1">
      <alignment horizontal="center" vertical="center" wrapText="1"/>
    </xf>
    <xf numFmtId="175" fontId="45" fillId="0" borderId="14" xfId="62" applyNumberFormat="1" applyFont="1" applyFill="1" applyBorder="1" applyAlignment="1">
      <alignment horizontal="center" vertical="center" wrapText="1"/>
    </xf>
    <xf numFmtId="1" fontId="45" fillId="0" borderId="13" xfId="54" applyNumberFormat="1" applyFont="1" applyFill="1" applyBorder="1" applyAlignment="1" applyProtection="1">
      <alignment horizontal="center" vertical="center" wrapText="1"/>
      <protection locked="0"/>
    </xf>
    <xf numFmtId="0" fontId="45" fillId="0" borderId="0" xfId="0" applyFont="1" applyFill="1" applyAlignment="1">
      <alignment/>
    </xf>
    <xf numFmtId="175" fontId="45" fillId="0" borderId="0" xfId="0" applyNumberFormat="1" applyFont="1" applyFill="1" applyAlignment="1">
      <alignment/>
    </xf>
    <xf numFmtId="0" fontId="45" fillId="0" borderId="0" xfId="0" applyFont="1" applyFill="1" applyBorder="1" applyAlignment="1">
      <alignment/>
    </xf>
    <xf numFmtId="175" fontId="45" fillId="0" borderId="0" xfId="0" applyNumberFormat="1" applyFont="1" applyFill="1" applyBorder="1" applyAlignment="1">
      <alignment/>
    </xf>
    <xf numFmtId="172" fontId="45" fillId="0" borderId="0" xfId="0" applyNumberFormat="1" applyFont="1" applyFill="1" applyAlignment="1">
      <alignment/>
    </xf>
    <xf numFmtId="172" fontId="45" fillId="0" borderId="0" xfId="0" applyNumberFormat="1" applyFont="1" applyFill="1" applyBorder="1" applyAlignment="1">
      <alignment/>
    </xf>
    <xf numFmtId="4" fontId="45" fillId="0" borderId="0" xfId="0" applyNumberFormat="1" applyFont="1" applyFill="1" applyBorder="1" applyAlignment="1">
      <alignment/>
    </xf>
    <xf numFmtId="0" fontId="45" fillId="0" borderId="0" xfId="0" applyFont="1" applyFill="1" applyAlignment="1">
      <alignment horizontal="centerContinuous"/>
    </xf>
    <xf numFmtId="0" fontId="45" fillId="0" borderId="0" xfId="0" applyFont="1" applyFill="1" applyAlignment="1">
      <alignment horizontal="centerContinuous" wrapText="1"/>
    </xf>
    <xf numFmtId="0" fontId="45" fillId="0" borderId="10" xfId="0" applyFont="1" applyFill="1" applyBorder="1" applyAlignment="1">
      <alignment horizontal="center"/>
    </xf>
    <xf numFmtId="0" fontId="46" fillId="0" borderId="0" xfId="0" applyFont="1" applyFill="1" applyBorder="1" applyAlignment="1">
      <alignment/>
    </xf>
    <xf numFmtId="0" fontId="46" fillId="0" borderId="0" xfId="0" applyFont="1" applyFill="1" applyAlignment="1">
      <alignment/>
    </xf>
    <xf numFmtId="0" fontId="45" fillId="0" borderId="11" xfId="0" applyFont="1" applyFill="1" applyBorder="1" applyAlignment="1">
      <alignment/>
    </xf>
    <xf numFmtId="49" fontId="45" fillId="0" borderId="0" xfId="0" applyNumberFormat="1" applyFont="1" applyFill="1" applyAlignment="1">
      <alignment horizontal="center" vertical="center" wrapText="1"/>
    </xf>
    <xf numFmtId="0" fontId="45" fillId="0" borderId="0" xfId="0" applyFont="1" applyFill="1" applyAlignment="1">
      <alignment horizontal="center" vertical="center" wrapText="1"/>
    </xf>
    <xf numFmtId="172" fontId="45" fillId="0" borderId="0" xfId="0" applyNumberFormat="1" applyFont="1" applyFill="1" applyAlignment="1">
      <alignment horizontal="center" vertical="center" wrapText="1"/>
    </xf>
    <xf numFmtId="49" fontId="45" fillId="0" borderId="0" xfId="0" applyNumberFormat="1" applyFont="1" applyFill="1" applyAlignment="1">
      <alignment/>
    </xf>
    <xf numFmtId="2" fontId="45" fillId="0" borderId="0" xfId="0" applyNumberFormat="1" applyFont="1" applyFill="1" applyAlignment="1">
      <alignment/>
    </xf>
    <xf numFmtId="173" fontId="45" fillId="0" borderId="0" xfId="0" applyNumberFormat="1" applyFont="1" applyFill="1" applyAlignment="1">
      <alignment/>
    </xf>
    <xf numFmtId="49" fontId="45" fillId="0" borderId="13" xfId="0" applyNumberFormat="1"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2" xfId="0" applyFont="1" applyFill="1" applyBorder="1" applyAlignment="1">
      <alignment horizontal="center" vertical="center" wrapText="1"/>
    </xf>
    <xf numFmtId="1" fontId="46" fillId="0" borderId="0" xfId="0" applyNumberFormat="1" applyFont="1" applyFill="1" applyBorder="1" applyAlignment="1">
      <alignment horizontal="center" vertical="center" wrapText="1"/>
    </xf>
    <xf numFmtId="1" fontId="46" fillId="0" borderId="15" xfId="0" applyNumberFormat="1" applyFont="1" applyFill="1" applyBorder="1" applyAlignment="1">
      <alignment horizontal="center" vertical="center" wrapText="1"/>
    </xf>
    <xf numFmtId="1" fontId="46" fillId="0" borderId="16" xfId="0" applyNumberFormat="1" applyFont="1" applyFill="1" applyBorder="1" applyAlignment="1">
      <alignment horizontal="center" vertical="center" wrapText="1"/>
    </xf>
    <xf numFmtId="1" fontId="46" fillId="0" borderId="13" xfId="0" applyNumberFormat="1" applyFont="1" applyFill="1" applyBorder="1" applyAlignment="1">
      <alignment horizontal="center" vertical="center" wrapText="1"/>
    </xf>
    <xf numFmtId="1" fontId="46" fillId="0" borderId="11"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4" fontId="45" fillId="0" borderId="10" xfId="0" applyNumberFormat="1" applyFont="1" applyFill="1" applyBorder="1" applyAlignment="1">
      <alignment horizontal="center" vertical="center" wrapText="1"/>
    </xf>
    <xf numFmtId="0" fontId="49" fillId="0" borderId="13"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49" fillId="0" borderId="11" xfId="0" applyFont="1" applyFill="1" applyBorder="1" applyAlignment="1">
      <alignment horizontal="left" vertical="center" wrapText="1"/>
    </xf>
    <xf numFmtId="3" fontId="45" fillId="0" borderId="0" xfId="0" applyNumberFormat="1" applyFont="1" applyFill="1" applyBorder="1" applyAlignment="1">
      <alignment vertical="center" wrapText="1"/>
    </xf>
    <xf numFmtId="3" fontId="45" fillId="0" borderId="0" xfId="0" applyNumberFormat="1" applyFont="1" applyFill="1" applyBorder="1" applyAlignment="1">
      <alignment/>
    </xf>
    <xf numFmtId="1" fontId="46" fillId="0" borderId="0" xfId="0" applyNumberFormat="1" applyFont="1" applyFill="1" applyBorder="1" applyAlignment="1">
      <alignment horizontal="center" vertical="center" wrapText="1"/>
    </xf>
    <xf numFmtId="0" fontId="49" fillId="0" borderId="12"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3" fontId="50"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1" fontId="46" fillId="0" borderId="0" xfId="0" applyNumberFormat="1" applyFont="1" applyFill="1" applyBorder="1" applyAlignment="1">
      <alignment horizontal="center" vertical="center" wrapText="1"/>
    </xf>
    <xf numFmtId="1" fontId="46" fillId="0" borderId="17" xfId="0" applyNumberFormat="1" applyFont="1" applyFill="1" applyBorder="1" applyAlignment="1">
      <alignment horizontal="center" vertical="center" wrapText="1"/>
    </xf>
    <xf numFmtId="1" fontId="46" fillId="0" borderId="18" xfId="0" applyNumberFormat="1" applyFont="1" applyFill="1" applyBorder="1" applyAlignment="1">
      <alignment horizontal="center" vertical="center" wrapText="1"/>
    </xf>
    <xf numFmtId="1" fontId="46" fillId="0" borderId="19" xfId="0" applyNumberFormat="1" applyFont="1" applyFill="1" applyBorder="1" applyAlignment="1">
      <alignment horizontal="center" vertical="center" wrapText="1"/>
    </xf>
    <xf numFmtId="1" fontId="46" fillId="0" borderId="15" xfId="0" applyNumberFormat="1" applyFont="1" applyFill="1" applyBorder="1" applyAlignment="1">
      <alignment horizontal="center" vertical="center" wrapText="1"/>
    </xf>
    <xf numFmtId="1" fontId="46" fillId="0" borderId="16"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49" fontId="46" fillId="0" borderId="13" xfId="0" applyNumberFormat="1"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1" fontId="46" fillId="0" borderId="13" xfId="0" applyNumberFormat="1" applyFont="1" applyFill="1" applyBorder="1" applyAlignment="1">
      <alignment horizontal="center" vertical="center" wrapText="1"/>
    </xf>
    <xf numFmtId="1" fontId="46" fillId="0" borderId="11" xfId="0" applyNumberFormat="1" applyFont="1" applyFill="1" applyBorder="1" applyAlignment="1">
      <alignment horizontal="center" vertical="center" wrapText="1"/>
    </xf>
    <xf numFmtId="1" fontId="46" fillId="0" borderId="10" xfId="0" applyNumberFormat="1" applyFont="1" applyFill="1" applyBorder="1" applyAlignment="1">
      <alignment horizontal="left" vertical="center" wrapText="1"/>
    </xf>
    <xf numFmtId="49" fontId="46" fillId="0" borderId="12" xfId="0" applyNumberFormat="1" applyFont="1" applyFill="1" applyBorder="1" applyAlignment="1">
      <alignment horizontal="center" vertical="center" wrapText="1"/>
    </xf>
    <xf numFmtId="1" fontId="46" fillId="0" borderId="20" xfId="0" applyNumberFormat="1" applyFont="1" applyFill="1" applyBorder="1" applyAlignment="1">
      <alignment horizontal="center" vertical="center" wrapText="1"/>
    </xf>
    <xf numFmtId="1" fontId="46" fillId="0" borderId="21" xfId="0" applyNumberFormat="1" applyFont="1" applyFill="1" applyBorder="1" applyAlignment="1">
      <alignment horizontal="center" vertical="center" wrapText="1"/>
    </xf>
    <xf numFmtId="1" fontId="46" fillId="0" borderId="22" xfId="0" applyNumberFormat="1" applyFont="1" applyFill="1" applyBorder="1" applyAlignment="1">
      <alignment horizontal="center" vertical="center" wrapText="1"/>
    </xf>
    <xf numFmtId="0" fontId="45" fillId="0" borderId="13" xfId="0" applyFont="1" applyFill="1" applyBorder="1" applyAlignment="1">
      <alignment horizontal="center" vertical="top" wrapText="1"/>
    </xf>
    <xf numFmtId="0" fontId="45" fillId="0" borderId="11" xfId="0" applyFont="1" applyFill="1" applyBorder="1" applyAlignment="1">
      <alignment horizontal="center" vertical="top" wrapText="1"/>
    </xf>
    <xf numFmtId="4" fontId="45" fillId="0" borderId="13" xfId="0" applyNumberFormat="1" applyFont="1" applyFill="1" applyBorder="1" applyAlignment="1">
      <alignment horizontal="center" vertical="center" wrapText="1"/>
    </xf>
    <xf numFmtId="4" fontId="45" fillId="0" borderId="11" xfId="0" applyNumberFormat="1" applyFont="1" applyFill="1" applyBorder="1" applyAlignment="1">
      <alignment horizontal="center" vertical="center" wrapText="1"/>
    </xf>
    <xf numFmtId="4" fontId="45" fillId="0" borderId="12" xfId="0" applyNumberFormat="1" applyFont="1" applyFill="1" applyBorder="1" applyAlignment="1">
      <alignment horizontal="center" vertical="center" wrapText="1"/>
    </xf>
    <xf numFmtId="4" fontId="45" fillId="0" borderId="10" xfId="0" applyNumberFormat="1" applyFont="1" applyFill="1" applyBorder="1" applyAlignment="1">
      <alignment horizontal="center" vertical="center" wrapText="1"/>
    </xf>
    <xf numFmtId="0" fontId="49" fillId="0" borderId="13"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5" fillId="0" borderId="12" xfId="0" applyFont="1" applyFill="1" applyBorder="1" applyAlignment="1">
      <alignment horizontal="center" vertical="top" wrapText="1"/>
    </xf>
    <xf numFmtId="0" fontId="45" fillId="0" borderId="10" xfId="0" applyFont="1" applyFill="1" applyBorder="1" applyAlignment="1">
      <alignment horizontal="center" vertical="center" wrapText="1"/>
    </xf>
    <xf numFmtId="0" fontId="45" fillId="0" borderId="0" xfId="0" applyFont="1" applyFill="1" applyAlignment="1">
      <alignment horizontal="right" wrapText="1"/>
    </xf>
    <xf numFmtId="0" fontId="45" fillId="0" borderId="13"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49" fontId="45" fillId="0" borderId="13" xfId="0" applyNumberFormat="1" applyFont="1" applyFill="1" applyBorder="1" applyAlignment="1">
      <alignment horizontal="center" vertical="center" wrapText="1"/>
    </xf>
    <xf numFmtId="49" fontId="45" fillId="0" borderId="12" xfId="0" applyNumberFormat="1"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_Pril_6_6_1111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56"/>
  <sheetViews>
    <sheetView tabSelected="1" zoomScale="70" zoomScaleNormal="70" zoomScaleSheetLayoutView="50" zoomScalePageLayoutView="0" workbookViewId="0" topLeftCell="A1">
      <pane xSplit="2" ySplit="15" topLeftCell="C16" activePane="bottomRight" state="frozen"/>
      <selection pane="topLeft" activeCell="A1" sqref="A1"/>
      <selection pane="topRight" activeCell="C1" sqref="C1"/>
      <selection pane="bottomLeft" activeCell="A16" sqref="A16"/>
      <selection pane="bottomRight" activeCell="B430" sqref="B430:D439"/>
    </sheetView>
  </sheetViews>
  <sheetFormatPr defaultColWidth="9.125" defaultRowHeight="12.75"/>
  <cols>
    <col min="1" max="1" width="12.50390625" style="35" bestFit="1" customWidth="1"/>
    <col min="2" max="2" width="54.50390625" style="35" customWidth="1"/>
    <col min="3" max="3" width="11.00390625" style="35" customWidth="1"/>
    <col min="4" max="4" width="18.125" style="35" customWidth="1"/>
    <col min="5" max="5" width="22.125" style="35" customWidth="1"/>
    <col min="6" max="6" width="17.375" style="35" customWidth="1"/>
    <col min="7" max="7" width="18.875" style="35" customWidth="1"/>
    <col min="8" max="8" width="14.50390625" style="35" customWidth="1"/>
    <col min="9" max="9" width="16.50390625" style="35" customWidth="1"/>
    <col min="10" max="10" width="15.125" style="35" customWidth="1"/>
    <col min="11" max="12" width="23.125" style="35" customWidth="1"/>
    <col min="13" max="13" width="21.875" style="35" customWidth="1"/>
    <col min="14" max="14" width="21.375" style="35" customWidth="1"/>
    <col min="15" max="15" width="21.875" style="35" customWidth="1"/>
    <col min="16" max="16" width="21.375" style="35" customWidth="1"/>
    <col min="17" max="17" width="21.875" style="35" customWidth="1"/>
    <col min="18" max="18" width="21.375" style="35" customWidth="1"/>
    <col min="19" max="19" width="47.625" style="35" hidden="1" customWidth="1"/>
    <col min="20" max="20" width="19.00390625" style="35" customWidth="1"/>
    <col min="21" max="21" width="21.50390625" style="37" customWidth="1"/>
    <col min="22" max="110" width="9.125" style="37" customWidth="1"/>
    <col min="111" max="16384" width="9.125" style="35" customWidth="1"/>
  </cols>
  <sheetData>
    <row r="1" spans="11:12" ht="15">
      <c r="K1" s="36"/>
      <c r="L1" s="36"/>
    </row>
    <row r="2" spans="3:20" ht="43.5" customHeight="1">
      <c r="C2" s="37"/>
      <c r="D2" s="3"/>
      <c r="E2" s="68"/>
      <c r="F2" s="3"/>
      <c r="G2" s="3"/>
      <c r="H2" s="38"/>
      <c r="I2" s="38"/>
      <c r="J2" s="38"/>
      <c r="K2" s="39"/>
      <c r="L2" s="39"/>
      <c r="M2" s="36"/>
      <c r="O2" s="36"/>
      <c r="P2" s="36"/>
      <c r="Q2" s="102" t="s">
        <v>161</v>
      </c>
      <c r="R2" s="102"/>
      <c r="S2" s="102"/>
      <c r="T2" s="102"/>
    </row>
    <row r="3" spans="3:10" ht="15">
      <c r="C3" s="37"/>
      <c r="D3" s="40"/>
      <c r="E3" s="69"/>
      <c r="F3" s="3"/>
      <c r="G3" s="3"/>
      <c r="H3" s="38"/>
      <c r="I3" s="38"/>
      <c r="J3" s="38"/>
    </row>
    <row r="4" spans="3:10" ht="15">
      <c r="C4" s="37"/>
      <c r="D4" s="41"/>
      <c r="E4" s="69"/>
      <c r="F4" s="3"/>
      <c r="G4" s="3"/>
      <c r="H4" s="38"/>
      <c r="I4" s="38"/>
      <c r="J4" s="38"/>
    </row>
    <row r="5" spans="3:9" ht="15">
      <c r="C5" s="37"/>
      <c r="D5" s="37"/>
      <c r="E5" s="37"/>
      <c r="F5" s="37"/>
      <c r="G5" s="37"/>
      <c r="H5" s="37"/>
      <c r="I5" s="37"/>
    </row>
    <row r="6" spans="3:9" ht="15">
      <c r="C6" s="37"/>
      <c r="D6" s="37"/>
      <c r="E6" s="37"/>
      <c r="F6" s="37"/>
      <c r="G6" s="37"/>
      <c r="H6" s="37"/>
      <c r="I6" s="37"/>
    </row>
    <row r="7" spans="1:19" ht="15">
      <c r="A7" s="42"/>
      <c r="B7" s="42"/>
      <c r="C7" s="42"/>
      <c r="D7" s="42"/>
      <c r="E7" s="42"/>
      <c r="F7" s="42"/>
      <c r="G7" s="42"/>
      <c r="H7" s="42"/>
      <c r="I7" s="42"/>
      <c r="J7" s="42"/>
      <c r="K7" s="42"/>
      <c r="L7" s="42"/>
      <c r="M7" s="42"/>
      <c r="N7" s="42"/>
      <c r="O7" s="42"/>
      <c r="P7" s="42"/>
      <c r="Q7" s="42"/>
      <c r="R7" s="42"/>
      <c r="S7" s="42"/>
    </row>
    <row r="8" spans="1:19" ht="30.75">
      <c r="A8" s="43" t="s">
        <v>49</v>
      </c>
      <c r="B8" s="42"/>
      <c r="C8" s="42"/>
      <c r="D8" s="42"/>
      <c r="E8" s="42"/>
      <c r="F8" s="42"/>
      <c r="G8" s="42"/>
      <c r="H8" s="42"/>
      <c r="I8" s="42"/>
      <c r="J8" s="42"/>
      <c r="K8" s="42"/>
      <c r="L8" s="42"/>
      <c r="M8" s="42"/>
      <c r="N8" s="42"/>
      <c r="O8" s="42"/>
      <c r="P8" s="42"/>
      <c r="Q8" s="42"/>
      <c r="R8" s="42"/>
      <c r="S8" s="42"/>
    </row>
    <row r="11" spans="1:20" ht="15.75" customHeight="1">
      <c r="A11" s="97" t="s">
        <v>0</v>
      </c>
      <c r="B11" s="97" t="s">
        <v>40</v>
      </c>
      <c r="C11" s="97" t="s">
        <v>7</v>
      </c>
      <c r="D11" s="97" t="s">
        <v>1</v>
      </c>
      <c r="E11" s="94" t="s">
        <v>70</v>
      </c>
      <c r="F11" s="94" t="s">
        <v>215</v>
      </c>
      <c r="G11" s="94" t="s">
        <v>216</v>
      </c>
      <c r="H11" s="97" t="s">
        <v>17</v>
      </c>
      <c r="I11" s="97" t="s">
        <v>20</v>
      </c>
      <c r="J11" s="97"/>
      <c r="K11" s="101" t="s">
        <v>39</v>
      </c>
      <c r="L11" s="101"/>
      <c r="M11" s="101"/>
      <c r="N11" s="101"/>
      <c r="O11" s="101"/>
      <c r="P11" s="101"/>
      <c r="Q11" s="101"/>
      <c r="R11" s="101"/>
      <c r="S11" s="103" t="s">
        <v>4</v>
      </c>
      <c r="T11" s="103" t="s">
        <v>96</v>
      </c>
    </row>
    <row r="12" spans="1:20" ht="14.25" customHeight="1">
      <c r="A12" s="97"/>
      <c r="B12" s="97"/>
      <c r="C12" s="97"/>
      <c r="D12" s="97"/>
      <c r="E12" s="95"/>
      <c r="F12" s="95"/>
      <c r="G12" s="95"/>
      <c r="H12" s="97"/>
      <c r="I12" s="97"/>
      <c r="J12" s="97"/>
      <c r="K12" s="101"/>
      <c r="L12" s="101"/>
      <c r="M12" s="101"/>
      <c r="N12" s="101"/>
      <c r="O12" s="101"/>
      <c r="P12" s="101"/>
      <c r="Q12" s="101"/>
      <c r="R12" s="101"/>
      <c r="S12" s="104"/>
      <c r="T12" s="104"/>
    </row>
    <row r="13" spans="1:20" ht="29.25" customHeight="1">
      <c r="A13" s="97"/>
      <c r="B13" s="97"/>
      <c r="C13" s="97"/>
      <c r="D13" s="97"/>
      <c r="E13" s="95"/>
      <c r="F13" s="95"/>
      <c r="G13" s="95"/>
      <c r="H13" s="97"/>
      <c r="I13" s="97"/>
      <c r="J13" s="97"/>
      <c r="K13" s="101" t="s">
        <v>21</v>
      </c>
      <c r="L13" s="101"/>
      <c r="M13" s="101" t="s">
        <v>23</v>
      </c>
      <c r="N13" s="101"/>
      <c r="O13" s="101" t="s">
        <v>22</v>
      </c>
      <c r="P13" s="101"/>
      <c r="Q13" s="101" t="s">
        <v>24</v>
      </c>
      <c r="R13" s="101"/>
      <c r="S13" s="104"/>
      <c r="T13" s="104"/>
    </row>
    <row r="14" spans="1:20" ht="3" customHeight="1">
      <c r="A14" s="97"/>
      <c r="B14" s="97"/>
      <c r="C14" s="97"/>
      <c r="D14" s="97"/>
      <c r="E14" s="95"/>
      <c r="F14" s="95"/>
      <c r="G14" s="95"/>
      <c r="H14" s="97"/>
      <c r="I14" s="97"/>
      <c r="J14" s="97"/>
      <c r="K14" s="101"/>
      <c r="L14" s="101"/>
      <c r="M14" s="101"/>
      <c r="N14" s="101"/>
      <c r="O14" s="101"/>
      <c r="P14" s="101"/>
      <c r="Q14" s="101"/>
      <c r="R14" s="101"/>
      <c r="S14" s="104"/>
      <c r="T14" s="104"/>
    </row>
    <row r="15" spans="1:20" ht="51.75" customHeight="1">
      <c r="A15" s="97"/>
      <c r="B15" s="97"/>
      <c r="C15" s="97"/>
      <c r="D15" s="97"/>
      <c r="E15" s="96"/>
      <c r="F15" s="96"/>
      <c r="G15" s="96"/>
      <c r="H15" s="97"/>
      <c r="I15" s="63" t="s">
        <v>18</v>
      </c>
      <c r="J15" s="63" t="s">
        <v>19</v>
      </c>
      <c r="K15" s="63" t="s">
        <v>18</v>
      </c>
      <c r="L15" s="63" t="s">
        <v>19</v>
      </c>
      <c r="M15" s="63" t="s">
        <v>18</v>
      </c>
      <c r="N15" s="63" t="s">
        <v>19</v>
      </c>
      <c r="O15" s="63" t="s">
        <v>18</v>
      </c>
      <c r="P15" s="63" t="s">
        <v>19</v>
      </c>
      <c r="Q15" s="63" t="s">
        <v>18</v>
      </c>
      <c r="R15" s="63" t="s">
        <v>138</v>
      </c>
      <c r="S15" s="105"/>
      <c r="T15" s="105"/>
    </row>
    <row r="16" spans="1:20" ht="15.75" customHeight="1">
      <c r="A16" s="4">
        <v>1</v>
      </c>
      <c r="B16" s="4">
        <v>2</v>
      </c>
      <c r="C16" s="4"/>
      <c r="D16" s="4"/>
      <c r="E16" s="4">
        <v>3</v>
      </c>
      <c r="F16" s="4">
        <v>4</v>
      </c>
      <c r="G16" s="4">
        <v>5</v>
      </c>
      <c r="H16" s="4">
        <v>6</v>
      </c>
      <c r="I16" s="4">
        <v>7</v>
      </c>
      <c r="J16" s="4">
        <v>8</v>
      </c>
      <c r="K16" s="4">
        <v>9</v>
      </c>
      <c r="L16" s="4">
        <v>10</v>
      </c>
      <c r="M16" s="4">
        <v>11</v>
      </c>
      <c r="N16" s="4">
        <v>12</v>
      </c>
      <c r="O16" s="4">
        <v>13</v>
      </c>
      <c r="P16" s="4">
        <v>14</v>
      </c>
      <c r="Q16" s="4">
        <v>15</v>
      </c>
      <c r="R16" s="4">
        <v>16</v>
      </c>
      <c r="S16" s="62"/>
      <c r="T16" s="44">
        <v>15</v>
      </c>
    </row>
    <row r="17" spans="1:110" s="46" customFormat="1" ht="72" customHeight="1">
      <c r="A17" s="87" t="s">
        <v>298</v>
      </c>
      <c r="B17" s="87"/>
      <c r="C17" s="87"/>
      <c r="D17" s="87"/>
      <c r="E17" s="87"/>
      <c r="F17" s="87"/>
      <c r="G17" s="87"/>
      <c r="H17" s="87"/>
      <c r="I17" s="5"/>
      <c r="J17" s="5"/>
      <c r="K17" s="6"/>
      <c r="L17" s="6"/>
      <c r="M17" s="6"/>
      <c r="N17" s="6"/>
      <c r="O17" s="6"/>
      <c r="P17" s="6"/>
      <c r="Q17" s="6"/>
      <c r="R17" s="6"/>
      <c r="S17" s="7"/>
      <c r="T17" s="92" t="s">
        <v>97</v>
      </c>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row>
    <row r="18" spans="1:20" ht="19.5" customHeight="1">
      <c r="A18" s="83"/>
      <c r="B18" s="77" t="s">
        <v>294</v>
      </c>
      <c r="C18" s="78"/>
      <c r="D18" s="79"/>
      <c r="E18" s="6"/>
      <c r="F18" s="6"/>
      <c r="G18" s="6"/>
      <c r="H18" s="8" t="s">
        <v>26</v>
      </c>
      <c r="I18" s="9">
        <f>K18+M18+O18+Q18</f>
        <v>3032055.5999999996</v>
      </c>
      <c r="J18" s="9">
        <f aca="true" t="shared" si="0" ref="I18:J24">L18+N18+P18+R18</f>
        <v>6990.599999999999</v>
      </c>
      <c r="K18" s="9">
        <f>K19+K20+K21+K22+K23+K24+K25+K26+K27</f>
        <v>1575480.7</v>
      </c>
      <c r="L18" s="9">
        <f aca="true" t="shared" si="1" ref="L18:R18">L19+L20+L21+L22+L23+L24+L25+L26+L27</f>
        <v>6990.599999999999</v>
      </c>
      <c r="M18" s="9">
        <f t="shared" si="1"/>
        <v>0</v>
      </c>
      <c r="N18" s="9">
        <f t="shared" si="1"/>
        <v>0</v>
      </c>
      <c r="O18" s="9">
        <f t="shared" si="1"/>
        <v>1456574.9</v>
      </c>
      <c r="P18" s="9">
        <f t="shared" si="1"/>
        <v>0</v>
      </c>
      <c r="Q18" s="9">
        <f t="shared" si="1"/>
        <v>0</v>
      </c>
      <c r="R18" s="9">
        <f t="shared" si="1"/>
        <v>0</v>
      </c>
      <c r="S18" s="10"/>
      <c r="T18" s="93"/>
    </row>
    <row r="19" spans="1:20" ht="22.5" customHeight="1">
      <c r="A19" s="84"/>
      <c r="B19" s="80"/>
      <c r="C19" s="76"/>
      <c r="D19" s="81"/>
      <c r="E19" s="6"/>
      <c r="F19" s="6"/>
      <c r="G19" s="6"/>
      <c r="H19" s="4">
        <v>2022</v>
      </c>
      <c r="I19" s="11">
        <f t="shared" si="0"/>
        <v>6634.099999999999</v>
      </c>
      <c r="J19" s="11">
        <f t="shared" si="0"/>
        <v>6634.099999999999</v>
      </c>
      <c r="K19" s="11">
        <f aca="true" t="shared" si="2" ref="K19:R27">K117+K307</f>
        <v>6634.099999999999</v>
      </c>
      <c r="L19" s="11">
        <f t="shared" si="2"/>
        <v>6634.099999999999</v>
      </c>
      <c r="M19" s="11">
        <f t="shared" si="2"/>
        <v>0</v>
      </c>
      <c r="N19" s="11">
        <f t="shared" si="2"/>
        <v>0</v>
      </c>
      <c r="O19" s="11">
        <f t="shared" si="2"/>
        <v>0</v>
      </c>
      <c r="P19" s="11">
        <f t="shared" si="2"/>
        <v>0</v>
      </c>
      <c r="Q19" s="11">
        <f t="shared" si="2"/>
        <v>0</v>
      </c>
      <c r="R19" s="11">
        <f t="shared" si="2"/>
        <v>0</v>
      </c>
      <c r="S19" s="10"/>
      <c r="T19" s="93"/>
    </row>
    <row r="20" spans="1:20" ht="30.75" customHeight="1">
      <c r="A20" s="84"/>
      <c r="B20" s="80"/>
      <c r="C20" s="76"/>
      <c r="D20" s="81"/>
      <c r="E20" s="4"/>
      <c r="F20" s="4"/>
      <c r="G20" s="4"/>
      <c r="H20" s="4">
        <v>2023</v>
      </c>
      <c r="I20" s="11">
        <f t="shared" si="0"/>
        <v>1079901.7000000002</v>
      </c>
      <c r="J20" s="11">
        <f t="shared" si="0"/>
        <v>356.5</v>
      </c>
      <c r="K20" s="11">
        <f t="shared" si="2"/>
        <v>508213.4</v>
      </c>
      <c r="L20" s="11">
        <f t="shared" si="2"/>
        <v>356.5</v>
      </c>
      <c r="M20" s="11">
        <f t="shared" si="2"/>
        <v>0</v>
      </c>
      <c r="N20" s="11">
        <f t="shared" si="2"/>
        <v>0</v>
      </c>
      <c r="O20" s="11">
        <f t="shared" si="2"/>
        <v>571688.3</v>
      </c>
      <c r="P20" s="11">
        <f t="shared" si="2"/>
        <v>0</v>
      </c>
      <c r="Q20" s="11">
        <f t="shared" si="2"/>
        <v>0</v>
      </c>
      <c r="R20" s="11">
        <f t="shared" si="2"/>
        <v>0</v>
      </c>
      <c r="S20" s="10"/>
      <c r="T20" s="93"/>
    </row>
    <row r="21" spans="1:20" ht="29.25" customHeight="1">
      <c r="A21" s="84"/>
      <c r="B21" s="80"/>
      <c r="C21" s="76"/>
      <c r="D21" s="81"/>
      <c r="E21" s="4"/>
      <c r="F21" s="4"/>
      <c r="G21" s="4"/>
      <c r="H21" s="4">
        <v>2024</v>
      </c>
      <c r="I21" s="11">
        <f t="shared" si="0"/>
        <v>647993.3999999999</v>
      </c>
      <c r="J21" s="11">
        <f>L21+N21+P21+R21</f>
        <v>0</v>
      </c>
      <c r="K21" s="11">
        <f t="shared" si="2"/>
        <v>174910.2</v>
      </c>
      <c r="L21" s="11">
        <f t="shared" si="2"/>
        <v>0</v>
      </c>
      <c r="M21" s="11">
        <f t="shared" si="2"/>
        <v>0</v>
      </c>
      <c r="N21" s="11">
        <f t="shared" si="2"/>
        <v>0</v>
      </c>
      <c r="O21" s="11">
        <f t="shared" si="2"/>
        <v>473083.19999999995</v>
      </c>
      <c r="P21" s="11">
        <f t="shared" si="2"/>
        <v>0</v>
      </c>
      <c r="Q21" s="11">
        <f t="shared" si="2"/>
        <v>0</v>
      </c>
      <c r="R21" s="11">
        <f t="shared" si="2"/>
        <v>0</v>
      </c>
      <c r="S21" s="10"/>
      <c r="T21" s="2"/>
    </row>
    <row r="22" spans="1:20" ht="22.5" customHeight="1">
      <c r="A22" s="84"/>
      <c r="B22" s="80"/>
      <c r="C22" s="76"/>
      <c r="D22" s="81"/>
      <c r="E22" s="4"/>
      <c r="F22" s="4"/>
      <c r="G22" s="4"/>
      <c r="H22" s="4">
        <v>2025</v>
      </c>
      <c r="I22" s="11">
        <f t="shared" si="0"/>
        <v>825616.6</v>
      </c>
      <c r="J22" s="11">
        <f t="shared" si="0"/>
        <v>0</v>
      </c>
      <c r="K22" s="11">
        <f t="shared" si="2"/>
        <v>413813.2</v>
      </c>
      <c r="L22" s="11">
        <f t="shared" si="2"/>
        <v>0</v>
      </c>
      <c r="M22" s="11">
        <f t="shared" si="2"/>
        <v>0</v>
      </c>
      <c r="N22" s="11">
        <f t="shared" si="2"/>
        <v>0</v>
      </c>
      <c r="O22" s="11">
        <f t="shared" si="2"/>
        <v>411803.39999999997</v>
      </c>
      <c r="P22" s="11">
        <f t="shared" si="2"/>
        <v>0</v>
      </c>
      <c r="Q22" s="11">
        <f t="shared" si="2"/>
        <v>0</v>
      </c>
      <c r="R22" s="11">
        <f t="shared" si="2"/>
        <v>0</v>
      </c>
      <c r="S22" s="10"/>
      <c r="T22" s="2"/>
    </row>
    <row r="23" spans="1:20" ht="21.75" customHeight="1">
      <c r="A23" s="84"/>
      <c r="B23" s="80"/>
      <c r="C23" s="76"/>
      <c r="D23" s="81"/>
      <c r="E23" s="4"/>
      <c r="F23" s="4"/>
      <c r="G23" s="4"/>
      <c r="H23" s="4">
        <v>2026</v>
      </c>
      <c r="I23" s="11">
        <f t="shared" si="0"/>
        <v>95715.4</v>
      </c>
      <c r="J23" s="11">
        <f t="shared" si="0"/>
        <v>0</v>
      </c>
      <c r="K23" s="11">
        <f t="shared" si="2"/>
        <v>95715.4</v>
      </c>
      <c r="L23" s="11">
        <f t="shared" si="2"/>
        <v>0</v>
      </c>
      <c r="M23" s="11">
        <f t="shared" si="2"/>
        <v>0</v>
      </c>
      <c r="N23" s="11">
        <f t="shared" si="2"/>
        <v>0</v>
      </c>
      <c r="O23" s="11">
        <f t="shared" si="2"/>
        <v>0</v>
      </c>
      <c r="P23" s="11">
        <f t="shared" si="2"/>
        <v>0</v>
      </c>
      <c r="Q23" s="11">
        <f t="shared" si="2"/>
        <v>0</v>
      </c>
      <c r="R23" s="11">
        <f t="shared" si="2"/>
        <v>0</v>
      </c>
      <c r="S23" s="10"/>
      <c r="T23" s="2"/>
    </row>
    <row r="24" spans="1:20" ht="28.5" customHeight="1">
      <c r="A24" s="84"/>
      <c r="B24" s="80"/>
      <c r="C24" s="76"/>
      <c r="D24" s="81"/>
      <c r="E24" s="4"/>
      <c r="F24" s="4"/>
      <c r="G24" s="4"/>
      <c r="H24" s="4">
        <v>2027</v>
      </c>
      <c r="I24" s="11">
        <f t="shared" si="0"/>
        <v>51528</v>
      </c>
      <c r="J24" s="11">
        <f t="shared" si="0"/>
        <v>0</v>
      </c>
      <c r="K24" s="11">
        <f t="shared" si="2"/>
        <v>51528</v>
      </c>
      <c r="L24" s="11">
        <f t="shared" si="2"/>
        <v>0</v>
      </c>
      <c r="M24" s="11">
        <f t="shared" si="2"/>
        <v>0</v>
      </c>
      <c r="N24" s="11">
        <f t="shared" si="2"/>
        <v>0</v>
      </c>
      <c r="O24" s="11">
        <f t="shared" si="2"/>
        <v>0</v>
      </c>
      <c r="P24" s="11">
        <f t="shared" si="2"/>
        <v>0</v>
      </c>
      <c r="Q24" s="11">
        <f t="shared" si="2"/>
        <v>0</v>
      </c>
      <c r="R24" s="11">
        <f t="shared" si="2"/>
        <v>0</v>
      </c>
      <c r="S24" s="10"/>
      <c r="T24" s="2"/>
    </row>
    <row r="25" spans="1:20" ht="24" customHeight="1">
      <c r="A25" s="84"/>
      <c r="B25" s="58"/>
      <c r="C25" s="57"/>
      <c r="D25" s="59"/>
      <c r="E25" s="4"/>
      <c r="F25" s="4"/>
      <c r="G25" s="4"/>
      <c r="H25" s="4">
        <v>2028</v>
      </c>
      <c r="I25" s="11">
        <f aca="true" t="shared" si="3" ref="I25:J28">K25+M25+O25+Q25</f>
        <v>99382.6</v>
      </c>
      <c r="J25" s="11">
        <f t="shared" si="3"/>
        <v>0</v>
      </c>
      <c r="K25" s="11">
        <f t="shared" si="2"/>
        <v>99382.6</v>
      </c>
      <c r="L25" s="11">
        <f t="shared" si="2"/>
        <v>0</v>
      </c>
      <c r="M25" s="11">
        <f t="shared" si="2"/>
        <v>0</v>
      </c>
      <c r="N25" s="11">
        <f t="shared" si="2"/>
        <v>0</v>
      </c>
      <c r="O25" s="11">
        <f t="shared" si="2"/>
        <v>0</v>
      </c>
      <c r="P25" s="11">
        <f t="shared" si="2"/>
        <v>0</v>
      </c>
      <c r="Q25" s="11">
        <f t="shared" si="2"/>
        <v>0</v>
      </c>
      <c r="R25" s="11">
        <f t="shared" si="2"/>
        <v>0</v>
      </c>
      <c r="S25" s="10"/>
      <c r="T25" s="2"/>
    </row>
    <row r="26" spans="1:20" ht="21.75" customHeight="1">
      <c r="A26" s="84"/>
      <c r="B26" s="58"/>
      <c r="C26" s="57"/>
      <c r="D26" s="59"/>
      <c r="E26" s="6"/>
      <c r="F26" s="6"/>
      <c r="G26" s="6"/>
      <c r="H26" s="4">
        <v>2029</v>
      </c>
      <c r="I26" s="11">
        <f t="shared" si="3"/>
        <v>99243.30000000002</v>
      </c>
      <c r="J26" s="11">
        <f t="shared" si="3"/>
        <v>0</v>
      </c>
      <c r="K26" s="11">
        <f t="shared" si="2"/>
        <v>99243.30000000002</v>
      </c>
      <c r="L26" s="11">
        <f t="shared" si="2"/>
        <v>0</v>
      </c>
      <c r="M26" s="11">
        <f t="shared" si="2"/>
        <v>0</v>
      </c>
      <c r="N26" s="11">
        <f t="shared" si="2"/>
        <v>0</v>
      </c>
      <c r="O26" s="11">
        <f t="shared" si="2"/>
        <v>0</v>
      </c>
      <c r="P26" s="11">
        <f t="shared" si="2"/>
        <v>0</v>
      </c>
      <c r="Q26" s="11">
        <f t="shared" si="2"/>
        <v>0</v>
      </c>
      <c r="R26" s="11">
        <f t="shared" si="2"/>
        <v>0</v>
      </c>
      <c r="S26" s="10"/>
      <c r="T26" s="2"/>
    </row>
    <row r="27" spans="1:20" ht="21.75" customHeight="1">
      <c r="A27" s="84"/>
      <c r="B27" s="58"/>
      <c r="C27" s="57"/>
      <c r="D27" s="59"/>
      <c r="E27" s="6"/>
      <c r="F27" s="6"/>
      <c r="G27" s="6"/>
      <c r="H27" s="4">
        <v>2030</v>
      </c>
      <c r="I27" s="11">
        <f t="shared" si="3"/>
        <v>126040.5</v>
      </c>
      <c r="J27" s="11">
        <f t="shared" si="3"/>
        <v>0</v>
      </c>
      <c r="K27" s="11">
        <f t="shared" si="2"/>
        <v>126040.5</v>
      </c>
      <c r="L27" s="11">
        <f t="shared" si="2"/>
        <v>0</v>
      </c>
      <c r="M27" s="11">
        <f t="shared" si="2"/>
        <v>0</v>
      </c>
      <c r="N27" s="11">
        <f t="shared" si="2"/>
        <v>0</v>
      </c>
      <c r="O27" s="11">
        <f t="shared" si="2"/>
        <v>0</v>
      </c>
      <c r="P27" s="11">
        <f t="shared" si="2"/>
        <v>0</v>
      </c>
      <c r="Q27" s="11">
        <f t="shared" si="2"/>
        <v>0</v>
      </c>
      <c r="R27" s="11">
        <f t="shared" si="2"/>
        <v>0</v>
      </c>
      <c r="S27" s="10"/>
      <c r="T27" s="2"/>
    </row>
    <row r="28" spans="1:20" ht="19.5" customHeight="1">
      <c r="A28" s="83"/>
      <c r="B28" s="77" t="s">
        <v>293</v>
      </c>
      <c r="C28" s="78"/>
      <c r="D28" s="79"/>
      <c r="E28" s="6"/>
      <c r="F28" s="6"/>
      <c r="G28" s="6"/>
      <c r="H28" s="8" t="s">
        <v>26</v>
      </c>
      <c r="I28" s="9">
        <f>K28+M28+O28+Q28</f>
        <v>1250138.0999999999</v>
      </c>
      <c r="J28" s="9">
        <f t="shared" si="3"/>
        <v>1250138.0999999999</v>
      </c>
      <c r="K28" s="9">
        <f>K29+K30+K31+K32+K33+K34+K35+K36+K37</f>
        <v>375.2</v>
      </c>
      <c r="L28" s="9">
        <f aca="true" t="shared" si="4" ref="L28:R28">L29+L30+L31+L32+L33+L34+L35+L36+L37</f>
        <v>375.2</v>
      </c>
      <c r="M28" s="9">
        <f t="shared" si="4"/>
        <v>1212270</v>
      </c>
      <c r="N28" s="9">
        <f t="shared" si="4"/>
        <v>1212270</v>
      </c>
      <c r="O28" s="9">
        <f t="shared" si="4"/>
        <v>37492.899999999994</v>
      </c>
      <c r="P28" s="9">
        <f t="shared" si="4"/>
        <v>37492.899999999994</v>
      </c>
      <c r="Q28" s="9">
        <f t="shared" si="4"/>
        <v>0</v>
      </c>
      <c r="R28" s="9">
        <f t="shared" si="4"/>
        <v>0</v>
      </c>
      <c r="S28" s="10"/>
      <c r="T28" s="2"/>
    </row>
    <row r="29" spans="1:20" ht="22.5" customHeight="1">
      <c r="A29" s="84"/>
      <c r="B29" s="80"/>
      <c r="C29" s="76"/>
      <c r="D29" s="81"/>
      <c r="E29" s="6"/>
      <c r="F29" s="6"/>
      <c r="G29" s="6"/>
      <c r="H29" s="4">
        <v>2022</v>
      </c>
      <c r="I29" s="11">
        <f>I391</f>
        <v>406360.19999999995</v>
      </c>
      <c r="J29" s="11">
        <f aca="true" t="shared" si="5" ref="J29:R29">J391</f>
        <v>406360.19999999995</v>
      </c>
      <c r="K29" s="11">
        <f>K391</f>
        <v>121.99999999999999</v>
      </c>
      <c r="L29" s="11">
        <f t="shared" si="5"/>
        <v>121.99999999999999</v>
      </c>
      <c r="M29" s="11">
        <f t="shared" si="5"/>
        <v>394051.1</v>
      </c>
      <c r="N29" s="11">
        <f t="shared" si="5"/>
        <v>394051.1</v>
      </c>
      <c r="O29" s="11">
        <f t="shared" si="5"/>
        <v>12187.099999999999</v>
      </c>
      <c r="P29" s="11">
        <f t="shared" si="5"/>
        <v>12187.099999999999</v>
      </c>
      <c r="Q29" s="11">
        <f t="shared" si="5"/>
        <v>0</v>
      </c>
      <c r="R29" s="11">
        <f t="shared" si="5"/>
        <v>0</v>
      </c>
      <c r="S29" s="10"/>
      <c r="T29" s="2"/>
    </row>
    <row r="30" spans="1:20" ht="30.75" customHeight="1">
      <c r="A30" s="84"/>
      <c r="B30" s="80"/>
      <c r="C30" s="76"/>
      <c r="D30" s="81"/>
      <c r="E30" s="4"/>
      <c r="F30" s="4"/>
      <c r="G30" s="4"/>
      <c r="H30" s="4">
        <v>2023</v>
      </c>
      <c r="I30" s="11">
        <f aca="true" t="shared" si="6" ref="I30:R37">I392</f>
        <v>843777.9</v>
      </c>
      <c r="J30" s="11">
        <f t="shared" si="6"/>
        <v>843777.9</v>
      </c>
      <c r="K30" s="11">
        <f t="shared" si="6"/>
        <v>253.20000000000002</v>
      </c>
      <c r="L30" s="11">
        <f t="shared" si="6"/>
        <v>253.20000000000002</v>
      </c>
      <c r="M30" s="11">
        <f t="shared" si="6"/>
        <v>818218.9</v>
      </c>
      <c r="N30" s="11">
        <f t="shared" si="6"/>
        <v>818218.9</v>
      </c>
      <c r="O30" s="11">
        <f t="shared" si="6"/>
        <v>25305.8</v>
      </c>
      <c r="P30" s="11">
        <f t="shared" si="6"/>
        <v>25305.8</v>
      </c>
      <c r="Q30" s="11">
        <f t="shared" si="6"/>
        <v>0</v>
      </c>
      <c r="R30" s="11">
        <f t="shared" si="6"/>
        <v>0</v>
      </c>
      <c r="S30" s="10"/>
      <c r="T30" s="2"/>
    </row>
    <row r="31" spans="1:20" ht="29.25" customHeight="1">
      <c r="A31" s="84"/>
      <c r="B31" s="80"/>
      <c r="C31" s="76"/>
      <c r="D31" s="81"/>
      <c r="E31" s="4"/>
      <c r="F31" s="4"/>
      <c r="G31" s="4"/>
      <c r="H31" s="4">
        <v>2024</v>
      </c>
      <c r="I31" s="11">
        <f t="shared" si="6"/>
        <v>0</v>
      </c>
      <c r="J31" s="11">
        <f t="shared" si="6"/>
        <v>0</v>
      </c>
      <c r="K31" s="11">
        <f t="shared" si="6"/>
        <v>0</v>
      </c>
      <c r="L31" s="11">
        <f t="shared" si="6"/>
        <v>0</v>
      </c>
      <c r="M31" s="11">
        <f t="shared" si="6"/>
        <v>0</v>
      </c>
      <c r="N31" s="11">
        <f t="shared" si="6"/>
        <v>0</v>
      </c>
      <c r="O31" s="11">
        <f t="shared" si="6"/>
        <v>0</v>
      </c>
      <c r="P31" s="11">
        <f t="shared" si="6"/>
        <v>0</v>
      </c>
      <c r="Q31" s="11">
        <f t="shared" si="6"/>
        <v>0</v>
      </c>
      <c r="R31" s="11">
        <f t="shared" si="6"/>
        <v>0</v>
      </c>
      <c r="S31" s="10"/>
      <c r="T31" s="2"/>
    </row>
    <row r="32" spans="1:20" ht="22.5" customHeight="1">
      <c r="A32" s="84"/>
      <c r="B32" s="80"/>
      <c r="C32" s="76"/>
      <c r="D32" s="81"/>
      <c r="E32" s="4"/>
      <c r="F32" s="4"/>
      <c r="G32" s="4"/>
      <c r="H32" s="4">
        <v>2025</v>
      </c>
      <c r="I32" s="11">
        <f t="shared" si="6"/>
        <v>0</v>
      </c>
      <c r="J32" s="11">
        <f t="shared" si="6"/>
        <v>0</v>
      </c>
      <c r="K32" s="11">
        <f t="shared" si="6"/>
        <v>0</v>
      </c>
      <c r="L32" s="11">
        <f t="shared" si="6"/>
        <v>0</v>
      </c>
      <c r="M32" s="11">
        <f t="shared" si="6"/>
        <v>0</v>
      </c>
      <c r="N32" s="11">
        <f t="shared" si="6"/>
        <v>0</v>
      </c>
      <c r="O32" s="11">
        <f t="shared" si="6"/>
        <v>0</v>
      </c>
      <c r="P32" s="11">
        <f t="shared" si="6"/>
        <v>0</v>
      </c>
      <c r="Q32" s="11">
        <f t="shared" si="6"/>
        <v>0</v>
      </c>
      <c r="R32" s="11">
        <f t="shared" si="6"/>
        <v>0</v>
      </c>
      <c r="S32" s="10"/>
      <c r="T32" s="2"/>
    </row>
    <row r="33" spans="1:20" ht="21.75" customHeight="1">
      <c r="A33" s="84"/>
      <c r="B33" s="80"/>
      <c r="C33" s="76"/>
      <c r="D33" s="81"/>
      <c r="E33" s="4"/>
      <c r="F33" s="4"/>
      <c r="G33" s="4"/>
      <c r="H33" s="4">
        <v>2026</v>
      </c>
      <c r="I33" s="11">
        <f t="shared" si="6"/>
        <v>0</v>
      </c>
      <c r="J33" s="11">
        <f t="shared" si="6"/>
        <v>0</v>
      </c>
      <c r="K33" s="11">
        <f t="shared" si="6"/>
        <v>0</v>
      </c>
      <c r="L33" s="11">
        <f t="shared" si="6"/>
        <v>0</v>
      </c>
      <c r="M33" s="11">
        <f t="shared" si="6"/>
        <v>0</v>
      </c>
      <c r="N33" s="11">
        <f t="shared" si="6"/>
        <v>0</v>
      </c>
      <c r="O33" s="11">
        <f t="shared" si="6"/>
        <v>0</v>
      </c>
      <c r="P33" s="11">
        <f t="shared" si="6"/>
        <v>0</v>
      </c>
      <c r="Q33" s="11">
        <f t="shared" si="6"/>
        <v>0</v>
      </c>
      <c r="R33" s="11">
        <f t="shared" si="6"/>
        <v>0</v>
      </c>
      <c r="S33" s="10"/>
      <c r="T33" s="2"/>
    </row>
    <row r="34" spans="1:20" ht="28.5" customHeight="1">
      <c r="A34" s="84"/>
      <c r="B34" s="80"/>
      <c r="C34" s="76"/>
      <c r="D34" s="81"/>
      <c r="E34" s="4"/>
      <c r="F34" s="4"/>
      <c r="G34" s="4"/>
      <c r="H34" s="4">
        <v>2027</v>
      </c>
      <c r="I34" s="11">
        <f t="shared" si="6"/>
        <v>0</v>
      </c>
      <c r="J34" s="11">
        <f t="shared" si="6"/>
        <v>0</v>
      </c>
      <c r="K34" s="11">
        <f t="shared" si="6"/>
        <v>0</v>
      </c>
      <c r="L34" s="11">
        <f t="shared" si="6"/>
        <v>0</v>
      </c>
      <c r="M34" s="11">
        <f t="shared" si="6"/>
        <v>0</v>
      </c>
      <c r="N34" s="11">
        <f t="shared" si="6"/>
        <v>0</v>
      </c>
      <c r="O34" s="11">
        <f t="shared" si="6"/>
        <v>0</v>
      </c>
      <c r="P34" s="11">
        <f t="shared" si="6"/>
        <v>0</v>
      </c>
      <c r="Q34" s="11">
        <f t="shared" si="6"/>
        <v>0</v>
      </c>
      <c r="R34" s="11">
        <f t="shared" si="6"/>
        <v>0</v>
      </c>
      <c r="S34" s="10"/>
      <c r="T34" s="2"/>
    </row>
    <row r="35" spans="1:20" ht="24" customHeight="1">
      <c r="A35" s="84"/>
      <c r="B35" s="58"/>
      <c r="C35" s="57"/>
      <c r="D35" s="59"/>
      <c r="E35" s="4"/>
      <c r="F35" s="4"/>
      <c r="G35" s="4"/>
      <c r="H35" s="4">
        <v>2028</v>
      </c>
      <c r="I35" s="11">
        <f t="shared" si="6"/>
        <v>0</v>
      </c>
      <c r="J35" s="11">
        <f t="shared" si="6"/>
        <v>0</v>
      </c>
      <c r="K35" s="11">
        <f t="shared" si="6"/>
        <v>0</v>
      </c>
      <c r="L35" s="11">
        <f t="shared" si="6"/>
        <v>0</v>
      </c>
      <c r="M35" s="11">
        <f t="shared" si="6"/>
        <v>0</v>
      </c>
      <c r="N35" s="11">
        <f t="shared" si="6"/>
        <v>0</v>
      </c>
      <c r="O35" s="11">
        <f t="shared" si="6"/>
        <v>0</v>
      </c>
      <c r="P35" s="11">
        <f t="shared" si="6"/>
        <v>0</v>
      </c>
      <c r="Q35" s="11">
        <f t="shared" si="6"/>
        <v>0</v>
      </c>
      <c r="R35" s="11">
        <f t="shared" si="6"/>
        <v>0</v>
      </c>
      <c r="S35" s="10"/>
      <c r="T35" s="2"/>
    </row>
    <row r="36" spans="1:20" ht="21.75" customHeight="1">
      <c r="A36" s="84"/>
      <c r="B36" s="58"/>
      <c r="C36" s="57"/>
      <c r="D36" s="59"/>
      <c r="E36" s="6"/>
      <c r="F36" s="6"/>
      <c r="G36" s="6"/>
      <c r="H36" s="4">
        <v>2029</v>
      </c>
      <c r="I36" s="11">
        <f t="shared" si="6"/>
        <v>0</v>
      </c>
      <c r="J36" s="11">
        <f t="shared" si="6"/>
        <v>0</v>
      </c>
      <c r="K36" s="11">
        <f t="shared" si="6"/>
        <v>0</v>
      </c>
      <c r="L36" s="11">
        <f t="shared" si="6"/>
        <v>0</v>
      </c>
      <c r="M36" s="11">
        <f t="shared" si="6"/>
        <v>0</v>
      </c>
      <c r="N36" s="11">
        <f t="shared" si="6"/>
        <v>0</v>
      </c>
      <c r="O36" s="11">
        <f t="shared" si="6"/>
        <v>0</v>
      </c>
      <c r="P36" s="11">
        <f t="shared" si="6"/>
        <v>0</v>
      </c>
      <c r="Q36" s="11">
        <f t="shared" si="6"/>
        <v>0</v>
      </c>
      <c r="R36" s="11">
        <f t="shared" si="6"/>
        <v>0</v>
      </c>
      <c r="S36" s="10"/>
      <c r="T36" s="2"/>
    </row>
    <row r="37" spans="1:20" ht="21.75" customHeight="1">
      <c r="A37" s="84"/>
      <c r="B37" s="58"/>
      <c r="C37" s="57"/>
      <c r="D37" s="59"/>
      <c r="E37" s="6"/>
      <c r="F37" s="6"/>
      <c r="G37" s="6"/>
      <c r="H37" s="4">
        <v>2030</v>
      </c>
      <c r="I37" s="11">
        <f t="shared" si="6"/>
        <v>0</v>
      </c>
      <c r="J37" s="11">
        <f t="shared" si="6"/>
        <v>0</v>
      </c>
      <c r="K37" s="11">
        <f t="shared" si="6"/>
        <v>0</v>
      </c>
      <c r="L37" s="11">
        <f t="shared" si="6"/>
        <v>0</v>
      </c>
      <c r="M37" s="11">
        <f t="shared" si="6"/>
        <v>0</v>
      </c>
      <c r="N37" s="11">
        <f t="shared" si="6"/>
        <v>0</v>
      </c>
      <c r="O37" s="11">
        <f t="shared" si="6"/>
        <v>0</v>
      </c>
      <c r="P37" s="11">
        <f t="shared" si="6"/>
        <v>0</v>
      </c>
      <c r="Q37" s="11">
        <f t="shared" si="6"/>
        <v>0</v>
      </c>
      <c r="R37" s="11">
        <f t="shared" si="6"/>
        <v>0</v>
      </c>
      <c r="S37" s="10"/>
      <c r="T37" s="2"/>
    </row>
    <row r="38" spans="1:110" s="46" customFormat="1" ht="57" customHeight="1">
      <c r="A38" s="87" t="s">
        <v>43</v>
      </c>
      <c r="B38" s="87"/>
      <c r="C38" s="87"/>
      <c r="D38" s="87"/>
      <c r="E38" s="87"/>
      <c r="F38" s="87"/>
      <c r="G38" s="87"/>
      <c r="H38" s="87"/>
      <c r="I38" s="5"/>
      <c r="J38" s="5"/>
      <c r="K38" s="6"/>
      <c r="L38" s="6"/>
      <c r="M38" s="6"/>
      <c r="N38" s="6"/>
      <c r="O38" s="6"/>
      <c r="P38" s="6"/>
      <c r="Q38" s="6"/>
      <c r="R38" s="6"/>
      <c r="S38" s="7"/>
      <c r="T38" s="2"/>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row>
    <row r="39" spans="1:20" ht="27.75" customHeight="1">
      <c r="A39" s="85" t="s">
        <v>25</v>
      </c>
      <c r="B39" s="77" t="s">
        <v>27</v>
      </c>
      <c r="C39" s="78"/>
      <c r="D39" s="79"/>
      <c r="E39" s="6"/>
      <c r="F39" s="6"/>
      <c r="G39" s="6"/>
      <c r="H39" s="8" t="s">
        <v>26</v>
      </c>
      <c r="I39" s="9">
        <f aca="true" t="shared" si="7" ref="I39:R39">I49+I59</f>
        <v>1276142.6</v>
      </c>
      <c r="J39" s="9">
        <f t="shared" si="7"/>
        <v>0</v>
      </c>
      <c r="K39" s="9">
        <f t="shared" si="7"/>
        <v>541905.6000000001</v>
      </c>
      <c r="L39" s="9">
        <f t="shared" si="7"/>
        <v>0</v>
      </c>
      <c r="M39" s="9">
        <f t="shared" si="7"/>
        <v>0</v>
      </c>
      <c r="N39" s="9">
        <f t="shared" si="7"/>
        <v>0</v>
      </c>
      <c r="O39" s="9">
        <f t="shared" si="7"/>
        <v>734236.9999999999</v>
      </c>
      <c r="P39" s="9">
        <f t="shared" si="7"/>
        <v>0</v>
      </c>
      <c r="Q39" s="9">
        <f t="shared" si="7"/>
        <v>0</v>
      </c>
      <c r="R39" s="9">
        <f t="shared" si="7"/>
        <v>0</v>
      </c>
      <c r="S39" s="10"/>
      <c r="T39" s="2"/>
    </row>
    <row r="40" spans="1:20" ht="24" customHeight="1">
      <c r="A40" s="86"/>
      <c r="B40" s="80"/>
      <c r="C40" s="76"/>
      <c r="D40" s="81"/>
      <c r="E40" s="6"/>
      <c r="F40" s="6"/>
      <c r="G40" s="6"/>
      <c r="H40" s="4">
        <v>2022</v>
      </c>
      <c r="I40" s="11">
        <f aca="true" t="shared" si="8" ref="I40:R40">I50+I60</f>
        <v>0</v>
      </c>
      <c r="J40" s="11">
        <f t="shared" si="8"/>
        <v>0</v>
      </c>
      <c r="K40" s="11">
        <f t="shared" si="8"/>
        <v>0</v>
      </c>
      <c r="L40" s="11">
        <f t="shared" si="8"/>
        <v>0</v>
      </c>
      <c r="M40" s="11">
        <f t="shared" si="8"/>
        <v>0</v>
      </c>
      <c r="N40" s="11">
        <f t="shared" si="8"/>
        <v>0</v>
      </c>
      <c r="O40" s="11">
        <f t="shared" si="8"/>
        <v>0</v>
      </c>
      <c r="P40" s="11">
        <f t="shared" si="8"/>
        <v>0</v>
      </c>
      <c r="Q40" s="11">
        <f t="shared" si="8"/>
        <v>0</v>
      </c>
      <c r="R40" s="11">
        <f t="shared" si="8"/>
        <v>0</v>
      </c>
      <c r="S40" s="10"/>
      <c r="T40" s="2"/>
    </row>
    <row r="41" spans="1:20" ht="24" customHeight="1">
      <c r="A41" s="86"/>
      <c r="B41" s="80"/>
      <c r="C41" s="76"/>
      <c r="D41" s="81"/>
      <c r="E41" s="6"/>
      <c r="F41" s="6"/>
      <c r="G41" s="6"/>
      <c r="H41" s="4">
        <v>2023</v>
      </c>
      <c r="I41" s="11">
        <f aca="true" t="shared" si="9" ref="I41:R41">I51+I61</f>
        <v>251080.90000000002</v>
      </c>
      <c r="J41" s="11">
        <f t="shared" si="9"/>
        <v>0</v>
      </c>
      <c r="K41" s="11">
        <f t="shared" si="9"/>
        <v>111762</v>
      </c>
      <c r="L41" s="11">
        <f t="shared" si="9"/>
        <v>0</v>
      </c>
      <c r="M41" s="11">
        <f t="shared" si="9"/>
        <v>0</v>
      </c>
      <c r="N41" s="11">
        <f t="shared" si="9"/>
        <v>0</v>
      </c>
      <c r="O41" s="11">
        <f t="shared" si="9"/>
        <v>139318.90000000002</v>
      </c>
      <c r="P41" s="11">
        <f t="shared" si="9"/>
        <v>0</v>
      </c>
      <c r="Q41" s="11">
        <f t="shared" si="9"/>
        <v>0</v>
      </c>
      <c r="R41" s="11">
        <f t="shared" si="9"/>
        <v>0</v>
      </c>
      <c r="S41" s="10"/>
      <c r="T41" s="2"/>
    </row>
    <row r="42" spans="1:20" ht="18.75" customHeight="1">
      <c r="A42" s="86"/>
      <c r="B42" s="80"/>
      <c r="C42" s="76"/>
      <c r="D42" s="81"/>
      <c r="E42" s="6"/>
      <c r="F42" s="6"/>
      <c r="G42" s="6"/>
      <c r="H42" s="4">
        <v>2024</v>
      </c>
      <c r="I42" s="11">
        <f aca="true" t="shared" si="10" ref="I42:R42">I52+I62</f>
        <v>260605</v>
      </c>
      <c r="J42" s="11">
        <f t="shared" si="10"/>
        <v>0</v>
      </c>
      <c r="K42" s="11">
        <f t="shared" si="10"/>
        <v>48742.3</v>
      </c>
      <c r="L42" s="11">
        <f t="shared" si="10"/>
        <v>0</v>
      </c>
      <c r="M42" s="11">
        <f t="shared" si="10"/>
        <v>0</v>
      </c>
      <c r="N42" s="11">
        <f t="shared" si="10"/>
        <v>0</v>
      </c>
      <c r="O42" s="11">
        <f t="shared" si="10"/>
        <v>211862.69999999998</v>
      </c>
      <c r="P42" s="11">
        <f t="shared" si="10"/>
        <v>0</v>
      </c>
      <c r="Q42" s="11">
        <f t="shared" si="10"/>
        <v>0</v>
      </c>
      <c r="R42" s="11">
        <f t="shared" si="10"/>
        <v>0</v>
      </c>
      <c r="S42" s="10"/>
      <c r="T42" s="2"/>
    </row>
    <row r="43" spans="1:20" ht="24" customHeight="1">
      <c r="A43" s="86"/>
      <c r="B43" s="80"/>
      <c r="C43" s="76"/>
      <c r="D43" s="81"/>
      <c r="E43" s="6"/>
      <c r="F43" s="6"/>
      <c r="G43" s="6"/>
      <c r="H43" s="4">
        <v>2025</v>
      </c>
      <c r="I43" s="11">
        <f aca="true" t="shared" si="11" ref="I43:R43">I53+I63</f>
        <v>618782.8999999999</v>
      </c>
      <c r="J43" s="11">
        <f t="shared" si="11"/>
        <v>0</v>
      </c>
      <c r="K43" s="11">
        <f t="shared" si="11"/>
        <v>235727.5</v>
      </c>
      <c r="L43" s="11">
        <f t="shared" si="11"/>
        <v>0</v>
      </c>
      <c r="M43" s="11">
        <f t="shared" si="11"/>
        <v>0</v>
      </c>
      <c r="N43" s="11">
        <f t="shared" si="11"/>
        <v>0</v>
      </c>
      <c r="O43" s="11">
        <f t="shared" si="11"/>
        <v>383055.39999999997</v>
      </c>
      <c r="P43" s="11">
        <f t="shared" si="11"/>
        <v>0</v>
      </c>
      <c r="Q43" s="11">
        <f t="shared" si="11"/>
        <v>0</v>
      </c>
      <c r="R43" s="11">
        <f t="shared" si="11"/>
        <v>0</v>
      </c>
      <c r="S43" s="10"/>
      <c r="T43" s="2"/>
    </row>
    <row r="44" spans="1:20" ht="24" customHeight="1">
      <c r="A44" s="86"/>
      <c r="B44" s="80"/>
      <c r="C44" s="76"/>
      <c r="D44" s="81"/>
      <c r="E44" s="6"/>
      <c r="F44" s="6"/>
      <c r="G44" s="6"/>
      <c r="H44" s="4">
        <v>2026</v>
      </c>
      <c r="I44" s="11">
        <f aca="true" t="shared" si="12" ref="I44:R44">I54+I64</f>
        <v>49515.2</v>
      </c>
      <c r="J44" s="11">
        <f t="shared" si="12"/>
        <v>0</v>
      </c>
      <c r="K44" s="11">
        <f t="shared" si="12"/>
        <v>49515.2</v>
      </c>
      <c r="L44" s="11">
        <f t="shared" si="12"/>
        <v>0</v>
      </c>
      <c r="M44" s="11">
        <f t="shared" si="12"/>
        <v>0</v>
      </c>
      <c r="N44" s="11">
        <f t="shared" si="12"/>
        <v>0</v>
      </c>
      <c r="O44" s="11">
        <f t="shared" si="12"/>
        <v>0</v>
      </c>
      <c r="P44" s="11">
        <f t="shared" si="12"/>
        <v>0</v>
      </c>
      <c r="Q44" s="11">
        <f t="shared" si="12"/>
        <v>0</v>
      </c>
      <c r="R44" s="11">
        <f t="shared" si="12"/>
        <v>0</v>
      </c>
      <c r="S44" s="10"/>
      <c r="T44" s="2"/>
    </row>
    <row r="45" spans="1:20" ht="21.75" customHeight="1">
      <c r="A45" s="86"/>
      <c r="B45" s="80"/>
      <c r="C45" s="76"/>
      <c r="D45" s="81"/>
      <c r="E45" s="6"/>
      <c r="F45" s="6"/>
      <c r="G45" s="6"/>
      <c r="H45" s="4">
        <v>2027</v>
      </c>
      <c r="I45" s="11">
        <f aca="true" t="shared" si="13" ref="I45:R45">I55+I65</f>
        <v>34268.9</v>
      </c>
      <c r="J45" s="11">
        <f t="shared" si="13"/>
        <v>0</v>
      </c>
      <c r="K45" s="11">
        <f t="shared" si="13"/>
        <v>34268.9</v>
      </c>
      <c r="L45" s="11">
        <f t="shared" si="13"/>
        <v>0</v>
      </c>
      <c r="M45" s="11">
        <f t="shared" si="13"/>
        <v>0</v>
      </c>
      <c r="N45" s="11">
        <f t="shared" si="13"/>
        <v>0</v>
      </c>
      <c r="O45" s="11">
        <f t="shared" si="13"/>
        <v>0</v>
      </c>
      <c r="P45" s="11">
        <f t="shared" si="13"/>
        <v>0</v>
      </c>
      <c r="Q45" s="11">
        <f t="shared" si="13"/>
        <v>0</v>
      </c>
      <c r="R45" s="11">
        <f t="shared" si="13"/>
        <v>0</v>
      </c>
      <c r="S45" s="10"/>
      <c r="T45" s="2"/>
    </row>
    <row r="46" spans="1:20" ht="21.75" customHeight="1">
      <c r="A46" s="86"/>
      <c r="B46" s="80"/>
      <c r="C46" s="76"/>
      <c r="D46" s="81"/>
      <c r="E46" s="6"/>
      <c r="F46" s="6"/>
      <c r="G46" s="6"/>
      <c r="H46" s="4">
        <v>2028</v>
      </c>
      <c r="I46" s="11">
        <f aca="true" t="shared" si="14" ref="I46:R46">I56+I66</f>
        <v>18127.8</v>
      </c>
      <c r="J46" s="11">
        <f t="shared" si="14"/>
        <v>0</v>
      </c>
      <c r="K46" s="11">
        <f t="shared" si="14"/>
        <v>18127.8</v>
      </c>
      <c r="L46" s="11">
        <f t="shared" si="14"/>
        <v>0</v>
      </c>
      <c r="M46" s="11">
        <f t="shared" si="14"/>
        <v>0</v>
      </c>
      <c r="N46" s="11">
        <f t="shared" si="14"/>
        <v>0</v>
      </c>
      <c r="O46" s="11">
        <f t="shared" si="14"/>
        <v>0</v>
      </c>
      <c r="P46" s="11">
        <f t="shared" si="14"/>
        <v>0</v>
      </c>
      <c r="Q46" s="11">
        <f t="shared" si="14"/>
        <v>0</v>
      </c>
      <c r="R46" s="11">
        <f t="shared" si="14"/>
        <v>0</v>
      </c>
      <c r="S46" s="10"/>
      <c r="T46" s="2"/>
    </row>
    <row r="47" spans="1:20" ht="21.75" customHeight="1">
      <c r="A47" s="86"/>
      <c r="B47" s="80"/>
      <c r="C47" s="76"/>
      <c r="D47" s="81"/>
      <c r="E47" s="6"/>
      <c r="F47" s="6"/>
      <c r="G47" s="6"/>
      <c r="H47" s="4">
        <v>2029</v>
      </c>
      <c r="I47" s="11">
        <f aca="true" t="shared" si="15" ref="I47:R47">I57+I67</f>
        <v>20782.9</v>
      </c>
      <c r="J47" s="11">
        <f t="shared" si="15"/>
        <v>0</v>
      </c>
      <c r="K47" s="11">
        <f t="shared" si="15"/>
        <v>20782.9</v>
      </c>
      <c r="L47" s="11">
        <f t="shared" si="15"/>
        <v>0</v>
      </c>
      <c r="M47" s="11">
        <f t="shared" si="15"/>
        <v>0</v>
      </c>
      <c r="N47" s="11">
        <f t="shared" si="15"/>
        <v>0</v>
      </c>
      <c r="O47" s="11">
        <f t="shared" si="15"/>
        <v>0</v>
      </c>
      <c r="P47" s="11">
        <f t="shared" si="15"/>
        <v>0</v>
      </c>
      <c r="Q47" s="11">
        <f t="shared" si="15"/>
        <v>0</v>
      </c>
      <c r="R47" s="11">
        <f t="shared" si="15"/>
        <v>0</v>
      </c>
      <c r="S47" s="10"/>
      <c r="T47" s="2"/>
    </row>
    <row r="48" spans="1:20" ht="21.75" customHeight="1">
      <c r="A48" s="86"/>
      <c r="B48" s="80"/>
      <c r="C48" s="76"/>
      <c r="D48" s="81"/>
      <c r="E48" s="6"/>
      <c r="F48" s="6"/>
      <c r="G48" s="6"/>
      <c r="H48" s="4">
        <v>2030</v>
      </c>
      <c r="I48" s="11">
        <f aca="true" t="shared" si="16" ref="I48:R48">I58+I68</f>
        <v>22979</v>
      </c>
      <c r="J48" s="11">
        <f t="shared" si="16"/>
        <v>0</v>
      </c>
      <c r="K48" s="11">
        <f t="shared" si="16"/>
        <v>22979</v>
      </c>
      <c r="L48" s="11">
        <f t="shared" si="16"/>
        <v>0</v>
      </c>
      <c r="M48" s="11">
        <f t="shared" si="16"/>
        <v>0</v>
      </c>
      <c r="N48" s="11">
        <f t="shared" si="16"/>
        <v>0</v>
      </c>
      <c r="O48" s="11">
        <f t="shared" si="16"/>
        <v>0</v>
      </c>
      <c r="P48" s="11">
        <f t="shared" si="16"/>
        <v>0</v>
      </c>
      <c r="Q48" s="11">
        <f t="shared" si="16"/>
        <v>0</v>
      </c>
      <c r="R48" s="11">
        <f t="shared" si="16"/>
        <v>0</v>
      </c>
      <c r="S48" s="10"/>
      <c r="T48" s="2"/>
    </row>
    <row r="49" spans="1:20" ht="19.5" customHeight="1">
      <c r="A49" s="86"/>
      <c r="B49" s="77" t="s">
        <v>56</v>
      </c>
      <c r="C49" s="78"/>
      <c r="D49" s="79"/>
      <c r="E49" s="6"/>
      <c r="F49" s="6"/>
      <c r="G49" s="6"/>
      <c r="H49" s="8" t="s">
        <v>26</v>
      </c>
      <c r="I49" s="9">
        <f>K49+M49+O49+Q49</f>
        <v>1117024.5</v>
      </c>
      <c r="J49" s="9">
        <f>L49+N49+P49+R49</f>
        <v>0</v>
      </c>
      <c r="K49" s="9">
        <f aca="true" t="shared" si="17" ref="K49:R49">SUM(K50:K58)</f>
        <v>502126.10000000003</v>
      </c>
      <c r="L49" s="9">
        <f t="shared" si="17"/>
        <v>0</v>
      </c>
      <c r="M49" s="9">
        <f t="shared" si="17"/>
        <v>0</v>
      </c>
      <c r="N49" s="9">
        <f t="shared" si="17"/>
        <v>0</v>
      </c>
      <c r="O49" s="9">
        <f t="shared" si="17"/>
        <v>614898.3999999999</v>
      </c>
      <c r="P49" s="9">
        <f t="shared" si="17"/>
        <v>0</v>
      </c>
      <c r="Q49" s="9">
        <f t="shared" si="17"/>
        <v>0</v>
      </c>
      <c r="R49" s="9">
        <f t="shared" si="17"/>
        <v>0</v>
      </c>
      <c r="S49" s="10"/>
      <c r="T49" s="2"/>
    </row>
    <row r="50" spans="1:20" ht="20.25" customHeight="1">
      <c r="A50" s="86"/>
      <c r="B50" s="80"/>
      <c r="C50" s="76"/>
      <c r="D50" s="81"/>
      <c r="E50" s="6"/>
      <c r="F50" s="6"/>
      <c r="G50" s="6"/>
      <c r="H50" s="4">
        <v>2022</v>
      </c>
      <c r="I50" s="11">
        <f>K50+M50+O50+Q50</f>
        <v>0</v>
      </c>
      <c r="J50" s="11">
        <f aca="true" t="shared" si="18" ref="J50:J59">L50+N50+P50+R50</f>
        <v>0</v>
      </c>
      <c r="K50" s="11">
        <v>0</v>
      </c>
      <c r="L50" s="11">
        <v>0</v>
      </c>
      <c r="M50" s="11">
        <v>0</v>
      </c>
      <c r="N50" s="11">
        <v>0</v>
      </c>
      <c r="O50" s="11">
        <v>0</v>
      </c>
      <c r="P50" s="11">
        <v>0</v>
      </c>
      <c r="Q50" s="11">
        <v>0</v>
      </c>
      <c r="R50" s="11">
        <v>0</v>
      </c>
      <c r="S50" s="10"/>
      <c r="T50" s="2"/>
    </row>
    <row r="51" spans="1:20" ht="19.5" customHeight="1">
      <c r="A51" s="86"/>
      <c r="B51" s="80"/>
      <c r="C51" s="76"/>
      <c r="D51" s="81"/>
      <c r="E51" s="6"/>
      <c r="F51" s="6"/>
      <c r="G51" s="6"/>
      <c r="H51" s="4">
        <v>2023</v>
      </c>
      <c r="I51" s="11">
        <f>K51+M51+O51+Q51</f>
        <v>91962.8</v>
      </c>
      <c r="J51" s="11">
        <f t="shared" si="18"/>
        <v>0</v>
      </c>
      <c r="K51" s="11">
        <f>K69+K70+K71+K72+K73+K75+K76</f>
        <v>71982.5</v>
      </c>
      <c r="L51" s="11">
        <f aca="true" t="shared" si="19" ref="L51:R51">L69+L70+L71+L72+L73+L75+L76</f>
        <v>0</v>
      </c>
      <c r="M51" s="11">
        <f t="shared" si="19"/>
        <v>0</v>
      </c>
      <c r="N51" s="11">
        <f t="shared" si="19"/>
        <v>0</v>
      </c>
      <c r="O51" s="11">
        <f t="shared" si="19"/>
        <v>19980.300000000003</v>
      </c>
      <c r="P51" s="11">
        <f t="shared" si="19"/>
        <v>0</v>
      </c>
      <c r="Q51" s="11">
        <f t="shared" si="19"/>
        <v>0</v>
      </c>
      <c r="R51" s="11">
        <f t="shared" si="19"/>
        <v>0</v>
      </c>
      <c r="S51" s="10"/>
      <c r="T51" s="2"/>
    </row>
    <row r="52" spans="1:20" ht="21.75" customHeight="1">
      <c r="A52" s="86"/>
      <c r="B52" s="80"/>
      <c r="C52" s="76"/>
      <c r="D52" s="81"/>
      <c r="E52" s="6"/>
      <c r="F52" s="6"/>
      <c r="G52" s="6"/>
      <c r="H52" s="4">
        <v>2024</v>
      </c>
      <c r="I52" s="11">
        <f>K52+M52+O52+Q52</f>
        <v>260605</v>
      </c>
      <c r="J52" s="11">
        <f t="shared" si="18"/>
        <v>0</v>
      </c>
      <c r="K52" s="11">
        <f>K77+K78+K79</f>
        <v>48742.3</v>
      </c>
      <c r="L52" s="11">
        <f aca="true" t="shared" si="20" ref="L52:R52">L77+L78+L79+L85</f>
        <v>0</v>
      </c>
      <c r="M52" s="11">
        <f t="shared" si="20"/>
        <v>0</v>
      </c>
      <c r="N52" s="11">
        <f t="shared" si="20"/>
        <v>0</v>
      </c>
      <c r="O52" s="11">
        <f t="shared" si="20"/>
        <v>211862.69999999998</v>
      </c>
      <c r="P52" s="11">
        <f t="shared" si="20"/>
        <v>0</v>
      </c>
      <c r="Q52" s="11">
        <f t="shared" si="20"/>
        <v>0</v>
      </c>
      <c r="R52" s="11">
        <f t="shared" si="20"/>
        <v>0</v>
      </c>
      <c r="S52" s="10"/>
      <c r="T52" s="2"/>
    </row>
    <row r="53" spans="1:20" ht="21.75" customHeight="1">
      <c r="A53" s="86"/>
      <c r="B53" s="80"/>
      <c r="C53" s="76"/>
      <c r="D53" s="81"/>
      <c r="E53" s="6"/>
      <c r="F53" s="6"/>
      <c r="G53" s="6"/>
      <c r="H53" s="4">
        <v>2025</v>
      </c>
      <c r="I53" s="11">
        <f aca="true" t="shared" si="21" ref="I53:I58">K53+M53+O53+Q53</f>
        <v>618782.8999999999</v>
      </c>
      <c r="J53" s="11">
        <f t="shared" si="18"/>
        <v>0</v>
      </c>
      <c r="K53" s="11">
        <f>K80+K81+K82+K83+K84+K86+K87+K88+K85</f>
        <v>235727.5</v>
      </c>
      <c r="L53" s="11">
        <f aca="true" t="shared" si="22" ref="L53:R53">L80+L81+L82+L83+L84+L86+L87+L88</f>
        <v>0</v>
      </c>
      <c r="M53" s="11">
        <f t="shared" si="22"/>
        <v>0</v>
      </c>
      <c r="N53" s="11">
        <f t="shared" si="22"/>
        <v>0</v>
      </c>
      <c r="O53" s="11">
        <f t="shared" si="22"/>
        <v>383055.39999999997</v>
      </c>
      <c r="P53" s="11">
        <f t="shared" si="22"/>
        <v>0</v>
      </c>
      <c r="Q53" s="11">
        <f t="shared" si="22"/>
        <v>0</v>
      </c>
      <c r="R53" s="11">
        <f t="shared" si="22"/>
        <v>0</v>
      </c>
      <c r="S53" s="10"/>
      <c r="T53" s="2"/>
    </row>
    <row r="54" spans="1:20" ht="18.75" customHeight="1">
      <c r="A54" s="86"/>
      <c r="B54" s="80"/>
      <c r="C54" s="76"/>
      <c r="D54" s="81"/>
      <c r="E54" s="6"/>
      <c r="F54" s="6"/>
      <c r="G54" s="6"/>
      <c r="H54" s="4">
        <v>2026</v>
      </c>
      <c r="I54" s="11">
        <f t="shared" si="21"/>
        <v>49515.2</v>
      </c>
      <c r="J54" s="11">
        <f t="shared" si="18"/>
        <v>0</v>
      </c>
      <c r="K54" s="11">
        <f>K89+K90+K91</f>
        <v>49515.2</v>
      </c>
      <c r="L54" s="11">
        <f aca="true" t="shared" si="23" ref="L54:R54">L89+L90</f>
        <v>0</v>
      </c>
      <c r="M54" s="11">
        <f t="shared" si="23"/>
        <v>0</v>
      </c>
      <c r="N54" s="11">
        <f t="shared" si="23"/>
        <v>0</v>
      </c>
      <c r="O54" s="11">
        <f t="shared" si="23"/>
        <v>0</v>
      </c>
      <c r="P54" s="11">
        <f t="shared" si="23"/>
        <v>0</v>
      </c>
      <c r="Q54" s="11">
        <f t="shared" si="23"/>
        <v>0</v>
      </c>
      <c r="R54" s="11">
        <f t="shared" si="23"/>
        <v>0</v>
      </c>
      <c r="S54" s="10"/>
      <c r="T54" s="2"/>
    </row>
    <row r="55" spans="1:20" ht="20.25" customHeight="1">
      <c r="A55" s="86"/>
      <c r="B55" s="80"/>
      <c r="C55" s="76"/>
      <c r="D55" s="81"/>
      <c r="E55" s="6"/>
      <c r="F55" s="6"/>
      <c r="G55" s="6"/>
      <c r="H55" s="4">
        <v>2027</v>
      </c>
      <c r="I55" s="11">
        <f t="shared" si="21"/>
        <v>34268.9</v>
      </c>
      <c r="J55" s="11">
        <f t="shared" si="18"/>
        <v>0</v>
      </c>
      <c r="K55" s="11">
        <f>K92+K93</f>
        <v>34268.9</v>
      </c>
      <c r="L55" s="11">
        <f aca="true" t="shared" si="24" ref="L55:R55">L92+L93+L91</f>
        <v>0</v>
      </c>
      <c r="M55" s="11">
        <f t="shared" si="24"/>
        <v>0</v>
      </c>
      <c r="N55" s="11">
        <f t="shared" si="24"/>
        <v>0</v>
      </c>
      <c r="O55" s="11">
        <f t="shared" si="24"/>
        <v>0</v>
      </c>
      <c r="P55" s="11">
        <f t="shared" si="24"/>
        <v>0</v>
      </c>
      <c r="Q55" s="11">
        <f t="shared" si="24"/>
        <v>0</v>
      </c>
      <c r="R55" s="11">
        <f t="shared" si="24"/>
        <v>0</v>
      </c>
      <c r="S55" s="10"/>
      <c r="T55" s="2"/>
    </row>
    <row r="56" spans="1:20" ht="21.75" customHeight="1">
      <c r="A56" s="86"/>
      <c r="B56" s="80"/>
      <c r="C56" s="76"/>
      <c r="D56" s="81"/>
      <c r="E56" s="6"/>
      <c r="F56" s="6"/>
      <c r="G56" s="6"/>
      <c r="H56" s="4">
        <v>2028</v>
      </c>
      <c r="I56" s="11">
        <f>K56+M56+O56+Q56</f>
        <v>18127.8</v>
      </c>
      <c r="J56" s="11">
        <f t="shared" si="18"/>
        <v>0</v>
      </c>
      <c r="K56" s="11">
        <f>K95+K94+K96</f>
        <v>18127.8</v>
      </c>
      <c r="L56" s="11">
        <f aca="true" t="shared" si="25" ref="L56:R56">L95+L94+L96</f>
        <v>0</v>
      </c>
      <c r="M56" s="11">
        <f t="shared" si="25"/>
        <v>0</v>
      </c>
      <c r="N56" s="11">
        <f t="shared" si="25"/>
        <v>0</v>
      </c>
      <c r="O56" s="11">
        <f t="shared" si="25"/>
        <v>0</v>
      </c>
      <c r="P56" s="11">
        <f t="shared" si="25"/>
        <v>0</v>
      </c>
      <c r="Q56" s="11">
        <f t="shared" si="25"/>
        <v>0</v>
      </c>
      <c r="R56" s="11">
        <f t="shared" si="25"/>
        <v>0</v>
      </c>
      <c r="S56" s="10"/>
      <c r="T56" s="2"/>
    </row>
    <row r="57" spans="1:20" ht="21.75" customHeight="1">
      <c r="A57" s="86"/>
      <c r="B57" s="80"/>
      <c r="C57" s="76"/>
      <c r="D57" s="81"/>
      <c r="E57" s="6"/>
      <c r="F57" s="6"/>
      <c r="G57" s="6"/>
      <c r="H57" s="4">
        <v>2029</v>
      </c>
      <c r="I57" s="11">
        <f t="shared" si="21"/>
        <v>20782.9</v>
      </c>
      <c r="J57" s="11">
        <f t="shared" si="18"/>
        <v>0</v>
      </c>
      <c r="K57" s="11">
        <f aca="true" t="shared" si="26" ref="K57:R57">K97+K98</f>
        <v>20782.9</v>
      </c>
      <c r="L57" s="11">
        <f t="shared" si="26"/>
        <v>0</v>
      </c>
      <c r="M57" s="11">
        <f t="shared" si="26"/>
        <v>0</v>
      </c>
      <c r="N57" s="11">
        <f t="shared" si="26"/>
        <v>0</v>
      </c>
      <c r="O57" s="11">
        <f t="shared" si="26"/>
        <v>0</v>
      </c>
      <c r="P57" s="11">
        <f t="shared" si="26"/>
        <v>0</v>
      </c>
      <c r="Q57" s="11">
        <f t="shared" si="26"/>
        <v>0</v>
      </c>
      <c r="R57" s="11">
        <f t="shared" si="26"/>
        <v>0</v>
      </c>
      <c r="S57" s="10"/>
      <c r="T57" s="2"/>
    </row>
    <row r="58" spans="1:20" ht="21.75" customHeight="1">
      <c r="A58" s="86"/>
      <c r="B58" s="80"/>
      <c r="C58" s="76"/>
      <c r="D58" s="81"/>
      <c r="E58" s="6"/>
      <c r="F58" s="6"/>
      <c r="G58" s="6"/>
      <c r="H58" s="4">
        <v>2030</v>
      </c>
      <c r="I58" s="11">
        <f t="shared" si="21"/>
        <v>22979</v>
      </c>
      <c r="J58" s="11">
        <f t="shared" si="18"/>
        <v>0</v>
      </c>
      <c r="K58" s="11">
        <f aca="true" t="shared" si="27" ref="K58:R58">K102+K101+K100+K99</f>
        <v>22979</v>
      </c>
      <c r="L58" s="11">
        <f t="shared" si="27"/>
        <v>0</v>
      </c>
      <c r="M58" s="11">
        <f t="shared" si="27"/>
        <v>0</v>
      </c>
      <c r="N58" s="11">
        <f t="shared" si="27"/>
        <v>0</v>
      </c>
      <c r="O58" s="11">
        <f t="shared" si="27"/>
        <v>0</v>
      </c>
      <c r="P58" s="11">
        <f t="shared" si="27"/>
        <v>0</v>
      </c>
      <c r="Q58" s="11">
        <f t="shared" si="27"/>
        <v>0</v>
      </c>
      <c r="R58" s="11">
        <f t="shared" si="27"/>
        <v>0</v>
      </c>
      <c r="S58" s="10"/>
      <c r="T58" s="2"/>
    </row>
    <row r="59" spans="1:20" ht="18" customHeight="1">
      <c r="A59" s="86"/>
      <c r="B59" s="77" t="s">
        <v>38</v>
      </c>
      <c r="C59" s="78"/>
      <c r="D59" s="79"/>
      <c r="E59" s="6"/>
      <c r="F59" s="6"/>
      <c r="G59" s="6"/>
      <c r="H59" s="8" t="s">
        <v>26</v>
      </c>
      <c r="I59" s="9">
        <f aca="true" t="shared" si="28" ref="I59:I64">K59+M59+O59+Q59</f>
        <v>159118.1</v>
      </c>
      <c r="J59" s="9">
        <f t="shared" si="18"/>
        <v>0</v>
      </c>
      <c r="K59" s="9">
        <f aca="true" t="shared" si="29" ref="K59:R59">SUM(K60:K68)</f>
        <v>39779.5</v>
      </c>
      <c r="L59" s="9">
        <f t="shared" si="29"/>
        <v>0</v>
      </c>
      <c r="M59" s="9">
        <f t="shared" si="29"/>
        <v>0</v>
      </c>
      <c r="N59" s="9">
        <f t="shared" si="29"/>
        <v>0</v>
      </c>
      <c r="O59" s="9">
        <f t="shared" si="29"/>
        <v>119338.6</v>
      </c>
      <c r="P59" s="9">
        <f t="shared" si="29"/>
        <v>0</v>
      </c>
      <c r="Q59" s="9">
        <f t="shared" si="29"/>
        <v>0</v>
      </c>
      <c r="R59" s="9">
        <f t="shared" si="29"/>
        <v>0</v>
      </c>
      <c r="S59" s="10"/>
      <c r="T59" s="2"/>
    </row>
    <row r="60" spans="1:20" ht="21.75" customHeight="1">
      <c r="A60" s="86"/>
      <c r="B60" s="80"/>
      <c r="C60" s="76"/>
      <c r="D60" s="81"/>
      <c r="E60" s="6"/>
      <c r="F60" s="6"/>
      <c r="G60" s="6"/>
      <c r="H60" s="4">
        <v>2022</v>
      </c>
      <c r="I60" s="12">
        <f t="shared" si="28"/>
        <v>0</v>
      </c>
      <c r="J60" s="12">
        <f>L60+N60+P60+R60</f>
        <v>0</v>
      </c>
      <c r="K60" s="12">
        <v>0</v>
      </c>
      <c r="L60" s="12">
        <v>0</v>
      </c>
      <c r="M60" s="12">
        <v>0</v>
      </c>
      <c r="N60" s="12">
        <v>0</v>
      </c>
      <c r="O60" s="12">
        <v>0</v>
      </c>
      <c r="P60" s="12">
        <v>0</v>
      </c>
      <c r="Q60" s="12">
        <v>0</v>
      </c>
      <c r="R60" s="12">
        <v>0</v>
      </c>
      <c r="S60" s="10"/>
      <c r="T60" s="2"/>
    </row>
    <row r="61" spans="1:20" ht="19.5" customHeight="1">
      <c r="A61" s="86"/>
      <c r="B61" s="80"/>
      <c r="C61" s="76"/>
      <c r="D61" s="81"/>
      <c r="E61" s="6"/>
      <c r="F61" s="6"/>
      <c r="G61" s="6"/>
      <c r="H61" s="4">
        <v>2023</v>
      </c>
      <c r="I61" s="12">
        <f t="shared" si="28"/>
        <v>159118.1</v>
      </c>
      <c r="J61" s="12">
        <f>L61+N61+P61+R61</f>
        <v>0</v>
      </c>
      <c r="K61" s="12">
        <f>K74</f>
        <v>39779.5</v>
      </c>
      <c r="L61" s="12">
        <f aca="true" t="shared" si="30" ref="L61:R61">L74</f>
        <v>0</v>
      </c>
      <c r="M61" s="12">
        <f t="shared" si="30"/>
        <v>0</v>
      </c>
      <c r="N61" s="12">
        <f t="shared" si="30"/>
        <v>0</v>
      </c>
      <c r="O61" s="12">
        <f t="shared" si="30"/>
        <v>119338.6</v>
      </c>
      <c r="P61" s="12">
        <f t="shared" si="30"/>
        <v>0</v>
      </c>
      <c r="Q61" s="12">
        <f t="shared" si="30"/>
        <v>0</v>
      </c>
      <c r="R61" s="12">
        <f t="shared" si="30"/>
        <v>0</v>
      </c>
      <c r="S61" s="10"/>
      <c r="T61" s="2"/>
    </row>
    <row r="62" spans="1:20" ht="18.75" customHeight="1">
      <c r="A62" s="86"/>
      <c r="B62" s="80"/>
      <c r="C62" s="76"/>
      <c r="D62" s="81"/>
      <c r="E62" s="6"/>
      <c r="F62" s="6"/>
      <c r="G62" s="6"/>
      <c r="H62" s="4">
        <v>2024</v>
      </c>
      <c r="I62" s="12">
        <f t="shared" si="28"/>
        <v>0</v>
      </c>
      <c r="J62" s="12">
        <f>L62+N62+P62+R62</f>
        <v>0</v>
      </c>
      <c r="K62" s="12">
        <v>0</v>
      </c>
      <c r="L62" s="12">
        <v>0</v>
      </c>
      <c r="M62" s="12">
        <v>0</v>
      </c>
      <c r="N62" s="12">
        <v>0</v>
      </c>
      <c r="O62" s="12">
        <v>0</v>
      </c>
      <c r="P62" s="12">
        <v>0</v>
      </c>
      <c r="Q62" s="12">
        <v>0</v>
      </c>
      <c r="R62" s="12">
        <v>0</v>
      </c>
      <c r="S62" s="10"/>
      <c r="T62" s="2"/>
    </row>
    <row r="63" spans="1:20" ht="17.25" customHeight="1">
      <c r="A63" s="86"/>
      <c r="B63" s="80"/>
      <c r="C63" s="76"/>
      <c r="D63" s="81"/>
      <c r="E63" s="6"/>
      <c r="F63" s="6"/>
      <c r="G63" s="6"/>
      <c r="H63" s="4">
        <v>2025</v>
      </c>
      <c r="I63" s="12">
        <f t="shared" si="28"/>
        <v>0</v>
      </c>
      <c r="J63" s="12">
        <f>L63+N63+P63+R63</f>
        <v>0</v>
      </c>
      <c r="K63" s="12">
        <v>0</v>
      </c>
      <c r="L63" s="12">
        <v>0</v>
      </c>
      <c r="M63" s="12">
        <v>0</v>
      </c>
      <c r="N63" s="12">
        <v>0</v>
      </c>
      <c r="O63" s="12">
        <v>0</v>
      </c>
      <c r="P63" s="12">
        <v>0</v>
      </c>
      <c r="Q63" s="12">
        <v>0</v>
      </c>
      <c r="R63" s="12">
        <v>0</v>
      </c>
      <c r="S63" s="10"/>
      <c r="T63" s="2"/>
    </row>
    <row r="64" spans="1:20" ht="19.5" customHeight="1">
      <c r="A64" s="86"/>
      <c r="B64" s="80"/>
      <c r="C64" s="76"/>
      <c r="D64" s="81"/>
      <c r="E64" s="6"/>
      <c r="F64" s="6"/>
      <c r="G64" s="6"/>
      <c r="H64" s="4">
        <v>2026</v>
      </c>
      <c r="I64" s="12">
        <f t="shared" si="28"/>
        <v>0</v>
      </c>
      <c r="J64" s="12">
        <f aca="true" t="shared" si="31" ref="I64:J68">L64+N64+P64+R64</f>
        <v>0</v>
      </c>
      <c r="K64" s="12">
        <v>0</v>
      </c>
      <c r="L64" s="12">
        <v>0</v>
      </c>
      <c r="M64" s="12">
        <v>0</v>
      </c>
      <c r="N64" s="12">
        <v>0</v>
      </c>
      <c r="O64" s="12">
        <v>0</v>
      </c>
      <c r="P64" s="12">
        <v>0</v>
      </c>
      <c r="Q64" s="12">
        <v>0</v>
      </c>
      <c r="R64" s="12">
        <v>0</v>
      </c>
      <c r="S64" s="10"/>
      <c r="T64" s="2"/>
    </row>
    <row r="65" spans="1:20" ht="18" customHeight="1">
      <c r="A65" s="86"/>
      <c r="B65" s="80"/>
      <c r="C65" s="76"/>
      <c r="D65" s="81"/>
      <c r="E65" s="6"/>
      <c r="F65" s="6"/>
      <c r="G65" s="6"/>
      <c r="H65" s="4">
        <v>2027</v>
      </c>
      <c r="I65" s="12">
        <f t="shared" si="31"/>
        <v>0</v>
      </c>
      <c r="J65" s="12">
        <f>L65+N65+P65+R65</f>
        <v>0</v>
      </c>
      <c r="K65" s="12">
        <v>0</v>
      </c>
      <c r="L65" s="12">
        <v>0</v>
      </c>
      <c r="M65" s="12">
        <v>0</v>
      </c>
      <c r="N65" s="12">
        <v>0</v>
      </c>
      <c r="O65" s="12">
        <v>0</v>
      </c>
      <c r="P65" s="12">
        <v>0</v>
      </c>
      <c r="Q65" s="12">
        <v>0</v>
      </c>
      <c r="R65" s="12">
        <v>0</v>
      </c>
      <c r="S65" s="10"/>
      <c r="T65" s="2"/>
    </row>
    <row r="66" spans="1:20" ht="21.75" customHeight="1">
      <c r="A66" s="86"/>
      <c r="B66" s="80"/>
      <c r="C66" s="76"/>
      <c r="D66" s="81"/>
      <c r="E66" s="6"/>
      <c r="F66" s="6"/>
      <c r="G66" s="6"/>
      <c r="H66" s="4">
        <v>2028</v>
      </c>
      <c r="I66" s="12">
        <f t="shared" si="31"/>
        <v>0</v>
      </c>
      <c r="J66" s="12">
        <f t="shared" si="31"/>
        <v>0</v>
      </c>
      <c r="K66" s="12">
        <v>0</v>
      </c>
      <c r="L66" s="12">
        <v>0</v>
      </c>
      <c r="M66" s="12">
        <v>0</v>
      </c>
      <c r="N66" s="12">
        <v>0</v>
      </c>
      <c r="O66" s="12">
        <v>0</v>
      </c>
      <c r="P66" s="12">
        <v>0</v>
      </c>
      <c r="Q66" s="12">
        <v>0</v>
      </c>
      <c r="R66" s="12">
        <v>0</v>
      </c>
      <c r="S66" s="10"/>
      <c r="T66" s="2"/>
    </row>
    <row r="67" spans="1:20" ht="21.75" customHeight="1">
      <c r="A67" s="86"/>
      <c r="B67" s="80"/>
      <c r="C67" s="76"/>
      <c r="D67" s="81"/>
      <c r="E67" s="6"/>
      <c r="F67" s="6"/>
      <c r="G67" s="6"/>
      <c r="H67" s="4">
        <v>2029</v>
      </c>
      <c r="I67" s="12">
        <f t="shared" si="31"/>
        <v>0</v>
      </c>
      <c r="J67" s="12">
        <f t="shared" si="31"/>
        <v>0</v>
      </c>
      <c r="K67" s="12">
        <v>0</v>
      </c>
      <c r="L67" s="12">
        <v>0</v>
      </c>
      <c r="M67" s="12">
        <v>0</v>
      </c>
      <c r="N67" s="12">
        <v>0</v>
      </c>
      <c r="O67" s="12">
        <v>0</v>
      </c>
      <c r="P67" s="12">
        <v>0</v>
      </c>
      <c r="Q67" s="12">
        <v>0</v>
      </c>
      <c r="R67" s="12">
        <v>0</v>
      </c>
      <c r="S67" s="10"/>
      <c r="T67" s="2"/>
    </row>
    <row r="68" spans="1:20" ht="21.75" customHeight="1">
      <c r="A68" s="86"/>
      <c r="B68" s="80"/>
      <c r="C68" s="76"/>
      <c r="D68" s="81"/>
      <c r="E68" s="6"/>
      <c r="F68" s="6"/>
      <c r="G68" s="6"/>
      <c r="H68" s="4">
        <v>2030</v>
      </c>
      <c r="I68" s="12">
        <f t="shared" si="31"/>
        <v>0</v>
      </c>
      <c r="J68" s="12">
        <f t="shared" si="31"/>
        <v>0</v>
      </c>
      <c r="K68" s="12">
        <v>0</v>
      </c>
      <c r="L68" s="12">
        <v>0</v>
      </c>
      <c r="M68" s="12">
        <v>0</v>
      </c>
      <c r="N68" s="12">
        <v>0</v>
      </c>
      <c r="O68" s="12">
        <v>0</v>
      </c>
      <c r="P68" s="12">
        <v>0</v>
      </c>
      <c r="Q68" s="12">
        <v>0</v>
      </c>
      <c r="R68" s="12">
        <v>0</v>
      </c>
      <c r="S68" s="10"/>
      <c r="T68" s="2"/>
    </row>
    <row r="69" spans="1:20" ht="51" customHeight="1">
      <c r="A69" s="26" t="s">
        <v>31</v>
      </c>
      <c r="B69" s="62" t="s">
        <v>146</v>
      </c>
      <c r="C69" s="62">
        <v>3.3</v>
      </c>
      <c r="D69" s="62" t="s">
        <v>2</v>
      </c>
      <c r="E69" s="62"/>
      <c r="F69" s="62" t="s">
        <v>219</v>
      </c>
      <c r="G69" s="62" t="s">
        <v>218</v>
      </c>
      <c r="H69" s="62">
        <v>2023</v>
      </c>
      <c r="I69" s="11">
        <f aca="true" t="shared" si="32" ref="I69:I91">K69+M69+O69+Q69</f>
        <v>21541.7</v>
      </c>
      <c r="J69" s="11">
        <f aca="true" t="shared" si="33" ref="J69:J91">L69+N69+P69+R69</f>
        <v>0</v>
      </c>
      <c r="K69" s="1">
        <v>21541.7</v>
      </c>
      <c r="L69" s="1">
        <v>0</v>
      </c>
      <c r="M69" s="1">
        <v>0</v>
      </c>
      <c r="N69" s="1">
        <v>0</v>
      </c>
      <c r="O69" s="1">
        <v>0</v>
      </c>
      <c r="P69" s="1">
        <v>0</v>
      </c>
      <c r="Q69" s="1">
        <v>0</v>
      </c>
      <c r="R69" s="1">
        <v>0</v>
      </c>
      <c r="S69" s="66" t="s">
        <v>5</v>
      </c>
      <c r="T69" s="2"/>
    </row>
    <row r="70" spans="1:20" ht="45.75" customHeight="1">
      <c r="A70" s="26" t="s">
        <v>32</v>
      </c>
      <c r="B70" s="62" t="s">
        <v>234</v>
      </c>
      <c r="C70" s="62">
        <v>2.4</v>
      </c>
      <c r="D70" s="62" t="s">
        <v>2</v>
      </c>
      <c r="E70" s="62"/>
      <c r="F70" s="62" t="s">
        <v>220</v>
      </c>
      <c r="G70" s="62" t="s">
        <v>221</v>
      </c>
      <c r="H70" s="62">
        <v>2023</v>
      </c>
      <c r="I70" s="1">
        <f t="shared" si="32"/>
        <v>23860.600000000002</v>
      </c>
      <c r="J70" s="1">
        <f t="shared" si="33"/>
        <v>0</v>
      </c>
      <c r="K70" s="1">
        <v>5965.2</v>
      </c>
      <c r="L70" s="1">
        <v>0</v>
      </c>
      <c r="M70" s="1">
        <v>0</v>
      </c>
      <c r="N70" s="1">
        <v>0</v>
      </c>
      <c r="O70" s="1">
        <v>17895.4</v>
      </c>
      <c r="P70" s="1">
        <v>0</v>
      </c>
      <c r="Q70" s="1">
        <v>0</v>
      </c>
      <c r="R70" s="1">
        <v>0</v>
      </c>
      <c r="S70" s="66" t="s">
        <v>151</v>
      </c>
      <c r="T70" s="2"/>
    </row>
    <row r="71" spans="1:20" ht="66" customHeight="1">
      <c r="A71" s="26" t="s">
        <v>41</v>
      </c>
      <c r="B71" s="62" t="s">
        <v>133</v>
      </c>
      <c r="C71" s="62">
        <v>0.01992</v>
      </c>
      <c r="D71" s="62" t="s">
        <v>2</v>
      </c>
      <c r="E71" s="62"/>
      <c r="F71" s="62" t="s">
        <v>220</v>
      </c>
      <c r="G71" s="62" t="s">
        <v>221</v>
      </c>
      <c r="H71" s="62">
        <v>2023</v>
      </c>
      <c r="I71" s="1">
        <f t="shared" si="32"/>
        <v>11099.3</v>
      </c>
      <c r="J71" s="1">
        <f t="shared" si="33"/>
        <v>0</v>
      </c>
      <c r="K71" s="1">
        <v>11099.3</v>
      </c>
      <c r="L71" s="1">
        <v>0</v>
      </c>
      <c r="M71" s="1">
        <v>0</v>
      </c>
      <c r="N71" s="1">
        <v>0</v>
      </c>
      <c r="O71" s="1">
        <v>0</v>
      </c>
      <c r="P71" s="1">
        <v>0</v>
      </c>
      <c r="Q71" s="1">
        <v>0</v>
      </c>
      <c r="R71" s="1">
        <v>0</v>
      </c>
      <c r="S71" s="66" t="s">
        <v>129</v>
      </c>
      <c r="T71" s="2"/>
    </row>
    <row r="72" spans="1:20" ht="66" customHeight="1">
      <c r="A72" s="26" t="s">
        <v>33</v>
      </c>
      <c r="B72" s="62" t="s">
        <v>148</v>
      </c>
      <c r="C72" s="62">
        <v>0.43</v>
      </c>
      <c r="D72" s="62" t="s">
        <v>2</v>
      </c>
      <c r="E72" s="62"/>
      <c r="F72" s="62" t="s">
        <v>220</v>
      </c>
      <c r="G72" s="62" t="s">
        <v>221</v>
      </c>
      <c r="H72" s="62">
        <v>2023</v>
      </c>
      <c r="I72" s="1">
        <f t="shared" si="32"/>
        <v>7719.3</v>
      </c>
      <c r="J72" s="1">
        <f t="shared" si="33"/>
        <v>0</v>
      </c>
      <c r="K72" s="1">
        <v>7719.3</v>
      </c>
      <c r="L72" s="1">
        <v>0</v>
      </c>
      <c r="M72" s="1">
        <v>0</v>
      </c>
      <c r="N72" s="1">
        <v>0</v>
      </c>
      <c r="O72" s="1">
        <v>0</v>
      </c>
      <c r="P72" s="1">
        <v>0</v>
      </c>
      <c r="Q72" s="1">
        <v>0</v>
      </c>
      <c r="R72" s="1">
        <v>0</v>
      </c>
      <c r="S72" s="66" t="s">
        <v>147</v>
      </c>
      <c r="T72" s="2"/>
    </row>
    <row r="73" spans="1:20" ht="66" customHeight="1">
      <c r="A73" s="106" t="s">
        <v>34</v>
      </c>
      <c r="B73" s="103" t="s">
        <v>231</v>
      </c>
      <c r="C73" s="103">
        <v>0.65681</v>
      </c>
      <c r="D73" s="62" t="s">
        <v>2</v>
      </c>
      <c r="E73" s="62"/>
      <c r="F73" s="63" t="s">
        <v>219</v>
      </c>
      <c r="G73" s="62" t="s">
        <v>222</v>
      </c>
      <c r="H73" s="62">
        <v>2023</v>
      </c>
      <c r="I73" s="1">
        <f t="shared" si="32"/>
        <v>2779.8</v>
      </c>
      <c r="J73" s="1">
        <f t="shared" si="33"/>
        <v>0</v>
      </c>
      <c r="K73" s="1">
        <v>694.9</v>
      </c>
      <c r="L73" s="1">
        <v>0</v>
      </c>
      <c r="M73" s="1">
        <v>0</v>
      </c>
      <c r="N73" s="1">
        <v>0</v>
      </c>
      <c r="O73" s="1">
        <v>2084.9</v>
      </c>
      <c r="P73" s="1">
        <v>0</v>
      </c>
      <c r="Q73" s="1">
        <v>0</v>
      </c>
      <c r="R73" s="1">
        <v>0</v>
      </c>
      <c r="S73" s="66" t="s">
        <v>147</v>
      </c>
      <c r="T73" s="2"/>
    </row>
    <row r="74" spans="1:20" ht="66" customHeight="1">
      <c r="A74" s="107"/>
      <c r="B74" s="105"/>
      <c r="C74" s="105"/>
      <c r="D74" s="62" t="s">
        <v>3</v>
      </c>
      <c r="E74" s="62"/>
      <c r="F74" s="63" t="s">
        <v>219</v>
      </c>
      <c r="G74" s="62" t="s">
        <v>222</v>
      </c>
      <c r="H74" s="62">
        <v>2023</v>
      </c>
      <c r="I74" s="1">
        <f>K74+M74+O74+Q74</f>
        <v>159118.1</v>
      </c>
      <c r="J74" s="1">
        <f>L74+N74+P74+R74</f>
        <v>0</v>
      </c>
      <c r="K74" s="1">
        <v>39779.5</v>
      </c>
      <c r="L74" s="1">
        <v>0</v>
      </c>
      <c r="M74" s="1">
        <v>0</v>
      </c>
      <c r="N74" s="1">
        <v>0</v>
      </c>
      <c r="O74" s="1">
        <v>119338.6</v>
      </c>
      <c r="P74" s="1">
        <v>0</v>
      </c>
      <c r="Q74" s="1">
        <v>0</v>
      </c>
      <c r="R74" s="1">
        <v>0</v>
      </c>
      <c r="S74" s="66"/>
      <c r="T74" s="2"/>
    </row>
    <row r="75" spans="1:20" ht="66" customHeight="1">
      <c r="A75" s="26" t="s">
        <v>35</v>
      </c>
      <c r="B75" s="62" t="s">
        <v>230</v>
      </c>
      <c r="C75" s="62">
        <v>1.17</v>
      </c>
      <c r="D75" s="62" t="s">
        <v>2</v>
      </c>
      <c r="E75" s="62"/>
      <c r="F75" s="62" t="s">
        <v>220</v>
      </c>
      <c r="G75" s="62" t="s">
        <v>221</v>
      </c>
      <c r="H75" s="62">
        <v>2023</v>
      </c>
      <c r="I75" s="1">
        <f t="shared" si="32"/>
        <v>12885.7</v>
      </c>
      <c r="J75" s="1">
        <f t="shared" si="33"/>
        <v>0</v>
      </c>
      <c r="K75" s="1">
        <v>12885.7</v>
      </c>
      <c r="L75" s="1">
        <v>0</v>
      </c>
      <c r="M75" s="1">
        <v>0</v>
      </c>
      <c r="N75" s="1">
        <v>0</v>
      </c>
      <c r="O75" s="1">
        <v>0</v>
      </c>
      <c r="P75" s="1">
        <v>0</v>
      </c>
      <c r="Q75" s="1">
        <v>0</v>
      </c>
      <c r="R75" s="1">
        <v>0</v>
      </c>
      <c r="S75" s="66" t="s">
        <v>147</v>
      </c>
      <c r="T75" s="2"/>
    </row>
    <row r="76" spans="1:20" ht="40.5" customHeight="1">
      <c r="A76" s="26" t="s">
        <v>36</v>
      </c>
      <c r="B76" s="62" t="s">
        <v>95</v>
      </c>
      <c r="C76" s="1">
        <v>1</v>
      </c>
      <c r="D76" s="62" t="s">
        <v>2</v>
      </c>
      <c r="E76" s="62"/>
      <c r="F76" s="62" t="s">
        <v>220</v>
      </c>
      <c r="G76" s="62" t="s">
        <v>221</v>
      </c>
      <c r="H76" s="62">
        <v>2023</v>
      </c>
      <c r="I76" s="11">
        <f>K76+M76+O76+Q76</f>
        <v>12076.4</v>
      </c>
      <c r="J76" s="11">
        <f>L76+N76+P76+R76</f>
        <v>0</v>
      </c>
      <c r="K76" s="1">
        <v>12076.4</v>
      </c>
      <c r="L76" s="1">
        <v>0</v>
      </c>
      <c r="M76" s="1">
        <v>0</v>
      </c>
      <c r="N76" s="1">
        <v>0</v>
      </c>
      <c r="O76" s="1">
        <v>0</v>
      </c>
      <c r="P76" s="1">
        <v>0</v>
      </c>
      <c r="Q76" s="1">
        <v>0</v>
      </c>
      <c r="R76" s="1">
        <v>0</v>
      </c>
      <c r="S76" s="66" t="s">
        <v>5</v>
      </c>
      <c r="T76" s="2"/>
    </row>
    <row r="77" spans="1:20" ht="105.75" customHeight="1">
      <c r="A77" s="26" t="s">
        <v>58</v>
      </c>
      <c r="B77" s="55" t="s">
        <v>179</v>
      </c>
      <c r="C77" s="55">
        <v>28.6</v>
      </c>
      <c r="D77" s="62" t="s">
        <v>2</v>
      </c>
      <c r="E77" s="62"/>
      <c r="F77" s="62" t="s">
        <v>217</v>
      </c>
      <c r="G77" s="62" t="s">
        <v>218</v>
      </c>
      <c r="H77" s="62">
        <v>2024</v>
      </c>
      <c r="I77" s="11">
        <f t="shared" si="32"/>
        <v>80077.2</v>
      </c>
      <c r="J77" s="11">
        <f t="shared" si="33"/>
        <v>0</v>
      </c>
      <c r="K77" s="1">
        <v>20019.3</v>
      </c>
      <c r="L77" s="1">
        <v>0</v>
      </c>
      <c r="M77" s="1">
        <v>0</v>
      </c>
      <c r="N77" s="1">
        <v>0</v>
      </c>
      <c r="O77" s="1">
        <v>60057.9</v>
      </c>
      <c r="P77" s="1">
        <v>0</v>
      </c>
      <c r="Q77" s="1">
        <v>0</v>
      </c>
      <c r="R77" s="1">
        <v>0</v>
      </c>
      <c r="S77" s="64" t="s">
        <v>154</v>
      </c>
      <c r="T77" s="13"/>
    </row>
    <row r="78" spans="1:20" ht="101.25" customHeight="1">
      <c r="A78" s="26" t="s">
        <v>137</v>
      </c>
      <c r="B78" s="62" t="s">
        <v>130</v>
      </c>
      <c r="C78" s="62">
        <v>1.25</v>
      </c>
      <c r="D78" s="62" t="s">
        <v>2</v>
      </c>
      <c r="E78" s="62"/>
      <c r="F78" s="62" t="s">
        <v>220</v>
      </c>
      <c r="G78" s="62" t="s">
        <v>221</v>
      </c>
      <c r="H78" s="62">
        <v>2024</v>
      </c>
      <c r="I78" s="1">
        <f>K78+M78+O78+Q78</f>
        <v>9896.5</v>
      </c>
      <c r="J78" s="1">
        <f>L78+N78+P78+R78</f>
        <v>0</v>
      </c>
      <c r="K78" s="1">
        <v>9896.5</v>
      </c>
      <c r="L78" s="1">
        <v>0</v>
      </c>
      <c r="M78" s="1">
        <v>0</v>
      </c>
      <c r="N78" s="1">
        <v>0</v>
      </c>
      <c r="O78" s="1">
        <v>0</v>
      </c>
      <c r="P78" s="1">
        <v>0</v>
      </c>
      <c r="Q78" s="1">
        <v>0</v>
      </c>
      <c r="R78" s="1">
        <v>0</v>
      </c>
      <c r="S78" s="66" t="s">
        <v>132</v>
      </c>
      <c r="T78" s="2"/>
    </row>
    <row r="79" spans="1:20" ht="40.5" customHeight="1">
      <c r="A79" s="26" t="s">
        <v>62</v>
      </c>
      <c r="B79" s="62" t="s">
        <v>270</v>
      </c>
      <c r="C79" s="1">
        <v>1.05</v>
      </c>
      <c r="D79" s="62" t="s">
        <v>2</v>
      </c>
      <c r="E79" s="62"/>
      <c r="F79" s="62" t="s">
        <v>220</v>
      </c>
      <c r="G79" s="62" t="s">
        <v>221</v>
      </c>
      <c r="H79" s="62">
        <v>2024</v>
      </c>
      <c r="I79" s="11">
        <f>K79+M79+O79+Q79</f>
        <v>18826.5</v>
      </c>
      <c r="J79" s="11">
        <f>L79+N79+P79+R79</f>
        <v>0</v>
      </c>
      <c r="K79" s="1">
        <v>18826.5</v>
      </c>
      <c r="L79" s="1">
        <v>0</v>
      </c>
      <c r="M79" s="1">
        <v>0</v>
      </c>
      <c r="N79" s="1">
        <v>0</v>
      </c>
      <c r="O79" s="1">
        <v>0</v>
      </c>
      <c r="P79" s="1">
        <v>0</v>
      </c>
      <c r="Q79" s="1">
        <v>0</v>
      </c>
      <c r="R79" s="1">
        <v>0</v>
      </c>
      <c r="S79" s="66" t="s">
        <v>5</v>
      </c>
      <c r="T79" s="2"/>
    </row>
    <row r="80" spans="1:20" ht="116.25" customHeight="1">
      <c r="A80" s="26" t="s">
        <v>45</v>
      </c>
      <c r="B80" s="55" t="s">
        <v>177</v>
      </c>
      <c r="C80" s="55">
        <v>0.51</v>
      </c>
      <c r="D80" s="62" t="s">
        <v>2</v>
      </c>
      <c r="E80" s="62"/>
      <c r="F80" s="62" t="s">
        <v>220</v>
      </c>
      <c r="G80" s="62" t="s">
        <v>221</v>
      </c>
      <c r="H80" s="62">
        <v>2025</v>
      </c>
      <c r="I80" s="11">
        <f t="shared" si="32"/>
        <v>7107.1</v>
      </c>
      <c r="J80" s="11">
        <f t="shared" si="33"/>
        <v>0</v>
      </c>
      <c r="K80" s="1">
        <v>7107.1</v>
      </c>
      <c r="L80" s="1">
        <v>0</v>
      </c>
      <c r="M80" s="1">
        <v>0</v>
      </c>
      <c r="N80" s="1">
        <v>0</v>
      </c>
      <c r="O80" s="1">
        <v>0</v>
      </c>
      <c r="P80" s="1">
        <v>0</v>
      </c>
      <c r="Q80" s="1">
        <v>0</v>
      </c>
      <c r="R80" s="1">
        <v>0</v>
      </c>
      <c r="S80" s="98" t="s">
        <v>173</v>
      </c>
      <c r="T80" s="13"/>
    </row>
    <row r="81" spans="1:20" ht="116.25" customHeight="1">
      <c r="A81" s="26" t="s">
        <v>190</v>
      </c>
      <c r="B81" s="55" t="s">
        <v>178</v>
      </c>
      <c r="C81" s="55">
        <v>0.17</v>
      </c>
      <c r="D81" s="62" t="s">
        <v>2</v>
      </c>
      <c r="E81" s="62"/>
      <c r="F81" s="62" t="s">
        <v>220</v>
      </c>
      <c r="G81" s="62" t="s">
        <v>221</v>
      </c>
      <c r="H81" s="62">
        <v>2025</v>
      </c>
      <c r="I81" s="11">
        <f t="shared" si="32"/>
        <v>4695.1</v>
      </c>
      <c r="J81" s="11">
        <f t="shared" si="33"/>
        <v>0</v>
      </c>
      <c r="K81" s="1">
        <v>4695.1</v>
      </c>
      <c r="L81" s="1">
        <v>0</v>
      </c>
      <c r="M81" s="1">
        <v>0</v>
      </c>
      <c r="N81" s="1">
        <v>0</v>
      </c>
      <c r="O81" s="1">
        <v>0</v>
      </c>
      <c r="P81" s="1">
        <v>0</v>
      </c>
      <c r="Q81" s="1">
        <v>0</v>
      </c>
      <c r="R81" s="1">
        <v>0</v>
      </c>
      <c r="S81" s="99"/>
      <c r="T81" s="13"/>
    </row>
    <row r="82" spans="1:20" ht="60" customHeight="1">
      <c r="A82" s="26" t="s">
        <v>59</v>
      </c>
      <c r="B82" s="63" t="s">
        <v>233</v>
      </c>
      <c r="C82" s="63">
        <v>2.4</v>
      </c>
      <c r="D82" s="63" t="s">
        <v>2</v>
      </c>
      <c r="E82" s="63"/>
      <c r="F82" s="63" t="s">
        <v>219</v>
      </c>
      <c r="G82" s="63" t="s">
        <v>218</v>
      </c>
      <c r="H82" s="62">
        <v>2025</v>
      </c>
      <c r="I82" s="11">
        <f t="shared" si="32"/>
        <v>231729.5</v>
      </c>
      <c r="J82" s="11">
        <f t="shared" si="33"/>
        <v>0</v>
      </c>
      <c r="K82" s="1">
        <v>57932.4</v>
      </c>
      <c r="L82" s="1">
        <v>0</v>
      </c>
      <c r="M82" s="1">
        <v>0</v>
      </c>
      <c r="N82" s="1">
        <v>0</v>
      </c>
      <c r="O82" s="1">
        <v>173797.1</v>
      </c>
      <c r="P82" s="1">
        <v>0</v>
      </c>
      <c r="Q82" s="1">
        <v>0</v>
      </c>
      <c r="R82" s="1">
        <v>0</v>
      </c>
      <c r="S82" s="64" t="s">
        <v>5</v>
      </c>
      <c r="T82" s="2"/>
    </row>
    <row r="83" spans="1:20" ht="72" customHeight="1">
      <c r="A83" s="26" t="s">
        <v>46</v>
      </c>
      <c r="B83" s="63" t="s">
        <v>238</v>
      </c>
      <c r="C83" s="63">
        <v>4</v>
      </c>
      <c r="D83" s="63" t="s">
        <v>2</v>
      </c>
      <c r="E83" s="63"/>
      <c r="F83" s="63" t="s">
        <v>219</v>
      </c>
      <c r="G83" s="63" t="s">
        <v>218</v>
      </c>
      <c r="H83" s="62">
        <v>2025</v>
      </c>
      <c r="I83" s="11">
        <f t="shared" si="32"/>
        <v>263087.4</v>
      </c>
      <c r="J83" s="11">
        <f t="shared" si="33"/>
        <v>0</v>
      </c>
      <c r="K83" s="1">
        <v>65771.9</v>
      </c>
      <c r="L83" s="1">
        <v>0</v>
      </c>
      <c r="M83" s="1">
        <v>0</v>
      </c>
      <c r="N83" s="1">
        <v>0</v>
      </c>
      <c r="O83" s="1">
        <v>197315.5</v>
      </c>
      <c r="P83" s="1">
        <v>0</v>
      </c>
      <c r="Q83" s="1">
        <v>0</v>
      </c>
      <c r="R83" s="1">
        <v>0</v>
      </c>
      <c r="S83" s="64" t="s">
        <v>5</v>
      </c>
      <c r="T83" s="2"/>
    </row>
    <row r="84" spans="1:20" ht="72" customHeight="1">
      <c r="A84" s="26" t="s">
        <v>47</v>
      </c>
      <c r="B84" s="63" t="s">
        <v>239</v>
      </c>
      <c r="C84" s="63">
        <v>0.65</v>
      </c>
      <c r="D84" s="63" t="s">
        <v>2</v>
      </c>
      <c r="E84" s="63"/>
      <c r="F84" s="63" t="s">
        <v>219</v>
      </c>
      <c r="G84" s="63" t="s">
        <v>218</v>
      </c>
      <c r="H84" s="62">
        <v>2025</v>
      </c>
      <c r="I84" s="11">
        <f t="shared" si="32"/>
        <v>15923.699999999999</v>
      </c>
      <c r="J84" s="11">
        <f t="shared" si="33"/>
        <v>0</v>
      </c>
      <c r="K84" s="1">
        <v>3980.9</v>
      </c>
      <c r="L84" s="1">
        <v>0</v>
      </c>
      <c r="M84" s="1">
        <v>0</v>
      </c>
      <c r="N84" s="1">
        <v>0</v>
      </c>
      <c r="O84" s="1">
        <v>11942.8</v>
      </c>
      <c r="P84" s="1">
        <v>0</v>
      </c>
      <c r="Q84" s="1">
        <v>0</v>
      </c>
      <c r="R84" s="1">
        <v>0</v>
      </c>
      <c r="S84" s="64" t="s">
        <v>5</v>
      </c>
      <c r="T84" s="2"/>
    </row>
    <row r="85" spans="1:20" ht="101.25" customHeight="1">
      <c r="A85" s="26" t="s">
        <v>139</v>
      </c>
      <c r="B85" s="62" t="s">
        <v>232</v>
      </c>
      <c r="C85" s="55">
        <v>11.47</v>
      </c>
      <c r="D85" s="55" t="s">
        <v>2</v>
      </c>
      <c r="E85" s="55"/>
      <c r="F85" s="62" t="s">
        <v>220</v>
      </c>
      <c r="G85" s="62" t="s">
        <v>221</v>
      </c>
      <c r="H85" s="62">
        <v>2025</v>
      </c>
      <c r="I85" s="11">
        <f t="shared" si="32"/>
        <v>202406.4</v>
      </c>
      <c r="J85" s="11">
        <f t="shared" si="33"/>
        <v>0</v>
      </c>
      <c r="K85" s="1">
        <v>50601.6</v>
      </c>
      <c r="L85" s="1">
        <v>0</v>
      </c>
      <c r="M85" s="1">
        <v>0</v>
      </c>
      <c r="N85" s="1">
        <v>0</v>
      </c>
      <c r="O85" s="1">
        <v>151804.8</v>
      </c>
      <c r="P85" s="1">
        <v>0</v>
      </c>
      <c r="Q85" s="1">
        <v>0</v>
      </c>
      <c r="R85" s="1">
        <v>0</v>
      </c>
      <c r="S85" s="67"/>
      <c r="T85" s="2"/>
    </row>
    <row r="86" spans="1:20" ht="48" customHeight="1">
      <c r="A86" s="26" t="s">
        <v>191</v>
      </c>
      <c r="B86" s="56" t="s">
        <v>63</v>
      </c>
      <c r="C86" s="62">
        <v>1.6</v>
      </c>
      <c r="D86" s="62" t="s">
        <v>2</v>
      </c>
      <c r="E86" s="62"/>
      <c r="F86" s="62" t="s">
        <v>220</v>
      </c>
      <c r="G86" s="62" t="s">
        <v>221</v>
      </c>
      <c r="H86" s="62">
        <v>2025</v>
      </c>
      <c r="I86" s="11">
        <f t="shared" si="32"/>
        <v>16383.7</v>
      </c>
      <c r="J86" s="11">
        <f t="shared" si="33"/>
        <v>0</v>
      </c>
      <c r="K86" s="1">
        <v>16383.7</v>
      </c>
      <c r="L86" s="1">
        <v>0</v>
      </c>
      <c r="M86" s="1">
        <v>0</v>
      </c>
      <c r="N86" s="1">
        <v>0</v>
      </c>
      <c r="O86" s="1">
        <v>0</v>
      </c>
      <c r="P86" s="1">
        <v>0</v>
      </c>
      <c r="Q86" s="1">
        <v>0</v>
      </c>
      <c r="R86" s="1">
        <v>0</v>
      </c>
      <c r="S86" s="66" t="s">
        <v>5</v>
      </c>
      <c r="T86" s="2"/>
    </row>
    <row r="87" spans="1:20" ht="40.5" customHeight="1">
      <c r="A87" s="26" t="s">
        <v>48</v>
      </c>
      <c r="B87" s="62" t="s">
        <v>269</v>
      </c>
      <c r="C87" s="1">
        <v>1</v>
      </c>
      <c r="D87" s="62" t="s">
        <v>2</v>
      </c>
      <c r="E87" s="62"/>
      <c r="F87" s="62" t="s">
        <v>220</v>
      </c>
      <c r="G87" s="62" t="s">
        <v>221</v>
      </c>
      <c r="H87" s="62">
        <v>2025</v>
      </c>
      <c r="I87" s="11">
        <f>K87+M87+O87+Q87</f>
        <v>17922.3</v>
      </c>
      <c r="J87" s="11">
        <f>L87+N87+P87+R87</f>
        <v>0</v>
      </c>
      <c r="K87" s="1">
        <v>17922.3</v>
      </c>
      <c r="L87" s="1">
        <v>0</v>
      </c>
      <c r="M87" s="1">
        <v>0</v>
      </c>
      <c r="N87" s="1">
        <v>0</v>
      </c>
      <c r="O87" s="1">
        <v>0</v>
      </c>
      <c r="P87" s="1">
        <v>0</v>
      </c>
      <c r="Q87" s="1">
        <v>0</v>
      </c>
      <c r="R87" s="1">
        <v>0</v>
      </c>
      <c r="S87" s="66" t="s">
        <v>5</v>
      </c>
      <c r="T87" s="2"/>
    </row>
    <row r="88" spans="1:20" ht="40.5" customHeight="1">
      <c r="A88" s="26" t="s">
        <v>214</v>
      </c>
      <c r="B88" s="62" t="s">
        <v>272</v>
      </c>
      <c r="C88" s="1">
        <v>0.83</v>
      </c>
      <c r="D88" s="62" t="s">
        <v>2</v>
      </c>
      <c r="E88" s="62"/>
      <c r="F88" s="62" t="s">
        <v>220</v>
      </c>
      <c r="G88" s="62" t="s">
        <v>221</v>
      </c>
      <c r="H88" s="62">
        <v>2025</v>
      </c>
      <c r="I88" s="11">
        <f>K88+M88+O88+Q88</f>
        <v>11332.5</v>
      </c>
      <c r="J88" s="11">
        <f>L88+N88+P88+R88</f>
        <v>0</v>
      </c>
      <c r="K88" s="1">
        <v>11332.5</v>
      </c>
      <c r="L88" s="1">
        <v>0</v>
      </c>
      <c r="M88" s="1">
        <v>0</v>
      </c>
      <c r="N88" s="1">
        <v>0</v>
      </c>
      <c r="O88" s="1">
        <v>0</v>
      </c>
      <c r="P88" s="1">
        <v>0</v>
      </c>
      <c r="Q88" s="1">
        <v>0</v>
      </c>
      <c r="R88" s="1">
        <v>0</v>
      </c>
      <c r="S88" s="66" t="s">
        <v>5</v>
      </c>
      <c r="T88" s="2"/>
    </row>
    <row r="89" spans="1:20" ht="103.5" customHeight="1">
      <c r="A89" s="26" t="s">
        <v>99</v>
      </c>
      <c r="B89" s="62" t="s">
        <v>114</v>
      </c>
      <c r="C89" s="62">
        <v>0.6</v>
      </c>
      <c r="D89" s="62" t="s">
        <v>2</v>
      </c>
      <c r="E89" s="62"/>
      <c r="F89" s="62" t="s">
        <v>220</v>
      </c>
      <c r="G89" s="62" t="s">
        <v>221</v>
      </c>
      <c r="H89" s="62">
        <v>2026</v>
      </c>
      <c r="I89" s="1">
        <f t="shared" si="32"/>
        <v>6448.5</v>
      </c>
      <c r="J89" s="1">
        <f t="shared" si="33"/>
        <v>0</v>
      </c>
      <c r="K89" s="1">
        <v>6448.5</v>
      </c>
      <c r="L89" s="1">
        <v>0</v>
      </c>
      <c r="M89" s="1">
        <v>0</v>
      </c>
      <c r="N89" s="1">
        <v>0</v>
      </c>
      <c r="O89" s="1">
        <v>0</v>
      </c>
      <c r="P89" s="1">
        <v>0</v>
      </c>
      <c r="Q89" s="1">
        <v>0</v>
      </c>
      <c r="R89" s="1">
        <v>0</v>
      </c>
      <c r="S89" s="66" t="s">
        <v>115</v>
      </c>
      <c r="T89" s="2"/>
    </row>
    <row r="90" spans="1:20" ht="81.75" customHeight="1">
      <c r="A90" s="26" t="s">
        <v>28</v>
      </c>
      <c r="B90" s="62" t="s">
        <v>176</v>
      </c>
      <c r="C90" s="55">
        <v>1.12</v>
      </c>
      <c r="D90" s="62" t="s">
        <v>2</v>
      </c>
      <c r="E90" s="62"/>
      <c r="F90" s="62" t="s">
        <v>220</v>
      </c>
      <c r="G90" s="62" t="s">
        <v>221</v>
      </c>
      <c r="H90" s="62">
        <v>2026</v>
      </c>
      <c r="I90" s="11">
        <f t="shared" si="32"/>
        <v>9688</v>
      </c>
      <c r="J90" s="11">
        <f t="shared" si="33"/>
        <v>0</v>
      </c>
      <c r="K90" s="1">
        <v>9688</v>
      </c>
      <c r="L90" s="1">
        <v>0</v>
      </c>
      <c r="M90" s="1">
        <v>0</v>
      </c>
      <c r="N90" s="1">
        <v>0</v>
      </c>
      <c r="O90" s="1">
        <v>0</v>
      </c>
      <c r="P90" s="1">
        <v>0</v>
      </c>
      <c r="Q90" s="1">
        <v>0</v>
      </c>
      <c r="R90" s="1">
        <v>0</v>
      </c>
      <c r="S90" s="64" t="s">
        <v>200</v>
      </c>
      <c r="T90" s="13"/>
    </row>
    <row r="91" spans="1:20" ht="111" customHeight="1">
      <c r="A91" s="26" t="s">
        <v>29</v>
      </c>
      <c r="B91" s="62" t="s">
        <v>127</v>
      </c>
      <c r="C91" s="62">
        <v>6.5</v>
      </c>
      <c r="D91" s="62" t="s">
        <v>2</v>
      </c>
      <c r="E91" s="62"/>
      <c r="F91" s="62" t="s">
        <v>220</v>
      </c>
      <c r="G91" s="62" t="s">
        <v>221</v>
      </c>
      <c r="H91" s="62">
        <v>2026</v>
      </c>
      <c r="I91" s="1">
        <f t="shared" si="32"/>
        <v>33378.7</v>
      </c>
      <c r="J91" s="1">
        <f t="shared" si="33"/>
        <v>0</v>
      </c>
      <c r="K91" s="1">
        <v>33378.7</v>
      </c>
      <c r="L91" s="1">
        <v>0</v>
      </c>
      <c r="M91" s="1">
        <v>0</v>
      </c>
      <c r="N91" s="1">
        <v>0</v>
      </c>
      <c r="O91" s="1">
        <v>0</v>
      </c>
      <c r="P91" s="1">
        <v>0</v>
      </c>
      <c r="Q91" s="1">
        <v>0</v>
      </c>
      <c r="R91" s="1">
        <v>0</v>
      </c>
      <c r="S91" s="66" t="s">
        <v>128</v>
      </c>
      <c r="T91" s="2"/>
    </row>
    <row r="92" spans="1:20" ht="81.75" customHeight="1">
      <c r="A92" s="26" t="s">
        <v>192</v>
      </c>
      <c r="B92" s="56" t="s">
        <v>168</v>
      </c>
      <c r="C92" s="56">
        <v>0.04776</v>
      </c>
      <c r="D92" s="56" t="s">
        <v>2</v>
      </c>
      <c r="E92" s="56"/>
      <c r="F92" s="56" t="s">
        <v>217</v>
      </c>
      <c r="G92" s="56" t="s">
        <v>221</v>
      </c>
      <c r="H92" s="56">
        <v>2027</v>
      </c>
      <c r="I92" s="28">
        <f aca="true" t="shared" si="34" ref="I92:I99">K92+M92+O92+Q92</f>
        <v>10254.6</v>
      </c>
      <c r="J92" s="28">
        <f aca="true" t="shared" si="35" ref="J92:J99">L92+N92+P92+R92</f>
        <v>0</v>
      </c>
      <c r="K92" s="29">
        <v>10254.6</v>
      </c>
      <c r="L92" s="1">
        <v>0</v>
      </c>
      <c r="M92" s="1">
        <v>0</v>
      </c>
      <c r="N92" s="1">
        <v>0</v>
      </c>
      <c r="O92" s="1">
        <v>0</v>
      </c>
      <c r="P92" s="1">
        <v>0</v>
      </c>
      <c r="Q92" s="1">
        <v>0</v>
      </c>
      <c r="R92" s="1">
        <v>0</v>
      </c>
      <c r="S92" s="66" t="s">
        <v>169</v>
      </c>
      <c r="T92" s="2"/>
    </row>
    <row r="93" spans="1:20" ht="101.25" customHeight="1">
      <c r="A93" s="26" t="s">
        <v>30</v>
      </c>
      <c r="B93" s="62" t="s">
        <v>68</v>
      </c>
      <c r="C93" s="62">
        <v>4.7</v>
      </c>
      <c r="D93" s="62" t="s">
        <v>2</v>
      </c>
      <c r="E93" s="62"/>
      <c r="F93" s="62" t="s">
        <v>220</v>
      </c>
      <c r="G93" s="62" t="s">
        <v>221</v>
      </c>
      <c r="H93" s="62">
        <v>2027</v>
      </c>
      <c r="I93" s="1">
        <f>K93+M93+O93+Q93</f>
        <v>24014.3</v>
      </c>
      <c r="J93" s="1">
        <f>L93+N93+P93+R93</f>
        <v>0</v>
      </c>
      <c r="K93" s="1">
        <v>24014.3</v>
      </c>
      <c r="L93" s="1">
        <v>0</v>
      </c>
      <c r="M93" s="1">
        <v>0</v>
      </c>
      <c r="N93" s="1">
        <v>0</v>
      </c>
      <c r="O93" s="1">
        <v>0</v>
      </c>
      <c r="P93" s="1">
        <v>0</v>
      </c>
      <c r="Q93" s="1">
        <v>0</v>
      </c>
      <c r="R93" s="1">
        <v>0</v>
      </c>
      <c r="S93" s="66" t="s">
        <v>6</v>
      </c>
      <c r="T93" s="2"/>
    </row>
    <row r="94" spans="1:20" ht="105.75" customHeight="1">
      <c r="A94" s="26" t="s">
        <v>64</v>
      </c>
      <c r="B94" s="62" t="s">
        <v>67</v>
      </c>
      <c r="C94" s="62">
        <v>0.25</v>
      </c>
      <c r="D94" s="62" t="s">
        <v>2</v>
      </c>
      <c r="E94" s="62"/>
      <c r="F94" s="62" t="s">
        <v>220</v>
      </c>
      <c r="G94" s="62" t="s">
        <v>221</v>
      </c>
      <c r="H94" s="62">
        <v>2028</v>
      </c>
      <c r="I94" s="11">
        <f>K94+M94+O94+Q94</f>
        <v>4006.4</v>
      </c>
      <c r="J94" s="11">
        <f>L94+N94+P94+R94</f>
        <v>0</v>
      </c>
      <c r="K94" s="1">
        <v>4006.4</v>
      </c>
      <c r="L94" s="1">
        <v>0</v>
      </c>
      <c r="M94" s="1">
        <v>0</v>
      </c>
      <c r="N94" s="1">
        <v>0</v>
      </c>
      <c r="O94" s="1">
        <v>0</v>
      </c>
      <c r="P94" s="1">
        <v>0</v>
      </c>
      <c r="Q94" s="1">
        <v>0</v>
      </c>
      <c r="R94" s="1">
        <v>0</v>
      </c>
      <c r="S94" s="66" t="s">
        <v>5</v>
      </c>
      <c r="T94" s="2"/>
    </row>
    <row r="95" spans="1:20" ht="48" customHeight="1">
      <c r="A95" s="26" t="s">
        <v>65</v>
      </c>
      <c r="B95" s="56" t="s">
        <v>201</v>
      </c>
      <c r="C95" s="56">
        <v>0.6</v>
      </c>
      <c r="D95" s="62" t="s">
        <v>2</v>
      </c>
      <c r="E95" s="62"/>
      <c r="F95" s="62" t="s">
        <v>220</v>
      </c>
      <c r="G95" s="62" t="s">
        <v>221</v>
      </c>
      <c r="H95" s="62">
        <v>2028</v>
      </c>
      <c r="I95" s="11">
        <f t="shared" si="34"/>
        <v>7254.6</v>
      </c>
      <c r="J95" s="11">
        <f t="shared" si="35"/>
        <v>0</v>
      </c>
      <c r="K95" s="1">
        <v>7254.6</v>
      </c>
      <c r="L95" s="1">
        <v>0</v>
      </c>
      <c r="M95" s="1">
        <v>0</v>
      </c>
      <c r="N95" s="1">
        <v>0</v>
      </c>
      <c r="O95" s="1">
        <v>0</v>
      </c>
      <c r="P95" s="1">
        <v>0</v>
      </c>
      <c r="Q95" s="1">
        <v>0</v>
      </c>
      <c r="R95" s="1">
        <v>0</v>
      </c>
      <c r="S95" s="66" t="s">
        <v>202</v>
      </c>
      <c r="T95" s="2"/>
    </row>
    <row r="96" spans="1:20" ht="48" customHeight="1">
      <c r="A96" s="26" t="s">
        <v>66</v>
      </c>
      <c r="B96" s="56" t="s">
        <v>203</v>
      </c>
      <c r="C96" s="56">
        <v>0.55</v>
      </c>
      <c r="D96" s="62" t="s">
        <v>2</v>
      </c>
      <c r="E96" s="62"/>
      <c r="F96" s="62" t="s">
        <v>219</v>
      </c>
      <c r="G96" s="62" t="s">
        <v>218</v>
      </c>
      <c r="H96" s="62">
        <v>2028</v>
      </c>
      <c r="I96" s="11">
        <f t="shared" si="34"/>
        <v>6866.8</v>
      </c>
      <c r="J96" s="11">
        <f t="shared" si="35"/>
        <v>0</v>
      </c>
      <c r="K96" s="1">
        <v>6866.8</v>
      </c>
      <c r="L96" s="1">
        <v>0</v>
      </c>
      <c r="M96" s="1">
        <v>0</v>
      </c>
      <c r="N96" s="1">
        <v>0</v>
      </c>
      <c r="O96" s="1">
        <v>0</v>
      </c>
      <c r="P96" s="1">
        <v>0</v>
      </c>
      <c r="Q96" s="1">
        <v>0</v>
      </c>
      <c r="R96" s="1">
        <v>0</v>
      </c>
      <c r="S96" s="66" t="s">
        <v>202</v>
      </c>
      <c r="T96" s="2"/>
    </row>
    <row r="97" spans="1:20" ht="113.25" customHeight="1">
      <c r="A97" s="26" t="s">
        <v>100</v>
      </c>
      <c r="B97" s="62" t="s">
        <v>112</v>
      </c>
      <c r="C97" s="62">
        <v>1.1</v>
      </c>
      <c r="D97" s="62" t="s">
        <v>2</v>
      </c>
      <c r="E97" s="62"/>
      <c r="F97" s="62" t="s">
        <v>220</v>
      </c>
      <c r="G97" s="62" t="s">
        <v>221</v>
      </c>
      <c r="H97" s="62">
        <v>2029</v>
      </c>
      <c r="I97" s="1">
        <f>K97+M97+O97+Q97</f>
        <v>10794.8</v>
      </c>
      <c r="J97" s="1">
        <f>L97+N97+P97+R97</f>
        <v>0</v>
      </c>
      <c r="K97" s="1">
        <v>10794.8</v>
      </c>
      <c r="L97" s="1">
        <v>0</v>
      </c>
      <c r="M97" s="1">
        <v>0</v>
      </c>
      <c r="N97" s="1">
        <v>0</v>
      </c>
      <c r="O97" s="1">
        <v>0</v>
      </c>
      <c r="P97" s="1">
        <v>0</v>
      </c>
      <c r="Q97" s="1">
        <v>0</v>
      </c>
      <c r="R97" s="1">
        <v>0</v>
      </c>
      <c r="S97" s="66" t="s">
        <v>113</v>
      </c>
      <c r="T97" s="2"/>
    </row>
    <row r="98" spans="1:20" ht="111" customHeight="1">
      <c r="A98" s="26" t="s">
        <v>140</v>
      </c>
      <c r="B98" s="62" t="s">
        <v>152</v>
      </c>
      <c r="C98" s="62">
        <v>1.1</v>
      </c>
      <c r="D98" s="62" t="s">
        <v>2</v>
      </c>
      <c r="E98" s="62"/>
      <c r="F98" s="62" t="s">
        <v>220</v>
      </c>
      <c r="G98" s="62" t="s">
        <v>221</v>
      </c>
      <c r="H98" s="62">
        <v>2029</v>
      </c>
      <c r="I98" s="1">
        <f>K98+M98+O98+Q98</f>
        <v>9988.1</v>
      </c>
      <c r="J98" s="1">
        <f>L98+N98+P98+R98</f>
        <v>0</v>
      </c>
      <c r="K98" s="1">
        <v>9988.1</v>
      </c>
      <c r="L98" s="1">
        <v>0</v>
      </c>
      <c r="M98" s="1">
        <v>0</v>
      </c>
      <c r="N98" s="1">
        <v>0</v>
      </c>
      <c r="O98" s="1">
        <v>0</v>
      </c>
      <c r="P98" s="1">
        <v>0</v>
      </c>
      <c r="Q98" s="1">
        <v>0</v>
      </c>
      <c r="R98" s="1">
        <v>0</v>
      </c>
      <c r="S98" s="66" t="s">
        <v>153</v>
      </c>
      <c r="T98" s="2"/>
    </row>
    <row r="99" spans="1:20" ht="48" customHeight="1">
      <c r="A99" s="26" t="s">
        <v>104</v>
      </c>
      <c r="B99" s="56" t="s">
        <v>61</v>
      </c>
      <c r="C99" s="56">
        <v>0.258</v>
      </c>
      <c r="D99" s="56" t="s">
        <v>2</v>
      </c>
      <c r="E99" s="56"/>
      <c r="F99" s="62" t="s">
        <v>220</v>
      </c>
      <c r="G99" s="62" t="s">
        <v>221</v>
      </c>
      <c r="H99" s="56">
        <v>2030</v>
      </c>
      <c r="I99" s="28">
        <f t="shared" si="34"/>
        <v>4035.3</v>
      </c>
      <c r="J99" s="28">
        <f t="shared" si="35"/>
        <v>0</v>
      </c>
      <c r="K99" s="29">
        <v>4035.3</v>
      </c>
      <c r="L99" s="1">
        <v>0</v>
      </c>
      <c r="M99" s="1">
        <v>0</v>
      </c>
      <c r="N99" s="1">
        <v>0</v>
      </c>
      <c r="O99" s="1">
        <v>0</v>
      </c>
      <c r="P99" s="1">
        <v>0</v>
      </c>
      <c r="Q99" s="1">
        <v>0</v>
      </c>
      <c r="R99" s="1">
        <v>0</v>
      </c>
      <c r="S99" s="66" t="s">
        <v>5</v>
      </c>
      <c r="T99" s="2"/>
    </row>
    <row r="100" spans="1:20" ht="111" customHeight="1">
      <c r="A100" s="26" t="s">
        <v>276</v>
      </c>
      <c r="B100" s="62" t="s">
        <v>224</v>
      </c>
      <c r="C100" s="62">
        <v>0.5</v>
      </c>
      <c r="D100" s="62" t="s">
        <v>2</v>
      </c>
      <c r="E100" s="62"/>
      <c r="F100" s="62" t="s">
        <v>220</v>
      </c>
      <c r="G100" s="62" t="s">
        <v>221</v>
      </c>
      <c r="H100" s="62">
        <v>2030</v>
      </c>
      <c r="I100" s="1">
        <f aca="true" t="shared" si="36" ref="I100:J102">K100+M100+O100+Q100</f>
        <v>5865.9</v>
      </c>
      <c r="J100" s="1">
        <f t="shared" si="36"/>
        <v>0</v>
      </c>
      <c r="K100" s="1">
        <v>5865.9</v>
      </c>
      <c r="L100" s="1">
        <v>0</v>
      </c>
      <c r="M100" s="1">
        <v>0</v>
      </c>
      <c r="N100" s="1">
        <v>0</v>
      </c>
      <c r="O100" s="1">
        <v>0</v>
      </c>
      <c r="P100" s="1">
        <v>0</v>
      </c>
      <c r="Q100" s="1">
        <v>0</v>
      </c>
      <c r="R100" s="1">
        <v>0</v>
      </c>
      <c r="S100" s="66" t="s">
        <v>153</v>
      </c>
      <c r="T100" s="2"/>
    </row>
    <row r="101" spans="1:20" ht="112.5" customHeight="1">
      <c r="A101" s="26" t="s">
        <v>277</v>
      </c>
      <c r="B101" s="62" t="s">
        <v>8</v>
      </c>
      <c r="C101" s="62">
        <v>1.5</v>
      </c>
      <c r="D101" s="62" t="s">
        <v>2</v>
      </c>
      <c r="E101" s="62"/>
      <c r="F101" s="62" t="s">
        <v>220</v>
      </c>
      <c r="G101" s="62" t="s">
        <v>221</v>
      </c>
      <c r="H101" s="62">
        <v>2030</v>
      </c>
      <c r="I101" s="11">
        <f t="shared" si="36"/>
        <v>9892.2</v>
      </c>
      <c r="J101" s="11">
        <f t="shared" si="36"/>
        <v>0</v>
      </c>
      <c r="K101" s="1">
        <v>9892.2</v>
      </c>
      <c r="L101" s="1">
        <v>0</v>
      </c>
      <c r="M101" s="1">
        <v>0</v>
      </c>
      <c r="N101" s="1">
        <v>0</v>
      </c>
      <c r="O101" s="1">
        <v>0</v>
      </c>
      <c r="P101" s="1">
        <v>0</v>
      </c>
      <c r="Q101" s="1">
        <v>0</v>
      </c>
      <c r="R101" s="1">
        <v>0</v>
      </c>
      <c r="S101" s="66" t="s">
        <v>5</v>
      </c>
      <c r="T101" s="2"/>
    </row>
    <row r="102" spans="1:20" ht="100.5" customHeight="1">
      <c r="A102" s="26" t="s">
        <v>278</v>
      </c>
      <c r="B102" s="62" t="s">
        <v>125</v>
      </c>
      <c r="C102" s="62">
        <v>0.175</v>
      </c>
      <c r="D102" s="62" t="s">
        <v>2</v>
      </c>
      <c r="E102" s="62"/>
      <c r="F102" s="62" t="s">
        <v>220</v>
      </c>
      <c r="G102" s="62" t="s">
        <v>221</v>
      </c>
      <c r="H102" s="62">
        <v>2030</v>
      </c>
      <c r="I102" s="1">
        <f t="shared" si="36"/>
        <v>3185.6</v>
      </c>
      <c r="J102" s="1">
        <f t="shared" si="36"/>
        <v>0</v>
      </c>
      <c r="K102" s="1">
        <v>3185.6</v>
      </c>
      <c r="L102" s="1">
        <v>0</v>
      </c>
      <c r="M102" s="1">
        <v>0</v>
      </c>
      <c r="N102" s="1">
        <v>0</v>
      </c>
      <c r="O102" s="1">
        <v>0</v>
      </c>
      <c r="P102" s="1">
        <v>0</v>
      </c>
      <c r="Q102" s="1">
        <v>0</v>
      </c>
      <c r="R102" s="1">
        <v>0</v>
      </c>
      <c r="S102" s="66" t="s">
        <v>126</v>
      </c>
      <c r="T102" s="2"/>
    </row>
    <row r="103" spans="1:20" ht="29.25" customHeight="1">
      <c r="A103" s="83" t="s">
        <v>92</v>
      </c>
      <c r="B103" s="77" t="s">
        <v>208</v>
      </c>
      <c r="C103" s="78"/>
      <c r="D103" s="79"/>
      <c r="E103" s="85"/>
      <c r="F103" s="60"/>
      <c r="G103" s="60"/>
      <c r="H103" s="8" t="s">
        <v>26</v>
      </c>
      <c r="I103" s="9">
        <f>K103+M103+O103+Q103</f>
        <v>197621.40000000002</v>
      </c>
      <c r="J103" s="9">
        <f aca="true" t="shared" si="37" ref="J103:J113">L103+N103+P103+R103</f>
        <v>0</v>
      </c>
      <c r="K103" s="9">
        <f>K104+K105+K106+K107+K108+K109+K110+K111+K112</f>
        <v>0</v>
      </c>
      <c r="L103" s="9">
        <f aca="true" t="shared" si="38" ref="L103:R103">L104+L105+L106+L107+L108+L109+L110+L111+L112</f>
        <v>0</v>
      </c>
      <c r="M103" s="9">
        <f t="shared" si="38"/>
        <v>0</v>
      </c>
      <c r="N103" s="9">
        <f t="shared" si="38"/>
        <v>0</v>
      </c>
      <c r="O103" s="9">
        <f t="shared" si="38"/>
        <v>197621.40000000002</v>
      </c>
      <c r="P103" s="9">
        <f t="shared" si="38"/>
        <v>0</v>
      </c>
      <c r="Q103" s="9">
        <f t="shared" si="38"/>
        <v>0</v>
      </c>
      <c r="R103" s="9">
        <f t="shared" si="38"/>
        <v>0</v>
      </c>
      <c r="S103" s="9" t="e">
        <f>S104+S105+S106+S107+S108+S109+S110+S111+S112+#REF!+#REF!</f>
        <v>#REF!</v>
      </c>
      <c r="T103" s="2"/>
    </row>
    <row r="104" spans="1:20" ht="22.5" customHeight="1">
      <c r="A104" s="84"/>
      <c r="B104" s="80"/>
      <c r="C104" s="76"/>
      <c r="D104" s="81"/>
      <c r="E104" s="86"/>
      <c r="F104" s="61"/>
      <c r="G104" s="61"/>
      <c r="H104" s="4">
        <v>2022</v>
      </c>
      <c r="I104" s="11">
        <f aca="true" t="shared" si="39" ref="I104:I113">K104+M104+O104+Q104</f>
        <v>0</v>
      </c>
      <c r="J104" s="11">
        <f t="shared" si="37"/>
        <v>0</v>
      </c>
      <c r="K104" s="11">
        <v>0</v>
      </c>
      <c r="L104" s="11">
        <v>0</v>
      </c>
      <c r="M104" s="11">
        <v>0</v>
      </c>
      <c r="N104" s="11">
        <v>0</v>
      </c>
      <c r="O104" s="11">
        <v>0</v>
      </c>
      <c r="P104" s="11">
        <v>0</v>
      </c>
      <c r="Q104" s="11">
        <v>0</v>
      </c>
      <c r="R104" s="11">
        <v>0</v>
      </c>
      <c r="S104" s="10"/>
      <c r="T104" s="2"/>
    </row>
    <row r="105" spans="1:20" ht="20.25" customHeight="1">
      <c r="A105" s="84"/>
      <c r="B105" s="80"/>
      <c r="C105" s="76"/>
      <c r="D105" s="81"/>
      <c r="E105" s="86"/>
      <c r="F105" s="61"/>
      <c r="G105" s="61"/>
      <c r="H105" s="4">
        <v>2023</v>
      </c>
      <c r="I105" s="11">
        <f t="shared" si="39"/>
        <v>197621.40000000002</v>
      </c>
      <c r="J105" s="11">
        <f t="shared" si="37"/>
        <v>0</v>
      </c>
      <c r="K105" s="11">
        <f>K113+K114+K115</f>
        <v>0</v>
      </c>
      <c r="L105" s="11">
        <f aca="true" t="shared" si="40" ref="L105:S105">L113+L114+L115</f>
        <v>0</v>
      </c>
      <c r="M105" s="11">
        <f t="shared" si="40"/>
        <v>0</v>
      </c>
      <c r="N105" s="11">
        <f t="shared" si="40"/>
        <v>0</v>
      </c>
      <c r="O105" s="11">
        <f t="shared" si="40"/>
        <v>197621.40000000002</v>
      </c>
      <c r="P105" s="11">
        <f t="shared" si="40"/>
        <v>0</v>
      </c>
      <c r="Q105" s="11">
        <f t="shared" si="40"/>
        <v>0</v>
      </c>
      <c r="R105" s="11">
        <f t="shared" si="40"/>
        <v>0</v>
      </c>
      <c r="S105" s="11">
        <f t="shared" si="40"/>
        <v>0</v>
      </c>
      <c r="T105" s="2"/>
    </row>
    <row r="106" spans="1:20" ht="21.75" customHeight="1">
      <c r="A106" s="84"/>
      <c r="B106" s="80"/>
      <c r="C106" s="76"/>
      <c r="D106" s="81"/>
      <c r="E106" s="86"/>
      <c r="F106" s="61"/>
      <c r="G106" s="61"/>
      <c r="H106" s="4">
        <v>2024</v>
      </c>
      <c r="I106" s="11">
        <f t="shared" si="39"/>
        <v>0</v>
      </c>
      <c r="J106" s="11">
        <f t="shared" si="37"/>
        <v>0</v>
      </c>
      <c r="K106" s="11">
        <v>0</v>
      </c>
      <c r="L106" s="11">
        <v>0</v>
      </c>
      <c r="M106" s="11">
        <v>0</v>
      </c>
      <c r="N106" s="11">
        <v>0</v>
      </c>
      <c r="O106" s="11">
        <v>0</v>
      </c>
      <c r="P106" s="11">
        <v>0</v>
      </c>
      <c r="Q106" s="11">
        <v>0</v>
      </c>
      <c r="R106" s="11">
        <v>0</v>
      </c>
      <c r="S106" s="10"/>
      <c r="T106" s="2"/>
    </row>
    <row r="107" spans="1:20" ht="24" customHeight="1">
      <c r="A107" s="84"/>
      <c r="B107" s="80"/>
      <c r="C107" s="76"/>
      <c r="D107" s="81"/>
      <c r="E107" s="86"/>
      <c r="F107" s="61"/>
      <c r="G107" s="61"/>
      <c r="H107" s="4">
        <v>2025</v>
      </c>
      <c r="I107" s="11">
        <f t="shared" si="39"/>
        <v>0</v>
      </c>
      <c r="J107" s="11">
        <f t="shared" si="37"/>
        <v>0</v>
      </c>
      <c r="K107" s="11">
        <v>0</v>
      </c>
      <c r="L107" s="11">
        <v>0</v>
      </c>
      <c r="M107" s="11">
        <v>0</v>
      </c>
      <c r="N107" s="11">
        <v>0</v>
      </c>
      <c r="O107" s="11">
        <v>0</v>
      </c>
      <c r="P107" s="11">
        <v>0</v>
      </c>
      <c r="Q107" s="11">
        <v>0</v>
      </c>
      <c r="R107" s="11">
        <v>0</v>
      </c>
      <c r="S107" s="10"/>
      <c r="T107" s="2"/>
    </row>
    <row r="108" spans="1:20" ht="18" customHeight="1">
      <c r="A108" s="84"/>
      <c r="B108" s="80"/>
      <c r="C108" s="76"/>
      <c r="D108" s="81"/>
      <c r="E108" s="86"/>
      <c r="F108" s="61"/>
      <c r="G108" s="61"/>
      <c r="H108" s="4">
        <v>2026</v>
      </c>
      <c r="I108" s="11">
        <f t="shared" si="39"/>
        <v>0</v>
      </c>
      <c r="J108" s="11">
        <f t="shared" si="37"/>
        <v>0</v>
      </c>
      <c r="K108" s="11">
        <v>0</v>
      </c>
      <c r="L108" s="11">
        <v>0</v>
      </c>
      <c r="M108" s="11">
        <v>0</v>
      </c>
      <c r="N108" s="11">
        <v>0</v>
      </c>
      <c r="O108" s="11">
        <v>0</v>
      </c>
      <c r="P108" s="11">
        <v>0</v>
      </c>
      <c r="Q108" s="11">
        <v>0</v>
      </c>
      <c r="R108" s="11">
        <v>0</v>
      </c>
      <c r="S108" s="10"/>
      <c r="T108" s="2"/>
    </row>
    <row r="109" spans="1:20" ht="21.75" customHeight="1">
      <c r="A109" s="84"/>
      <c r="B109" s="80"/>
      <c r="C109" s="76"/>
      <c r="D109" s="81"/>
      <c r="E109" s="86"/>
      <c r="F109" s="61"/>
      <c r="G109" s="61"/>
      <c r="H109" s="4">
        <v>2027</v>
      </c>
      <c r="I109" s="11">
        <f t="shared" si="39"/>
        <v>0</v>
      </c>
      <c r="J109" s="11">
        <f t="shared" si="37"/>
        <v>0</v>
      </c>
      <c r="K109" s="11">
        <v>0</v>
      </c>
      <c r="L109" s="11">
        <v>0</v>
      </c>
      <c r="M109" s="11">
        <v>0</v>
      </c>
      <c r="N109" s="11">
        <v>0</v>
      </c>
      <c r="O109" s="11">
        <v>0</v>
      </c>
      <c r="P109" s="11">
        <v>0</v>
      </c>
      <c r="Q109" s="11">
        <v>0</v>
      </c>
      <c r="R109" s="11">
        <v>0</v>
      </c>
      <c r="S109" s="10"/>
      <c r="T109" s="2"/>
    </row>
    <row r="110" spans="1:20" ht="21.75" customHeight="1">
      <c r="A110" s="84"/>
      <c r="B110" s="80"/>
      <c r="C110" s="76"/>
      <c r="D110" s="81"/>
      <c r="E110" s="86"/>
      <c r="F110" s="61"/>
      <c r="G110" s="61"/>
      <c r="H110" s="4">
        <v>2028</v>
      </c>
      <c r="I110" s="11">
        <f t="shared" si="39"/>
        <v>0</v>
      </c>
      <c r="J110" s="11">
        <f t="shared" si="37"/>
        <v>0</v>
      </c>
      <c r="K110" s="11">
        <v>0</v>
      </c>
      <c r="L110" s="11">
        <v>0</v>
      </c>
      <c r="M110" s="11">
        <v>0</v>
      </c>
      <c r="N110" s="11">
        <v>0</v>
      </c>
      <c r="O110" s="11">
        <v>0</v>
      </c>
      <c r="P110" s="11">
        <v>0</v>
      </c>
      <c r="Q110" s="11">
        <v>0</v>
      </c>
      <c r="R110" s="11">
        <v>0</v>
      </c>
      <c r="S110" s="10"/>
      <c r="T110" s="2"/>
    </row>
    <row r="111" spans="1:20" ht="21.75" customHeight="1">
      <c r="A111" s="84"/>
      <c r="B111" s="80"/>
      <c r="C111" s="76"/>
      <c r="D111" s="81"/>
      <c r="E111" s="86"/>
      <c r="F111" s="61"/>
      <c r="G111" s="61"/>
      <c r="H111" s="4">
        <v>2029</v>
      </c>
      <c r="I111" s="11">
        <f t="shared" si="39"/>
        <v>0</v>
      </c>
      <c r="J111" s="11">
        <f t="shared" si="37"/>
        <v>0</v>
      </c>
      <c r="K111" s="11">
        <v>0</v>
      </c>
      <c r="L111" s="11">
        <v>0</v>
      </c>
      <c r="M111" s="11">
        <v>0</v>
      </c>
      <c r="N111" s="11">
        <v>0</v>
      </c>
      <c r="O111" s="11">
        <v>0</v>
      </c>
      <c r="P111" s="11">
        <v>0</v>
      </c>
      <c r="Q111" s="11">
        <v>0</v>
      </c>
      <c r="R111" s="11">
        <v>0</v>
      </c>
      <c r="S111" s="10"/>
      <c r="T111" s="2"/>
    </row>
    <row r="112" spans="1:20" ht="21.75" customHeight="1">
      <c r="A112" s="84"/>
      <c r="B112" s="80"/>
      <c r="C112" s="76"/>
      <c r="D112" s="81"/>
      <c r="E112" s="86"/>
      <c r="F112" s="61"/>
      <c r="G112" s="61"/>
      <c r="H112" s="4">
        <v>2030</v>
      </c>
      <c r="I112" s="11">
        <f t="shared" si="39"/>
        <v>0</v>
      </c>
      <c r="J112" s="11">
        <f t="shared" si="37"/>
        <v>0</v>
      </c>
      <c r="K112" s="11">
        <v>0</v>
      </c>
      <c r="L112" s="11">
        <v>0</v>
      </c>
      <c r="M112" s="11">
        <v>0</v>
      </c>
      <c r="N112" s="11">
        <v>0</v>
      </c>
      <c r="O112" s="11">
        <v>0</v>
      </c>
      <c r="P112" s="11">
        <v>0</v>
      </c>
      <c r="Q112" s="11">
        <v>0</v>
      </c>
      <c r="R112" s="11">
        <v>0</v>
      </c>
      <c r="S112" s="10"/>
      <c r="T112" s="2"/>
    </row>
    <row r="113" spans="1:20" ht="60" customHeight="1">
      <c r="A113" s="26" t="s">
        <v>93</v>
      </c>
      <c r="B113" s="10" t="s">
        <v>209</v>
      </c>
      <c r="C113" s="62">
        <v>0.3</v>
      </c>
      <c r="D113" s="62" t="s">
        <v>210</v>
      </c>
      <c r="E113" s="62"/>
      <c r="F113" s="62" t="s">
        <v>219</v>
      </c>
      <c r="G113" s="62" t="s">
        <v>221</v>
      </c>
      <c r="H113" s="62">
        <v>2023</v>
      </c>
      <c r="I113" s="1">
        <f t="shared" si="39"/>
        <v>62147.3</v>
      </c>
      <c r="J113" s="1">
        <f t="shared" si="37"/>
        <v>0</v>
      </c>
      <c r="K113" s="1">
        <v>0</v>
      </c>
      <c r="L113" s="1">
        <v>0</v>
      </c>
      <c r="M113" s="1">
        <v>0</v>
      </c>
      <c r="N113" s="1">
        <v>0</v>
      </c>
      <c r="O113" s="1">
        <f>46610.5+15536.8</f>
        <v>62147.3</v>
      </c>
      <c r="P113" s="1">
        <v>0</v>
      </c>
      <c r="Q113" s="1">
        <v>0</v>
      </c>
      <c r="R113" s="1">
        <v>0</v>
      </c>
      <c r="S113" s="66"/>
      <c r="T113" s="92" t="s">
        <v>97</v>
      </c>
    </row>
    <row r="114" spans="1:20" ht="60" customHeight="1">
      <c r="A114" s="26" t="s">
        <v>247</v>
      </c>
      <c r="B114" s="10" t="s">
        <v>211</v>
      </c>
      <c r="C114" s="62">
        <v>0.498</v>
      </c>
      <c r="D114" s="62" t="s">
        <v>210</v>
      </c>
      <c r="E114" s="62"/>
      <c r="F114" s="62" t="s">
        <v>219</v>
      </c>
      <c r="G114" s="62" t="s">
        <v>221</v>
      </c>
      <c r="H114" s="62">
        <v>2023</v>
      </c>
      <c r="I114" s="1">
        <f>K114+M114+O114+Q114</f>
        <v>106106.6</v>
      </c>
      <c r="J114" s="1">
        <f>L114+N114+P114+R114</f>
        <v>0</v>
      </c>
      <c r="K114" s="1">
        <v>0</v>
      </c>
      <c r="L114" s="1">
        <v>0</v>
      </c>
      <c r="M114" s="1">
        <v>0</v>
      </c>
      <c r="N114" s="1">
        <v>0</v>
      </c>
      <c r="O114" s="1">
        <f>79580+26526.6</f>
        <v>106106.6</v>
      </c>
      <c r="P114" s="1">
        <v>0</v>
      </c>
      <c r="Q114" s="1">
        <v>0</v>
      </c>
      <c r="R114" s="1">
        <v>0</v>
      </c>
      <c r="S114" s="66"/>
      <c r="T114" s="93"/>
    </row>
    <row r="115" spans="1:20" ht="60" customHeight="1">
      <c r="A115" s="26" t="s">
        <v>248</v>
      </c>
      <c r="B115" s="10" t="s">
        <v>212</v>
      </c>
      <c r="C115" s="62">
        <v>0.16515</v>
      </c>
      <c r="D115" s="62" t="s">
        <v>210</v>
      </c>
      <c r="E115" s="62"/>
      <c r="F115" s="62" t="s">
        <v>219</v>
      </c>
      <c r="G115" s="62" t="s">
        <v>221</v>
      </c>
      <c r="H115" s="62">
        <v>2023</v>
      </c>
      <c r="I115" s="1">
        <f>K115+M115+O115+Q115</f>
        <v>29367.5</v>
      </c>
      <c r="J115" s="1">
        <f>L115+N115+P115+R115</f>
        <v>0</v>
      </c>
      <c r="K115" s="1">
        <v>0</v>
      </c>
      <c r="L115" s="1">
        <v>0</v>
      </c>
      <c r="M115" s="1">
        <v>0</v>
      </c>
      <c r="N115" s="1">
        <v>0</v>
      </c>
      <c r="O115" s="1">
        <f>22025.6+7341.9</f>
        <v>29367.5</v>
      </c>
      <c r="P115" s="1">
        <v>0</v>
      </c>
      <c r="Q115" s="1">
        <v>0</v>
      </c>
      <c r="R115" s="1">
        <v>0</v>
      </c>
      <c r="S115" s="66"/>
      <c r="T115" s="100"/>
    </row>
    <row r="116" spans="1:256" s="37" customFormat="1" ht="18.75" customHeight="1">
      <c r="A116" s="85"/>
      <c r="B116" s="77" t="s">
        <v>37</v>
      </c>
      <c r="C116" s="78"/>
      <c r="D116" s="79"/>
      <c r="E116" s="6"/>
      <c r="F116" s="6"/>
      <c r="G116" s="6"/>
      <c r="H116" s="8" t="s">
        <v>26</v>
      </c>
      <c r="I116" s="9">
        <f aca="true" t="shared" si="41" ref="I116:K117">I126+I136+I146</f>
        <v>1473764</v>
      </c>
      <c r="J116" s="9">
        <f t="shared" si="41"/>
        <v>0</v>
      </c>
      <c r="K116" s="9">
        <f t="shared" si="41"/>
        <v>541905.6000000001</v>
      </c>
      <c r="L116" s="9">
        <f aca="true" t="shared" si="42" ref="L116:R116">L126+L136+L146</f>
        <v>0</v>
      </c>
      <c r="M116" s="9">
        <f t="shared" si="42"/>
        <v>0</v>
      </c>
      <c r="N116" s="9">
        <f t="shared" si="42"/>
        <v>0</v>
      </c>
      <c r="O116" s="9">
        <f t="shared" si="42"/>
        <v>931858.3999999999</v>
      </c>
      <c r="P116" s="9">
        <f t="shared" si="42"/>
        <v>0</v>
      </c>
      <c r="Q116" s="9">
        <f t="shared" si="42"/>
        <v>0</v>
      </c>
      <c r="R116" s="9">
        <f t="shared" si="42"/>
        <v>0</v>
      </c>
      <c r="S116" s="10"/>
      <c r="T116" s="2"/>
      <c r="U116" s="14"/>
      <c r="V116" s="14"/>
      <c r="W116" s="15"/>
      <c r="X116" s="16"/>
      <c r="Y116" s="16"/>
      <c r="Z116" s="16"/>
      <c r="AA116" s="16"/>
      <c r="AB116" s="16"/>
      <c r="AC116" s="16"/>
      <c r="AD116" s="16"/>
      <c r="AE116" s="16"/>
      <c r="AF116" s="16"/>
      <c r="AG116" s="16"/>
      <c r="AH116" s="17"/>
      <c r="AI116" s="76"/>
      <c r="AJ116" s="76"/>
      <c r="AK116" s="76"/>
      <c r="AL116" s="76"/>
      <c r="AM116" s="15"/>
      <c r="AN116" s="16"/>
      <c r="AO116" s="16"/>
      <c r="AP116" s="16"/>
      <c r="AQ116" s="16"/>
      <c r="AR116" s="16"/>
      <c r="AS116" s="16"/>
      <c r="AT116" s="16"/>
      <c r="AU116" s="16"/>
      <c r="AV116" s="16"/>
      <c r="AW116" s="16"/>
      <c r="AX116" s="17"/>
      <c r="AY116" s="76"/>
      <c r="AZ116" s="76"/>
      <c r="BA116" s="76"/>
      <c r="BB116" s="76"/>
      <c r="BC116" s="15"/>
      <c r="BD116" s="16"/>
      <c r="BE116" s="16"/>
      <c r="BF116" s="16"/>
      <c r="BG116" s="16"/>
      <c r="BH116" s="16"/>
      <c r="BI116" s="16"/>
      <c r="BJ116" s="16"/>
      <c r="BK116" s="16"/>
      <c r="BL116" s="16"/>
      <c r="BM116" s="16"/>
      <c r="BN116" s="17"/>
      <c r="BO116" s="76"/>
      <c r="BP116" s="76"/>
      <c r="BQ116" s="76"/>
      <c r="BR116" s="76"/>
      <c r="BS116" s="15"/>
      <c r="BT116" s="16"/>
      <c r="BU116" s="16"/>
      <c r="BV116" s="16"/>
      <c r="BW116" s="16"/>
      <c r="BX116" s="16"/>
      <c r="BY116" s="16"/>
      <c r="BZ116" s="16"/>
      <c r="CA116" s="16"/>
      <c r="CB116" s="16"/>
      <c r="CC116" s="16"/>
      <c r="CD116" s="17"/>
      <c r="CE116" s="76"/>
      <c r="CF116" s="76"/>
      <c r="CG116" s="76"/>
      <c r="CH116" s="76"/>
      <c r="CI116" s="15"/>
      <c r="CJ116" s="16"/>
      <c r="CK116" s="16"/>
      <c r="CL116" s="16"/>
      <c r="CM116" s="16"/>
      <c r="CN116" s="16"/>
      <c r="CO116" s="16"/>
      <c r="CP116" s="16"/>
      <c r="CQ116" s="16"/>
      <c r="CR116" s="16"/>
      <c r="CS116" s="16"/>
      <c r="CT116" s="17"/>
      <c r="CU116" s="76"/>
      <c r="CV116" s="76"/>
      <c r="CW116" s="76"/>
      <c r="CX116" s="76"/>
      <c r="CY116" s="15"/>
      <c r="CZ116" s="16"/>
      <c r="DA116" s="16"/>
      <c r="DB116" s="16"/>
      <c r="DC116" s="16"/>
      <c r="DD116" s="16"/>
      <c r="DE116" s="16"/>
      <c r="DF116" s="16"/>
      <c r="DG116" s="16"/>
      <c r="DH116" s="16"/>
      <c r="DI116" s="16"/>
      <c r="DJ116" s="17"/>
      <c r="DK116" s="76"/>
      <c r="DL116" s="76"/>
      <c r="DM116" s="76"/>
      <c r="DN116" s="76"/>
      <c r="DO116" s="15"/>
      <c r="DP116" s="16"/>
      <c r="DQ116" s="16"/>
      <c r="DR116" s="16"/>
      <c r="DS116" s="16"/>
      <c r="DT116" s="16"/>
      <c r="DU116" s="16"/>
      <c r="DV116" s="16"/>
      <c r="DW116" s="16"/>
      <c r="DX116" s="16"/>
      <c r="DY116" s="16"/>
      <c r="DZ116" s="17"/>
      <c r="EA116" s="76"/>
      <c r="EB116" s="76"/>
      <c r="EC116" s="76"/>
      <c r="ED116" s="76"/>
      <c r="EE116" s="15"/>
      <c r="EF116" s="16"/>
      <c r="EG116" s="16"/>
      <c r="EH116" s="16"/>
      <c r="EI116" s="16"/>
      <c r="EJ116" s="16"/>
      <c r="EK116" s="16"/>
      <c r="EL116" s="16"/>
      <c r="EM116" s="16"/>
      <c r="EN116" s="16"/>
      <c r="EO116" s="16"/>
      <c r="EP116" s="17"/>
      <c r="EQ116" s="76"/>
      <c r="ER116" s="76"/>
      <c r="ES116" s="76"/>
      <c r="ET116" s="76"/>
      <c r="EU116" s="15"/>
      <c r="EV116" s="16"/>
      <c r="EW116" s="16"/>
      <c r="EX116" s="16"/>
      <c r="EY116" s="16"/>
      <c r="EZ116" s="16"/>
      <c r="FA116" s="16"/>
      <c r="FB116" s="16"/>
      <c r="FC116" s="16"/>
      <c r="FD116" s="16"/>
      <c r="FE116" s="16"/>
      <c r="FF116" s="17"/>
      <c r="FG116" s="76"/>
      <c r="FH116" s="76"/>
      <c r="FI116" s="76"/>
      <c r="FJ116" s="76"/>
      <c r="FK116" s="15"/>
      <c r="FL116" s="16"/>
      <c r="FM116" s="16"/>
      <c r="FN116" s="16"/>
      <c r="FO116" s="16"/>
      <c r="FP116" s="16"/>
      <c r="FQ116" s="16"/>
      <c r="FR116" s="16"/>
      <c r="FS116" s="16"/>
      <c r="FT116" s="16"/>
      <c r="FU116" s="16"/>
      <c r="FV116" s="17"/>
      <c r="FW116" s="76"/>
      <c r="FX116" s="76"/>
      <c r="FY116" s="76"/>
      <c r="FZ116" s="76"/>
      <c r="GA116" s="15"/>
      <c r="GB116" s="16"/>
      <c r="GC116" s="16"/>
      <c r="GD116" s="16"/>
      <c r="GE116" s="16"/>
      <c r="GF116" s="16"/>
      <c r="GG116" s="16"/>
      <c r="GH116" s="16"/>
      <c r="GI116" s="16"/>
      <c r="GJ116" s="16"/>
      <c r="GK116" s="16"/>
      <c r="GL116" s="17"/>
      <c r="GM116" s="76"/>
      <c r="GN116" s="76"/>
      <c r="GO116" s="76"/>
      <c r="GP116" s="76"/>
      <c r="GQ116" s="15"/>
      <c r="GR116" s="16"/>
      <c r="GS116" s="16"/>
      <c r="GT116" s="16"/>
      <c r="GU116" s="16"/>
      <c r="GV116" s="16"/>
      <c r="GW116" s="16"/>
      <c r="GX116" s="16"/>
      <c r="GY116" s="16"/>
      <c r="GZ116" s="16"/>
      <c r="HA116" s="16"/>
      <c r="HB116" s="17"/>
      <c r="HC116" s="76"/>
      <c r="HD116" s="76"/>
      <c r="HE116" s="76"/>
      <c r="HF116" s="76"/>
      <c r="HG116" s="15"/>
      <c r="HH116" s="16"/>
      <c r="HI116" s="16"/>
      <c r="HJ116" s="16"/>
      <c r="HK116" s="16"/>
      <c r="HL116" s="16"/>
      <c r="HM116" s="16"/>
      <c r="HN116" s="16"/>
      <c r="HO116" s="16"/>
      <c r="HP116" s="16"/>
      <c r="HQ116" s="16"/>
      <c r="HR116" s="17"/>
      <c r="HS116" s="76"/>
      <c r="HT116" s="76"/>
      <c r="HU116" s="76"/>
      <c r="HV116" s="76"/>
      <c r="HW116" s="15"/>
      <c r="HX116" s="16"/>
      <c r="HY116" s="16"/>
      <c r="HZ116" s="16"/>
      <c r="IA116" s="16"/>
      <c r="IB116" s="16"/>
      <c r="IC116" s="16"/>
      <c r="ID116" s="16"/>
      <c r="IE116" s="16"/>
      <c r="IF116" s="16"/>
      <c r="IG116" s="16"/>
      <c r="IH116" s="17"/>
      <c r="II116" s="76"/>
      <c r="IJ116" s="76"/>
      <c r="IK116" s="76"/>
      <c r="IL116" s="76"/>
      <c r="IM116" s="15"/>
      <c r="IN116" s="16"/>
      <c r="IO116" s="16"/>
      <c r="IP116" s="16"/>
      <c r="IQ116" s="16"/>
      <c r="IR116" s="16"/>
      <c r="IS116" s="16"/>
      <c r="IT116" s="16"/>
      <c r="IU116" s="16"/>
      <c r="IV116" s="16"/>
    </row>
    <row r="117" spans="1:256" s="37" customFormat="1" ht="18.75" customHeight="1">
      <c r="A117" s="86"/>
      <c r="B117" s="80"/>
      <c r="C117" s="76"/>
      <c r="D117" s="81"/>
      <c r="E117" s="6"/>
      <c r="F117" s="6"/>
      <c r="G117" s="6"/>
      <c r="H117" s="4">
        <v>2022</v>
      </c>
      <c r="I117" s="11">
        <f t="shared" si="41"/>
        <v>0</v>
      </c>
      <c r="J117" s="11">
        <f t="shared" si="41"/>
        <v>0</v>
      </c>
      <c r="K117" s="11">
        <f t="shared" si="41"/>
        <v>0</v>
      </c>
      <c r="L117" s="11">
        <f aca="true" t="shared" si="43" ref="L117:R117">L127+L137+L147</f>
        <v>0</v>
      </c>
      <c r="M117" s="11">
        <f t="shared" si="43"/>
        <v>0</v>
      </c>
      <c r="N117" s="11">
        <f t="shared" si="43"/>
        <v>0</v>
      </c>
      <c r="O117" s="11">
        <f t="shared" si="43"/>
        <v>0</v>
      </c>
      <c r="P117" s="11">
        <f t="shared" si="43"/>
        <v>0</v>
      </c>
      <c r="Q117" s="11">
        <f t="shared" si="43"/>
        <v>0</v>
      </c>
      <c r="R117" s="11">
        <f t="shared" si="43"/>
        <v>0</v>
      </c>
      <c r="S117" s="10"/>
      <c r="T117" s="2"/>
      <c r="U117" s="14"/>
      <c r="V117" s="14"/>
      <c r="W117" s="18"/>
      <c r="X117" s="19"/>
      <c r="Y117" s="19"/>
      <c r="Z117" s="19"/>
      <c r="AA117" s="19"/>
      <c r="AB117" s="19"/>
      <c r="AC117" s="19"/>
      <c r="AD117" s="19"/>
      <c r="AE117" s="19"/>
      <c r="AF117" s="19"/>
      <c r="AG117" s="19"/>
      <c r="AH117" s="17"/>
      <c r="AI117" s="76"/>
      <c r="AJ117" s="76"/>
      <c r="AK117" s="76"/>
      <c r="AL117" s="76"/>
      <c r="AM117" s="18"/>
      <c r="AN117" s="19"/>
      <c r="AO117" s="19"/>
      <c r="AP117" s="19"/>
      <c r="AQ117" s="19"/>
      <c r="AR117" s="19"/>
      <c r="AS117" s="19"/>
      <c r="AT117" s="19"/>
      <c r="AU117" s="19"/>
      <c r="AV117" s="19"/>
      <c r="AW117" s="19"/>
      <c r="AX117" s="17"/>
      <c r="AY117" s="76"/>
      <c r="AZ117" s="76"/>
      <c r="BA117" s="76"/>
      <c r="BB117" s="76"/>
      <c r="BC117" s="18"/>
      <c r="BD117" s="19"/>
      <c r="BE117" s="19"/>
      <c r="BF117" s="19"/>
      <c r="BG117" s="19"/>
      <c r="BH117" s="19"/>
      <c r="BI117" s="19"/>
      <c r="BJ117" s="19"/>
      <c r="BK117" s="19"/>
      <c r="BL117" s="19"/>
      <c r="BM117" s="19"/>
      <c r="BN117" s="17"/>
      <c r="BO117" s="76"/>
      <c r="BP117" s="76"/>
      <c r="BQ117" s="76"/>
      <c r="BR117" s="76"/>
      <c r="BS117" s="18"/>
      <c r="BT117" s="19"/>
      <c r="BU117" s="19"/>
      <c r="BV117" s="19"/>
      <c r="BW117" s="19"/>
      <c r="BX117" s="19"/>
      <c r="BY117" s="19"/>
      <c r="BZ117" s="19"/>
      <c r="CA117" s="19"/>
      <c r="CB117" s="19"/>
      <c r="CC117" s="19"/>
      <c r="CD117" s="17"/>
      <c r="CE117" s="76"/>
      <c r="CF117" s="76"/>
      <c r="CG117" s="76"/>
      <c r="CH117" s="76"/>
      <c r="CI117" s="18"/>
      <c r="CJ117" s="19"/>
      <c r="CK117" s="19"/>
      <c r="CL117" s="19"/>
      <c r="CM117" s="19"/>
      <c r="CN117" s="19"/>
      <c r="CO117" s="19"/>
      <c r="CP117" s="19"/>
      <c r="CQ117" s="19"/>
      <c r="CR117" s="19"/>
      <c r="CS117" s="19"/>
      <c r="CT117" s="17"/>
      <c r="CU117" s="76"/>
      <c r="CV117" s="76"/>
      <c r="CW117" s="76"/>
      <c r="CX117" s="76"/>
      <c r="CY117" s="18"/>
      <c r="CZ117" s="19"/>
      <c r="DA117" s="19"/>
      <c r="DB117" s="19"/>
      <c r="DC117" s="19"/>
      <c r="DD117" s="19"/>
      <c r="DE117" s="19"/>
      <c r="DF117" s="19"/>
      <c r="DG117" s="19"/>
      <c r="DH117" s="19"/>
      <c r="DI117" s="19"/>
      <c r="DJ117" s="17"/>
      <c r="DK117" s="76"/>
      <c r="DL117" s="76"/>
      <c r="DM117" s="76"/>
      <c r="DN117" s="76"/>
      <c r="DO117" s="18"/>
      <c r="DP117" s="19"/>
      <c r="DQ117" s="19"/>
      <c r="DR117" s="19"/>
      <c r="DS117" s="19"/>
      <c r="DT117" s="19"/>
      <c r="DU117" s="19"/>
      <c r="DV117" s="19"/>
      <c r="DW117" s="19"/>
      <c r="DX117" s="19"/>
      <c r="DY117" s="19"/>
      <c r="DZ117" s="17"/>
      <c r="EA117" s="76"/>
      <c r="EB117" s="76"/>
      <c r="EC117" s="76"/>
      <c r="ED117" s="76"/>
      <c r="EE117" s="18"/>
      <c r="EF117" s="19"/>
      <c r="EG117" s="19"/>
      <c r="EH117" s="19"/>
      <c r="EI117" s="19"/>
      <c r="EJ117" s="19"/>
      <c r="EK117" s="19"/>
      <c r="EL117" s="19"/>
      <c r="EM117" s="19"/>
      <c r="EN117" s="19"/>
      <c r="EO117" s="19"/>
      <c r="EP117" s="17"/>
      <c r="EQ117" s="76"/>
      <c r="ER117" s="76"/>
      <c r="ES117" s="76"/>
      <c r="ET117" s="76"/>
      <c r="EU117" s="18"/>
      <c r="EV117" s="19"/>
      <c r="EW117" s="19"/>
      <c r="EX117" s="19"/>
      <c r="EY117" s="19"/>
      <c r="EZ117" s="19"/>
      <c r="FA117" s="19"/>
      <c r="FB117" s="19"/>
      <c r="FC117" s="19"/>
      <c r="FD117" s="19"/>
      <c r="FE117" s="19"/>
      <c r="FF117" s="17"/>
      <c r="FG117" s="76"/>
      <c r="FH117" s="76"/>
      <c r="FI117" s="76"/>
      <c r="FJ117" s="76"/>
      <c r="FK117" s="18"/>
      <c r="FL117" s="19"/>
      <c r="FM117" s="19"/>
      <c r="FN117" s="19"/>
      <c r="FO117" s="19"/>
      <c r="FP117" s="19"/>
      <c r="FQ117" s="19"/>
      <c r="FR117" s="19"/>
      <c r="FS117" s="19"/>
      <c r="FT117" s="19"/>
      <c r="FU117" s="19"/>
      <c r="FV117" s="17"/>
      <c r="FW117" s="76"/>
      <c r="FX117" s="76"/>
      <c r="FY117" s="76"/>
      <c r="FZ117" s="76"/>
      <c r="GA117" s="18"/>
      <c r="GB117" s="19"/>
      <c r="GC117" s="19"/>
      <c r="GD117" s="19"/>
      <c r="GE117" s="19"/>
      <c r="GF117" s="19"/>
      <c r="GG117" s="19"/>
      <c r="GH117" s="19"/>
      <c r="GI117" s="19"/>
      <c r="GJ117" s="19"/>
      <c r="GK117" s="19"/>
      <c r="GL117" s="17"/>
      <c r="GM117" s="76"/>
      <c r="GN117" s="76"/>
      <c r="GO117" s="76"/>
      <c r="GP117" s="76"/>
      <c r="GQ117" s="18"/>
      <c r="GR117" s="19"/>
      <c r="GS117" s="19"/>
      <c r="GT117" s="19"/>
      <c r="GU117" s="19"/>
      <c r="GV117" s="19"/>
      <c r="GW117" s="19"/>
      <c r="GX117" s="19"/>
      <c r="GY117" s="19"/>
      <c r="GZ117" s="19"/>
      <c r="HA117" s="19"/>
      <c r="HB117" s="17"/>
      <c r="HC117" s="76"/>
      <c r="HD117" s="76"/>
      <c r="HE117" s="76"/>
      <c r="HF117" s="76"/>
      <c r="HG117" s="18"/>
      <c r="HH117" s="19"/>
      <c r="HI117" s="19"/>
      <c r="HJ117" s="19"/>
      <c r="HK117" s="19"/>
      <c r="HL117" s="19"/>
      <c r="HM117" s="19"/>
      <c r="HN117" s="19"/>
      <c r="HO117" s="19"/>
      <c r="HP117" s="19"/>
      <c r="HQ117" s="19"/>
      <c r="HR117" s="17"/>
      <c r="HS117" s="76"/>
      <c r="HT117" s="76"/>
      <c r="HU117" s="76"/>
      <c r="HV117" s="76"/>
      <c r="HW117" s="18"/>
      <c r="HX117" s="19"/>
      <c r="HY117" s="19"/>
      <c r="HZ117" s="19"/>
      <c r="IA117" s="19"/>
      <c r="IB117" s="19"/>
      <c r="IC117" s="19"/>
      <c r="ID117" s="19"/>
      <c r="IE117" s="19"/>
      <c r="IF117" s="19"/>
      <c r="IG117" s="19"/>
      <c r="IH117" s="17"/>
      <c r="II117" s="76"/>
      <c r="IJ117" s="76"/>
      <c r="IK117" s="76"/>
      <c r="IL117" s="76"/>
      <c r="IM117" s="18"/>
      <c r="IN117" s="19"/>
      <c r="IO117" s="19"/>
      <c r="IP117" s="19"/>
      <c r="IQ117" s="19"/>
      <c r="IR117" s="19"/>
      <c r="IS117" s="19"/>
      <c r="IT117" s="19"/>
      <c r="IU117" s="19"/>
      <c r="IV117" s="19"/>
    </row>
    <row r="118" spans="1:256" s="37" customFormat="1" ht="18.75" customHeight="1">
      <c r="A118" s="86"/>
      <c r="B118" s="80"/>
      <c r="C118" s="76"/>
      <c r="D118" s="81"/>
      <c r="E118" s="6"/>
      <c r="F118" s="6"/>
      <c r="G118" s="6"/>
      <c r="H118" s="4">
        <v>2023</v>
      </c>
      <c r="I118" s="11">
        <f aca="true" t="shared" si="44" ref="I118:J125">I128+I138+I148</f>
        <v>448702.30000000005</v>
      </c>
      <c r="J118" s="11">
        <f t="shared" si="44"/>
        <v>0</v>
      </c>
      <c r="K118" s="11">
        <f aca="true" t="shared" si="45" ref="K118:R118">K128+K138+K148</f>
        <v>111762</v>
      </c>
      <c r="L118" s="11">
        <f t="shared" si="45"/>
        <v>0</v>
      </c>
      <c r="M118" s="11">
        <f t="shared" si="45"/>
        <v>0</v>
      </c>
      <c r="N118" s="11">
        <f t="shared" si="45"/>
        <v>0</v>
      </c>
      <c r="O118" s="11">
        <f t="shared" si="45"/>
        <v>336940.30000000005</v>
      </c>
      <c r="P118" s="11">
        <f t="shared" si="45"/>
        <v>0</v>
      </c>
      <c r="Q118" s="11">
        <f t="shared" si="45"/>
        <v>0</v>
      </c>
      <c r="R118" s="11">
        <f t="shared" si="45"/>
        <v>0</v>
      </c>
      <c r="S118" s="10"/>
      <c r="T118" s="2"/>
      <c r="U118" s="14"/>
      <c r="V118" s="14"/>
      <c r="W118" s="18"/>
      <c r="X118" s="19"/>
      <c r="Y118" s="19"/>
      <c r="Z118" s="19"/>
      <c r="AA118" s="19"/>
      <c r="AB118" s="19"/>
      <c r="AC118" s="19"/>
      <c r="AD118" s="19"/>
      <c r="AE118" s="19"/>
      <c r="AF118" s="19"/>
      <c r="AG118" s="19"/>
      <c r="AH118" s="17"/>
      <c r="AI118" s="76"/>
      <c r="AJ118" s="76"/>
      <c r="AK118" s="76"/>
      <c r="AL118" s="76"/>
      <c r="AM118" s="18"/>
      <c r="AN118" s="19"/>
      <c r="AO118" s="19"/>
      <c r="AP118" s="19"/>
      <c r="AQ118" s="19"/>
      <c r="AR118" s="19"/>
      <c r="AS118" s="19"/>
      <c r="AT118" s="19"/>
      <c r="AU118" s="19"/>
      <c r="AV118" s="19"/>
      <c r="AW118" s="19"/>
      <c r="AX118" s="17"/>
      <c r="AY118" s="76"/>
      <c r="AZ118" s="76"/>
      <c r="BA118" s="76"/>
      <c r="BB118" s="76"/>
      <c r="BC118" s="18"/>
      <c r="BD118" s="19"/>
      <c r="BE118" s="19"/>
      <c r="BF118" s="19"/>
      <c r="BG118" s="19"/>
      <c r="BH118" s="19"/>
      <c r="BI118" s="19"/>
      <c r="BJ118" s="19"/>
      <c r="BK118" s="19"/>
      <c r="BL118" s="19"/>
      <c r="BM118" s="19"/>
      <c r="BN118" s="17"/>
      <c r="BO118" s="76"/>
      <c r="BP118" s="76"/>
      <c r="BQ118" s="76"/>
      <c r="BR118" s="76"/>
      <c r="BS118" s="18"/>
      <c r="BT118" s="19"/>
      <c r="BU118" s="19"/>
      <c r="BV118" s="19"/>
      <c r="BW118" s="19"/>
      <c r="BX118" s="19"/>
      <c r="BY118" s="19"/>
      <c r="BZ118" s="19"/>
      <c r="CA118" s="19"/>
      <c r="CB118" s="19"/>
      <c r="CC118" s="19"/>
      <c r="CD118" s="17"/>
      <c r="CE118" s="76"/>
      <c r="CF118" s="76"/>
      <c r="CG118" s="76"/>
      <c r="CH118" s="76"/>
      <c r="CI118" s="18"/>
      <c r="CJ118" s="19"/>
      <c r="CK118" s="19"/>
      <c r="CL118" s="19"/>
      <c r="CM118" s="19"/>
      <c r="CN118" s="19"/>
      <c r="CO118" s="19"/>
      <c r="CP118" s="19"/>
      <c r="CQ118" s="19"/>
      <c r="CR118" s="19"/>
      <c r="CS118" s="19"/>
      <c r="CT118" s="17"/>
      <c r="CU118" s="76"/>
      <c r="CV118" s="76"/>
      <c r="CW118" s="76"/>
      <c r="CX118" s="76"/>
      <c r="CY118" s="18"/>
      <c r="CZ118" s="19"/>
      <c r="DA118" s="19"/>
      <c r="DB118" s="19"/>
      <c r="DC118" s="19"/>
      <c r="DD118" s="19"/>
      <c r="DE118" s="19"/>
      <c r="DF118" s="19"/>
      <c r="DG118" s="19"/>
      <c r="DH118" s="19"/>
      <c r="DI118" s="19"/>
      <c r="DJ118" s="17"/>
      <c r="DK118" s="76"/>
      <c r="DL118" s="76"/>
      <c r="DM118" s="76"/>
      <c r="DN118" s="76"/>
      <c r="DO118" s="18"/>
      <c r="DP118" s="19"/>
      <c r="DQ118" s="19"/>
      <c r="DR118" s="19"/>
      <c r="DS118" s="19"/>
      <c r="DT118" s="19"/>
      <c r="DU118" s="19"/>
      <c r="DV118" s="19"/>
      <c r="DW118" s="19"/>
      <c r="DX118" s="19"/>
      <c r="DY118" s="19"/>
      <c r="DZ118" s="17"/>
      <c r="EA118" s="76"/>
      <c r="EB118" s="76"/>
      <c r="EC118" s="76"/>
      <c r="ED118" s="76"/>
      <c r="EE118" s="18"/>
      <c r="EF118" s="19"/>
      <c r="EG118" s="19"/>
      <c r="EH118" s="19"/>
      <c r="EI118" s="19"/>
      <c r="EJ118" s="19"/>
      <c r="EK118" s="19"/>
      <c r="EL118" s="19"/>
      <c r="EM118" s="19"/>
      <c r="EN118" s="19"/>
      <c r="EO118" s="19"/>
      <c r="EP118" s="17"/>
      <c r="EQ118" s="76"/>
      <c r="ER118" s="76"/>
      <c r="ES118" s="76"/>
      <c r="ET118" s="76"/>
      <c r="EU118" s="18"/>
      <c r="EV118" s="19"/>
      <c r="EW118" s="19"/>
      <c r="EX118" s="19"/>
      <c r="EY118" s="19"/>
      <c r="EZ118" s="19"/>
      <c r="FA118" s="19"/>
      <c r="FB118" s="19"/>
      <c r="FC118" s="19"/>
      <c r="FD118" s="19"/>
      <c r="FE118" s="19"/>
      <c r="FF118" s="17"/>
      <c r="FG118" s="76"/>
      <c r="FH118" s="76"/>
      <c r="FI118" s="76"/>
      <c r="FJ118" s="76"/>
      <c r="FK118" s="18"/>
      <c r="FL118" s="19"/>
      <c r="FM118" s="19"/>
      <c r="FN118" s="19"/>
      <c r="FO118" s="19"/>
      <c r="FP118" s="19"/>
      <c r="FQ118" s="19"/>
      <c r="FR118" s="19"/>
      <c r="FS118" s="19"/>
      <c r="FT118" s="19"/>
      <c r="FU118" s="19"/>
      <c r="FV118" s="17"/>
      <c r="FW118" s="76"/>
      <c r="FX118" s="76"/>
      <c r="FY118" s="76"/>
      <c r="FZ118" s="76"/>
      <c r="GA118" s="18"/>
      <c r="GB118" s="19"/>
      <c r="GC118" s="19"/>
      <c r="GD118" s="19"/>
      <c r="GE118" s="19"/>
      <c r="GF118" s="19"/>
      <c r="GG118" s="19"/>
      <c r="GH118" s="19"/>
      <c r="GI118" s="19"/>
      <c r="GJ118" s="19"/>
      <c r="GK118" s="19"/>
      <c r="GL118" s="17"/>
      <c r="GM118" s="76"/>
      <c r="GN118" s="76"/>
      <c r="GO118" s="76"/>
      <c r="GP118" s="76"/>
      <c r="GQ118" s="18"/>
      <c r="GR118" s="19"/>
      <c r="GS118" s="19"/>
      <c r="GT118" s="19"/>
      <c r="GU118" s="19"/>
      <c r="GV118" s="19"/>
      <c r="GW118" s="19"/>
      <c r="GX118" s="19"/>
      <c r="GY118" s="19"/>
      <c r="GZ118" s="19"/>
      <c r="HA118" s="19"/>
      <c r="HB118" s="17"/>
      <c r="HC118" s="76"/>
      <c r="HD118" s="76"/>
      <c r="HE118" s="76"/>
      <c r="HF118" s="76"/>
      <c r="HG118" s="18"/>
      <c r="HH118" s="19"/>
      <c r="HI118" s="19"/>
      <c r="HJ118" s="19"/>
      <c r="HK118" s="19"/>
      <c r="HL118" s="19"/>
      <c r="HM118" s="19"/>
      <c r="HN118" s="19"/>
      <c r="HO118" s="19"/>
      <c r="HP118" s="19"/>
      <c r="HQ118" s="19"/>
      <c r="HR118" s="17"/>
      <c r="HS118" s="76"/>
      <c r="HT118" s="76"/>
      <c r="HU118" s="76"/>
      <c r="HV118" s="76"/>
      <c r="HW118" s="18"/>
      <c r="HX118" s="19"/>
      <c r="HY118" s="19"/>
      <c r="HZ118" s="19"/>
      <c r="IA118" s="19"/>
      <c r="IB118" s="19"/>
      <c r="IC118" s="19"/>
      <c r="ID118" s="19"/>
      <c r="IE118" s="19"/>
      <c r="IF118" s="19"/>
      <c r="IG118" s="19"/>
      <c r="IH118" s="17"/>
      <c r="II118" s="76"/>
      <c r="IJ118" s="76"/>
      <c r="IK118" s="76"/>
      <c r="IL118" s="76"/>
      <c r="IM118" s="18"/>
      <c r="IN118" s="19"/>
      <c r="IO118" s="19"/>
      <c r="IP118" s="19"/>
      <c r="IQ118" s="19"/>
      <c r="IR118" s="19"/>
      <c r="IS118" s="19"/>
      <c r="IT118" s="19"/>
      <c r="IU118" s="19"/>
      <c r="IV118" s="19"/>
    </row>
    <row r="119" spans="1:256" s="37" customFormat="1" ht="18.75" customHeight="1">
      <c r="A119" s="86"/>
      <c r="B119" s="80"/>
      <c r="C119" s="76"/>
      <c r="D119" s="81"/>
      <c r="E119" s="6"/>
      <c r="F119" s="6"/>
      <c r="G119" s="6"/>
      <c r="H119" s="4">
        <v>2024</v>
      </c>
      <c r="I119" s="11">
        <f t="shared" si="44"/>
        <v>260605</v>
      </c>
      <c r="J119" s="11">
        <f t="shared" si="44"/>
        <v>0</v>
      </c>
      <c r="K119" s="11">
        <f aca="true" t="shared" si="46" ref="K119:R119">K129+K139+K149</f>
        <v>48742.3</v>
      </c>
      <c r="L119" s="11">
        <f t="shared" si="46"/>
        <v>0</v>
      </c>
      <c r="M119" s="11">
        <f t="shared" si="46"/>
        <v>0</v>
      </c>
      <c r="N119" s="11">
        <f t="shared" si="46"/>
        <v>0</v>
      </c>
      <c r="O119" s="11">
        <f t="shared" si="46"/>
        <v>211862.69999999998</v>
      </c>
      <c r="P119" s="11">
        <f t="shared" si="46"/>
        <v>0</v>
      </c>
      <c r="Q119" s="11">
        <f t="shared" si="46"/>
        <v>0</v>
      </c>
      <c r="R119" s="11">
        <f t="shared" si="46"/>
        <v>0</v>
      </c>
      <c r="S119" s="10"/>
      <c r="T119" s="2"/>
      <c r="U119" s="14"/>
      <c r="V119" s="14"/>
      <c r="W119" s="18"/>
      <c r="X119" s="19"/>
      <c r="Y119" s="19"/>
      <c r="Z119" s="19"/>
      <c r="AA119" s="19"/>
      <c r="AB119" s="19"/>
      <c r="AC119" s="19"/>
      <c r="AD119" s="19"/>
      <c r="AE119" s="19"/>
      <c r="AF119" s="19"/>
      <c r="AG119" s="19"/>
      <c r="AH119" s="17"/>
      <c r="AI119" s="76"/>
      <c r="AJ119" s="76"/>
      <c r="AK119" s="76"/>
      <c r="AL119" s="76"/>
      <c r="AM119" s="18"/>
      <c r="AN119" s="19"/>
      <c r="AO119" s="19"/>
      <c r="AP119" s="19"/>
      <c r="AQ119" s="19"/>
      <c r="AR119" s="19"/>
      <c r="AS119" s="19"/>
      <c r="AT119" s="19"/>
      <c r="AU119" s="19"/>
      <c r="AV119" s="19"/>
      <c r="AW119" s="19"/>
      <c r="AX119" s="17"/>
      <c r="AY119" s="76"/>
      <c r="AZ119" s="76"/>
      <c r="BA119" s="76"/>
      <c r="BB119" s="76"/>
      <c r="BC119" s="18"/>
      <c r="BD119" s="19"/>
      <c r="BE119" s="19"/>
      <c r="BF119" s="19"/>
      <c r="BG119" s="19"/>
      <c r="BH119" s="19"/>
      <c r="BI119" s="19"/>
      <c r="BJ119" s="19"/>
      <c r="BK119" s="19"/>
      <c r="BL119" s="19"/>
      <c r="BM119" s="19"/>
      <c r="BN119" s="17"/>
      <c r="BO119" s="76"/>
      <c r="BP119" s="76"/>
      <c r="BQ119" s="76"/>
      <c r="BR119" s="76"/>
      <c r="BS119" s="18"/>
      <c r="BT119" s="19"/>
      <c r="BU119" s="19"/>
      <c r="BV119" s="19"/>
      <c r="BW119" s="19"/>
      <c r="BX119" s="19"/>
      <c r="BY119" s="19"/>
      <c r="BZ119" s="19"/>
      <c r="CA119" s="19"/>
      <c r="CB119" s="19"/>
      <c r="CC119" s="19"/>
      <c r="CD119" s="17"/>
      <c r="CE119" s="76"/>
      <c r="CF119" s="76"/>
      <c r="CG119" s="76"/>
      <c r="CH119" s="76"/>
      <c r="CI119" s="18"/>
      <c r="CJ119" s="19"/>
      <c r="CK119" s="19"/>
      <c r="CL119" s="19"/>
      <c r="CM119" s="19"/>
      <c r="CN119" s="19"/>
      <c r="CO119" s="19"/>
      <c r="CP119" s="19"/>
      <c r="CQ119" s="19"/>
      <c r="CR119" s="19"/>
      <c r="CS119" s="19"/>
      <c r="CT119" s="17"/>
      <c r="CU119" s="76"/>
      <c r="CV119" s="76"/>
      <c r="CW119" s="76"/>
      <c r="CX119" s="76"/>
      <c r="CY119" s="18"/>
      <c r="CZ119" s="19"/>
      <c r="DA119" s="19"/>
      <c r="DB119" s="19"/>
      <c r="DC119" s="19"/>
      <c r="DD119" s="19"/>
      <c r="DE119" s="19"/>
      <c r="DF119" s="19"/>
      <c r="DG119" s="19"/>
      <c r="DH119" s="19"/>
      <c r="DI119" s="19"/>
      <c r="DJ119" s="17"/>
      <c r="DK119" s="76"/>
      <c r="DL119" s="76"/>
      <c r="DM119" s="76"/>
      <c r="DN119" s="76"/>
      <c r="DO119" s="18"/>
      <c r="DP119" s="19"/>
      <c r="DQ119" s="19"/>
      <c r="DR119" s="19"/>
      <c r="DS119" s="19"/>
      <c r="DT119" s="19"/>
      <c r="DU119" s="19"/>
      <c r="DV119" s="19"/>
      <c r="DW119" s="19"/>
      <c r="DX119" s="19"/>
      <c r="DY119" s="19"/>
      <c r="DZ119" s="17"/>
      <c r="EA119" s="76"/>
      <c r="EB119" s="76"/>
      <c r="EC119" s="76"/>
      <c r="ED119" s="76"/>
      <c r="EE119" s="18"/>
      <c r="EF119" s="19"/>
      <c r="EG119" s="19"/>
      <c r="EH119" s="19"/>
      <c r="EI119" s="19"/>
      <c r="EJ119" s="19"/>
      <c r="EK119" s="19"/>
      <c r="EL119" s="19"/>
      <c r="EM119" s="19"/>
      <c r="EN119" s="19"/>
      <c r="EO119" s="19"/>
      <c r="EP119" s="17"/>
      <c r="EQ119" s="76"/>
      <c r="ER119" s="76"/>
      <c r="ES119" s="76"/>
      <c r="ET119" s="76"/>
      <c r="EU119" s="18"/>
      <c r="EV119" s="19"/>
      <c r="EW119" s="19"/>
      <c r="EX119" s="19"/>
      <c r="EY119" s="19"/>
      <c r="EZ119" s="19"/>
      <c r="FA119" s="19"/>
      <c r="FB119" s="19"/>
      <c r="FC119" s="19"/>
      <c r="FD119" s="19"/>
      <c r="FE119" s="19"/>
      <c r="FF119" s="17"/>
      <c r="FG119" s="76"/>
      <c r="FH119" s="76"/>
      <c r="FI119" s="76"/>
      <c r="FJ119" s="76"/>
      <c r="FK119" s="18"/>
      <c r="FL119" s="19"/>
      <c r="FM119" s="19"/>
      <c r="FN119" s="19"/>
      <c r="FO119" s="19"/>
      <c r="FP119" s="19"/>
      <c r="FQ119" s="19"/>
      <c r="FR119" s="19"/>
      <c r="FS119" s="19"/>
      <c r="FT119" s="19"/>
      <c r="FU119" s="19"/>
      <c r="FV119" s="17"/>
      <c r="FW119" s="76"/>
      <c r="FX119" s="76"/>
      <c r="FY119" s="76"/>
      <c r="FZ119" s="76"/>
      <c r="GA119" s="18"/>
      <c r="GB119" s="19"/>
      <c r="GC119" s="19"/>
      <c r="GD119" s="19"/>
      <c r="GE119" s="19"/>
      <c r="GF119" s="19"/>
      <c r="GG119" s="19"/>
      <c r="GH119" s="19"/>
      <c r="GI119" s="19"/>
      <c r="GJ119" s="19"/>
      <c r="GK119" s="19"/>
      <c r="GL119" s="17"/>
      <c r="GM119" s="76"/>
      <c r="GN119" s="76"/>
      <c r="GO119" s="76"/>
      <c r="GP119" s="76"/>
      <c r="GQ119" s="18"/>
      <c r="GR119" s="19"/>
      <c r="GS119" s="19"/>
      <c r="GT119" s="19"/>
      <c r="GU119" s="19"/>
      <c r="GV119" s="19"/>
      <c r="GW119" s="19"/>
      <c r="GX119" s="19"/>
      <c r="GY119" s="19"/>
      <c r="GZ119" s="19"/>
      <c r="HA119" s="19"/>
      <c r="HB119" s="17"/>
      <c r="HC119" s="76"/>
      <c r="HD119" s="76"/>
      <c r="HE119" s="76"/>
      <c r="HF119" s="76"/>
      <c r="HG119" s="18"/>
      <c r="HH119" s="19"/>
      <c r="HI119" s="19"/>
      <c r="HJ119" s="19"/>
      <c r="HK119" s="19"/>
      <c r="HL119" s="19"/>
      <c r="HM119" s="19"/>
      <c r="HN119" s="19"/>
      <c r="HO119" s="19"/>
      <c r="HP119" s="19"/>
      <c r="HQ119" s="19"/>
      <c r="HR119" s="17"/>
      <c r="HS119" s="76"/>
      <c r="HT119" s="76"/>
      <c r="HU119" s="76"/>
      <c r="HV119" s="76"/>
      <c r="HW119" s="18"/>
      <c r="HX119" s="19"/>
      <c r="HY119" s="19"/>
      <c r="HZ119" s="19"/>
      <c r="IA119" s="19"/>
      <c r="IB119" s="19"/>
      <c r="IC119" s="19"/>
      <c r="ID119" s="19"/>
      <c r="IE119" s="19"/>
      <c r="IF119" s="19"/>
      <c r="IG119" s="19"/>
      <c r="IH119" s="17"/>
      <c r="II119" s="76"/>
      <c r="IJ119" s="76"/>
      <c r="IK119" s="76"/>
      <c r="IL119" s="76"/>
      <c r="IM119" s="18"/>
      <c r="IN119" s="19"/>
      <c r="IO119" s="19"/>
      <c r="IP119" s="19"/>
      <c r="IQ119" s="19"/>
      <c r="IR119" s="19"/>
      <c r="IS119" s="19"/>
      <c r="IT119" s="19"/>
      <c r="IU119" s="19"/>
      <c r="IV119" s="19"/>
    </row>
    <row r="120" spans="1:256" s="37" customFormat="1" ht="18.75" customHeight="1">
      <c r="A120" s="86"/>
      <c r="B120" s="80"/>
      <c r="C120" s="76"/>
      <c r="D120" s="81"/>
      <c r="E120" s="6"/>
      <c r="F120" s="6"/>
      <c r="G120" s="6"/>
      <c r="H120" s="4">
        <v>2025</v>
      </c>
      <c r="I120" s="11">
        <f t="shared" si="44"/>
        <v>618782.8999999999</v>
      </c>
      <c r="J120" s="11">
        <f t="shared" si="44"/>
        <v>0</v>
      </c>
      <c r="K120" s="11">
        <f aca="true" t="shared" si="47" ref="K120:R120">K130+K140+K150</f>
        <v>235727.5</v>
      </c>
      <c r="L120" s="11">
        <f t="shared" si="47"/>
        <v>0</v>
      </c>
      <c r="M120" s="11">
        <f t="shared" si="47"/>
        <v>0</v>
      </c>
      <c r="N120" s="11">
        <f t="shared" si="47"/>
        <v>0</v>
      </c>
      <c r="O120" s="11">
        <f t="shared" si="47"/>
        <v>383055.39999999997</v>
      </c>
      <c r="P120" s="11">
        <f t="shared" si="47"/>
        <v>0</v>
      </c>
      <c r="Q120" s="11">
        <f t="shared" si="47"/>
        <v>0</v>
      </c>
      <c r="R120" s="11">
        <f t="shared" si="47"/>
        <v>0</v>
      </c>
      <c r="S120" s="10"/>
      <c r="T120" s="2"/>
      <c r="U120" s="14"/>
      <c r="V120" s="14"/>
      <c r="W120" s="18"/>
      <c r="X120" s="19"/>
      <c r="Y120" s="19"/>
      <c r="Z120" s="19"/>
      <c r="AA120" s="19"/>
      <c r="AB120" s="19"/>
      <c r="AC120" s="19"/>
      <c r="AD120" s="19"/>
      <c r="AE120" s="19"/>
      <c r="AF120" s="19"/>
      <c r="AG120" s="19"/>
      <c r="AH120" s="17"/>
      <c r="AI120" s="76"/>
      <c r="AJ120" s="76"/>
      <c r="AK120" s="76"/>
      <c r="AL120" s="76"/>
      <c r="AM120" s="18"/>
      <c r="AN120" s="19"/>
      <c r="AO120" s="19"/>
      <c r="AP120" s="19"/>
      <c r="AQ120" s="19"/>
      <c r="AR120" s="19"/>
      <c r="AS120" s="19"/>
      <c r="AT120" s="19"/>
      <c r="AU120" s="19"/>
      <c r="AV120" s="19"/>
      <c r="AW120" s="19"/>
      <c r="AX120" s="17"/>
      <c r="AY120" s="76"/>
      <c r="AZ120" s="76"/>
      <c r="BA120" s="76"/>
      <c r="BB120" s="76"/>
      <c r="BC120" s="18"/>
      <c r="BD120" s="19"/>
      <c r="BE120" s="19"/>
      <c r="BF120" s="19"/>
      <c r="BG120" s="19"/>
      <c r="BH120" s="19"/>
      <c r="BI120" s="19"/>
      <c r="BJ120" s="19"/>
      <c r="BK120" s="19"/>
      <c r="BL120" s="19"/>
      <c r="BM120" s="19"/>
      <c r="BN120" s="17"/>
      <c r="BO120" s="76"/>
      <c r="BP120" s="76"/>
      <c r="BQ120" s="76"/>
      <c r="BR120" s="76"/>
      <c r="BS120" s="18"/>
      <c r="BT120" s="19"/>
      <c r="BU120" s="19"/>
      <c r="BV120" s="19"/>
      <c r="BW120" s="19"/>
      <c r="BX120" s="19"/>
      <c r="BY120" s="19"/>
      <c r="BZ120" s="19"/>
      <c r="CA120" s="19"/>
      <c r="CB120" s="19"/>
      <c r="CC120" s="19"/>
      <c r="CD120" s="17"/>
      <c r="CE120" s="76"/>
      <c r="CF120" s="76"/>
      <c r="CG120" s="76"/>
      <c r="CH120" s="76"/>
      <c r="CI120" s="18"/>
      <c r="CJ120" s="19"/>
      <c r="CK120" s="19"/>
      <c r="CL120" s="19"/>
      <c r="CM120" s="19"/>
      <c r="CN120" s="19"/>
      <c r="CO120" s="19"/>
      <c r="CP120" s="19"/>
      <c r="CQ120" s="19"/>
      <c r="CR120" s="19"/>
      <c r="CS120" s="19"/>
      <c r="CT120" s="17"/>
      <c r="CU120" s="76"/>
      <c r="CV120" s="76"/>
      <c r="CW120" s="76"/>
      <c r="CX120" s="76"/>
      <c r="CY120" s="18"/>
      <c r="CZ120" s="19"/>
      <c r="DA120" s="19"/>
      <c r="DB120" s="19"/>
      <c r="DC120" s="19"/>
      <c r="DD120" s="19"/>
      <c r="DE120" s="19"/>
      <c r="DF120" s="19"/>
      <c r="DG120" s="19"/>
      <c r="DH120" s="19"/>
      <c r="DI120" s="19"/>
      <c r="DJ120" s="17"/>
      <c r="DK120" s="76"/>
      <c r="DL120" s="76"/>
      <c r="DM120" s="76"/>
      <c r="DN120" s="76"/>
      <c r="DO120" s="18"/>
      <c r="DP120" s="19"/>
      <c r="DQ120" s="19"/>
      <c r="DR120" s="19"/>
      <c r="DS120" s="19"/>
      <c r="DT120" s="19"/>
      <c r="DU120" s="19"/>
      <c r="DV120" s="19"/>
      <c r="DW120" s="19"/>
      <c r="DX120" s="19"/>
      <c r="DY120" s="19"/>
      <c r="DZ120" s="17"/>
      <c r="EA120" s="76"/>
      <c r="EB120" s="76"/>
      <c r="EC120" s="76"/>
      <c r="ED120" s="76"/>
      <c r="EE120" s="18"/>
      <c r="EF120" s="19"/>
      <c r="EG120" s="19"/>
      <c r="EH120" s="19"/>
      <c r="EI120" s="19"/>
      <c r="EJ120" s="19"/>
      <c r="EK120" s="19"/>
      <c r="EL120" s="19"/>
      <c r="EM120" s="19"/>
      <c r="EN120" s="19"/>
      <c r="EO120" s="19"/>
      <c r="EP120" s="17"/>
      <c r="EQ120" s="76"/>
      <c r="ER120" s="76"/>
      <c r="ES120" s="76"/>
      <c r="ET120" s="76"/>
      <c r="EU120" s="18"/>
      <c r="EV120" s="19"/>
      <c r="EW120" s="19"/>
      <c r="EX120" s="19"/>
      <c r="EY120" s="19"/>
      <c r="EZ120" s="19"/>
      <c r="FA120" s="19"/>
      <c r="FB120" s="19"/>
      <c r="FC120" s="19"/>
      <c r="FD120" s="19"/>
      <c r="FE120" s="19"/>
      <c r="FF120" s="17"/>
      <c r="FG120" s="76"/>
      <c r="FH120" s="76"/>
      <c r="FI120" s="76"/>
      <c r="FJ120" s="76"/>
      <c r="FK120" s="18"/>
      <c r="FL120" s="19"/>
      <c r="FM120" s="19"/>
      <c r="FN120" s="19"/>
      <c r="FO120" s="19"/>
      <c r="FP120" s="19"/>
      <c r="FQ120" s="19"/>
      <c r="FR120" s="19"/>
      <c r="FS120" s="19"/>
      <c r="FT120" s="19"/>
      <c r="FU120" s="19"/>
      <c r="FV120" s="17"/>
      <c r="FW120" s="76"/>
      <c r="FX120" s="76"/>
      <c r="FY120" s="76"/>
      <c r="FZ120" s="76"/>
      <c r="GA120" s="18"/>
      <c r="GB120" s="19"/>
      <c r="GC120" s="19"/>
      <c r="GD120" s="19"/>
      <c r="GE120" s="19"/>
      <c r="GF120" s="19"/>
      <c r="GG120" s="19"/>
      <c r="GH120" s="19"/>
      <c r="GI120" s="19"/>
      <c r="GJ120" s="19"/>
      <c r="GK120" s="19"/>
      <c r="GL120" s="17"/>
      <c r="GM120" s="76"/>
      <c r="GN120" s="76"/>
      <c r="GO120" s="76"/>
      <c r="GP120" s="76"/>
      <c r="GQ120" s="18"/>
      <c r="GR120" s="19"/>
      <c r="GS120" s="19"/>
      <c r="GT120" s="19"/>
      <c r="GU120" s="19"/>
      <c r="GV120" s="19"/>
      <c r="GW120" s="19"/>
      <c r="GX120" s="19"/>
      <c r="GY120" s="19"/>
      <c r="GZ120" s="19"/>
      <c r="HA120" s="19"/>
      <c r="HB120" s="17"/>
      <c r="HC120" s="76"/>
      <c r="HD120" s="76"/>
      <c r="HE120" s="76"/>
      <c r="HF120" s="76"/>
      <c r="HG120" s="18"/>
      <c r="HH120" s="19"/>
      <c r="HI120" s="19"/>
      <c r="HJ120" s="19"/>
      <c r="HK120" s="19"/>
      <c r="HL120" s="19"/>
      <c r="HM120" s="19"/>
      <c r="HN120" s="19"/>
      <c r="HO120" s="19"/>
      <c r="HP120" s="19"/>
      <c r="HQ120" s="19"/>
      <c r="HR120" s="17"/>
      <c r="HS120" s="76"/>
      <c r="HT120" s="76"/>
      <c r="HU120" s="76"/>
      <c r="HV120" s="76"/>
      <c r="HW120" s="18"/>
      <c r="HX120" s="19"/>
      <c r="HY120" s="19"/>
      <c r="HZ120" s="19"/>
      <c r="IA120" s="19"/>
      <c r="IB120" s="19"/>
      <c r="IC120" s="19"/>
      <c r="ID120" s="19"/>
      <c r="IE120" s="19"/>
      <c r="IF120" s="19"/>
      <c r="IG120" s="19"/>
      <c r="IH120" s="17"/>
      <c r="II120" s="76"/>
      <c r="IJ120" s="76"/>
      <c r="IK120" s="76"/>
      <c r="IL120" s="76"/>
      <c r="IM120" s="18"/>
      <c r="IN120" s="19"/>
      <c r="IO120" s="19"/>
      <c r="IP120" s="19"/>
      <c r="IQ120" s="19"/>
      <c r="IR120" s="19"/>
      <c r="IS120" s="19"/>
      <c r="IT120" s="19"/>
      <c r="IU120" s="19"/>
      <c r="IV120" s="19"/>
    </row>
    <row r="121" spans="1:256" s="37" customFormat="1" ht="26.25" customHeight="1">
      <c r="A121" s="86"/>
      <c r="B121" s="80"/>
      <c r="C121" s="76"/>
      <c r="D121" s="81"/>
      <c r="E121" s="6"/>
      <c r="F121" s="6"/>
      <c r="G121" s="6"/>
      <c r="H121" s="4">
        <v>2026</v>
      </c>
      <c r="I121" s="11">
        <f t="shared" si="44"/>
        <v>49515.2</v>
      </c>
      <c r="J121" s="11">
        <f t="shared" si="44"/>
        <v>0</v>
      </c>
      <c r="K121" s="11">
        <f aca="true" t="shared" si="48" ref="K121:R121">K131+K141+K151</f>
        <v>49515.2</v>
      </c>
      <c r="L121" s="11">
        <f t="shared" si="48"/>
        <v>0</v>
      </c>
      <c r="M121" s="11">
        <f t="shared" si="48"/>
        <v>0</v>
      </c>
      <c r="N121" s="11">
        <f t="shared" si="48"/>
        <v>0</v>
      </c>
      <c r="O121" s="11">
        <f t="shared" si="48"/>
        <v>0</v>
      </c>
      <c r="P121" s="11">
        <f t="shared" si="48"/>
        <v>0</v>
      </c>
      <c r="Q121" s="11">
        <f t="shared" si="48"/>
        <v>0</v>
      </c>
      <c r="R121" s="11">
        <f t="shared" si="48"/>
        <v>0</v>
      </c>
      <c r="S121" s="10"/>
      <c r="T121" s="2"/>
      <c r="U121" s="20"/>
      <c r="V121" s="14"/>
      <c r="W121" s="18"/>
      <c r="X121" s="19"/>
      <c r="Y121" s="19"/>
      <c r="Z121" s="19"/>
      <c r="AA121" s="19"/>
      <c r="AB121" s="19"/>
      <c r="AC121" s="19"/>
      <c r="AD121" s="19"/>
      <c r="AE121" s="19"/>
      <c r="AF121" s="19"/>
      <c r="AG121" s="19"/>
      <c r="AH121" s="17"/>
      <c r="AI121" s="76"/>
      <c r="AJ121" s="76"/>
      <c r="AK121" s="76"/>
      <c r="AL121" s="76"/>
      <c r="AM121" s="18"/>
      <c r="AN121" s="19"/>
      <c r="AO121" s="19"/>
      <c r="AP121" s="19"/>
      <c r="AQ121" s="19"/>
      <c r="AR121" s="19"/>
      <c r="AS121" s="19"/>
      <c r="AT121" s="19"/>
      <c r="AU121" s="19"/>
      <c r="AV121" s="19"/>
      <c r="AW121" s="19"/>
      <c r="AX121" s="17"/>
      <c r="AY121" s="76"/>
      <c r="AZ121" s="76"/>
      <c r="BA121" s="76"/>
      <c r="BB121" s="76"/>
      <c r="BC121" s="18"/>
      <c r="BD121" s="19"/>
      <c r="BE121" s="19"/>
      <c r="BF121" s="19"/>
      <c r="BG121" s="19"/>
      <c r="BH121" s="19"/>
      <c r="BI121" s="19"/>
      <c r="BJ121" s="19"/>
      <c r="BK121" s="19"/>
      <c r="BL121" s="19"/>
      <c r="BM121" s="19"/>
      <c r="BN121" s="17"/>
      <c r="BO121" s="76"/>
      <c r="BP121" s="76"/>
      <c r="BQ121" s="76"/>
      <c r="BR121" s="76"/>
      <c r="BS121" s="18"/>
      <c r="BT121" s="19"/>
      <c r="BU121" s="19"/>
      <c r="BV121" s="19"/>
      <c r="BW121" s="19"/>
      <c r="BX121" s="19"/>
      <c r="BY121" s="19"/>
      <c r="BZ121" s="19"/>
      <c r="CA121" s="19"/>
      <c r="CB121" s="19"/>
      <c r="CC121" s="19"/>
      <c r="CD121" s="17"/>
      <c r="CE121" s="76"/>
      <c r="CF121" s="76"/>
      <c r="CG121" s="76"/>
      <c r="CH121" s="76"/>
      <c r="CI121" s="18"/>
      <c r="CJ121" s="19"/>
      <c r="CK121" s="19"/>
      <c r="CL121" s="19"/>
      <c r="CM121" s="19"/>
      <c r="CN121" s="19"/>
      <c r="CO121" s="19"/>
      <c r="CP121" s="19"/>
      <c r="CQ121" s="19"/>
      <c r="CR121" s="19"/>
      <c r="CS121" s="19"/>
      <c r="CT121" s="17"/>
      <c r="CU121" s="76"/>
      <c r="CV121" s="76"/>
      <c r="CW121" s="76"/>
      <c r="CX121" s="76"/>
      <c r="CY121" s="18"/>
      <c r="CZ121" s="19"/>
      <c r="DA121" s="19"/>
      <c r="DB121" s="19"/>
      <c r="DC121" s="19"/>
      <c r="DD121" s="19"/>
      <c r="DE121" s="19"/>
      <c r="DF121" s="19"/>
      <c r="DG121" s="19"/>
      <c r="DH121" s="19"/>
      <c r="DI121" s="19"/>
      <c r="DJ121" s="17"/>
      <c r="DK121" s="76"/>
      <c r="DL121" s="76"/>
      <c r="DM121" s="76"/>
      <c r="DN121" s="76"/>
      <c r="DO121" s="18"/>
      <c r="DP121" s="19"/>
      <c r="DQ121" s="19"/>
      <c r="DR121" s="19"/>
      <c r="DS121" s="19"/>
      <c r="DT121" s="19"/>
      <c r="DU121" s="19"/>
      <c r="DV121" s="19"/>
      <c r="DW121" s="19"/>
      <c r="DX121" s="19"/>
      <c r="DY121" s="19"/>
      <c r="DZ121" s="17"/>
      <c r="EA121" s="76"/>
      <c r="EB121" s="76"/>
      <c r="EC121" s="76"/>
      <c r="ED121" s="76"/>
      <c r="EE121" s="18"/>
      <c r="EF121" s="19"/>
      <c r="EG121" s="19"/>
      <c r="EH121" s="19"/>
      <c r="EI121" s="19"/>
      <c r="EJ121" s="19"/>
      <c r="EK121" s="19"/>
      <c r="EL121" s="19"/>
      <c r="EM121" s="19"/>
      <c r="EN121" s="19"/>
      <c r="EO121" s="19"/>
      <c r="EP121" s="17"/>
      <c r="EQ121" s="76"/>
      <c r="ER121" s="76"/>
      <c r="ES121" s="76"/>
      <c r="ET121" s="76"/>
      <c r="EU121" s="18"/>
      <c r="EV121" s="19"/>
      <c r="EW121" s="19"/>
      <c r="EX121" s="19"/>
      <c r="EY121" s="19"/>
      <c r="EZ121" s="19"/>
      <c r="FA121" s="19"/>
      <c r="FB121" s="19"/>
      <c r="FC121" s="19"/>
      <c r="FD121" s="19"/>
      <c r="FE121" s="19"/>
      <c r="FF121" s="17"/>
      <c r="FG121" s="76"/>
      <c r="FH121" s="76"/>
      <c r="FI121" s="76"/>
      <c r="FJ121" s="76"/>
      <c r="FK121" s="18"/>
      <c r="FL121" s="19"/>
      <c r="FM121" s="19"/>
      <c r="FN121" s="19"/>
      <c r="FO121" s="19"/>
      <c r="FP121" s="19"/>
      <c r="FQ121" s="19"/>
      <c r="FR121" s="19"/>
      <c r="FS121" s="19"/>
      <c r="FT121" s="19"/>
      <c r="FU121" s="19"/>
      <c r="FV121" s="17"/>
      <c r="FW121" s="76"/>
      <c r="FX121" s="76"/>
      <c r="FY121" s="76"/>
      <c r="FZ121" s="76"/>
      <c r="GA121" s="18"/>
      <c r="GB121" s="19"/>
      <c r="GC121" s="19"/>
      <c r="GD121" s="19"/>
      <c r="GE121" s="19"/>
      <c r="GF121" s="19"/>
      <c r="GG121" s="19"/>
      <c r="GH121" s="19"/>
      <c r="GI121" s="19"/>
      <c r="GJ121" s="19"/>
      <c r="GK121" s="19"/>
      <c r="GL121" s="17"/>
      <c r="GM121" s="76"/>
      <c r="GN121" s="76"/>
      <c r="GO121" s="76"/>
      <c r="GP121" s="76"/>
      <c r="GQ121" s="18"/>
      <c r="GR121" s="19"/>
      <c r="GS121" s="19"/>
      <c r="GT121" s="19"/>
      <c r="GU121" s="19"/>
      <c r="GV121" s="19"/>
      <c r="GW121" s="19"/>
      <c r="GX121" s="19"/>
      <c r="GY121" s="19"/>
      <c r="GZ121" s="19"/>
      <c r="HA121" s="19"/>
      <c r="HB121" s="17"/>
      <c r="HC121" s="76"/>
      <c r="HD121" s="76"/>
      <c r="HE121" s="76"/>
      <c r="HF121" s="76"/>
      <c r="HG121" s="18"/>
      <c r="HH121" s="19"/>
      <c r="HI121" s="19"/>
      <c r="HJ121" s="19"/>
      <c r="HK121" s="19"/>
      <c r="HL121" s="19"/>
      <c r="HM121" s="19"/>
      <c r="HN121" s="19"/>
      <c r="HO121" s="19"/>
      <c r="HP121" s="19"/>
      <c r="HQ121" s="19"/>
      <c r="HR121" s="17"/>
      <c r="HS121" s="76"/>
      <c r="HT121" s="76"/>
      <c r="HU121" s="76"/>
      <c r="HV121" s="76"/>
      <c r="HW121" s="18"/>
      <c r="HX121" s="19"/>
      <c r="HY121" s="19"/>
      <c r="HZ121" s="19"/>
      <c r="IA121" s="19"/>
      <c r="IB121" s="19"/>
      <c r="IC121" s="19"/>
      <c r="ID121" s="19"/>
      <c r="IE121" s="19"/>
      <c r="IF121" s="19"/>
      <c r="IG121" s="19"/>
      <c r="IH121" s="17"/>
      <c r="II121" s="76"/>
      <c r="IJ121" s="76"/>
      <c r="IK121" s="76"/>
      <c r="IL121" s="76"/>
      <c r="IM121" s="18"/>
      <c r="IN121" s="19"/>
      <c r="IO121" s="19"/>
      <c r="IP121" s="19"/>
      <c r="IQ121" s="19"/>
      <c r="IR121" s="19"/>
      <c r="IS121" s="19"/>
      <c r="IT121" s="19"/>
      <c r="IU121" s="19"/>
      <c r="IV121" s="19"/>
    </row>
    <row r="122" spans="1:256" s="37" customFormat="1" ht="26.25" customHeight="1">
      <c r="A122" s="86"/>
      <c r="B122" s="80"/>
      <c r="C122" s="76"/>
      <c r="D122" s="81"/>
      <c r="E122" s="6"/>
      <c r="F122" s="6"/>
      <c r="G122" s="6"/>
      <c r="H122" s="4">
        <v>2027</v>
      </c>
      <c r="I122" s="11">
        <f t="shared" si="44"/>
        <v>34268.9</v>
      </c>
      <c r="J122" s="11">
        <f t="shared" si="44"/>
        <v>0</v>
      </c>
      <c r="K122" s="11">
        <f aca="true" t="shared" si="49" ref="K122:R122">K132+K142+K152</f>
        <v>34268.9</v>
      </c>
      <c r="L122" s="11">
        <f t="shared" si="49"/>
        <v>0</v>
      </c>
      <c r="M122" s="11">
        <f t="shared" si="49"/>
        <v>0</v>
      </c>
      <c r="N122" s="11">
        <f t="shared" si="49"/>
        <v>0</v>
      </c>
      <c r="O122" s="11">
        <f t="shared" si="49"/>
        <v>0</v>
      </c>
      <c r="P122" s="11">
        <f t="shared" si="49"/>
        <v>0</v>
      </c>
      <c r="Q122" s="11">
        <f t="shared" si="49"/>
        <v>0</v>
      </c>
      <c r="R122" s="11">
        <f t="shared" si="49"/>
        <v>0</v>
      </c>
      <c r="S122" s="10"/>
      <c r="T122" s="2"/>
      <c r="U122" s="20"/>
      <c r="V122" s="14"/>
      <c r="W122" s="18"/>
      <c r="X122" s="19"/>
      <c r="Y122" s="19"/>
      <c r="Z122" s="19"/>
      <c r="AA122" s="19"/>
      <c r="AB122" s="19"/>
      <c r="AC122" s="19"/>
      <c r="AD122" s="19"/>
      <c r="AE122" s="19"/>
      <c r="AF122" s="19"/>
      <c r="AG122" s="19"/>
      <c r="AH122" s="17"/>
      <c r="AI122" s="76"/>
      <c r="AJ122" s="76"/>
      <c r="AK122" s="76"/>
      <c r="AL122" s="76"/>
      <c r="AM122" s="18"/>
      <c r="AN122" s="19"/>
      <c r="AO122" s="19"/>
      <c r="AP122" s="19"/>
      <c r="AQ122" s="19"/>
      <c r="AR122" s="19"/>
      <c r="AS122" s="19"/>
      <c r="AT122" s="19"/>
      <c r="AU122" s="19"/>
      <c r="AV122" s="19"/>
      <c r="AW122" s="19"/>
      <c r="AX122" s="17"/>
      <c r="AY122" s="76"/>
      <c r="AZ122" s="76"/>
      <c r="BA122" s="76"/>
      <c r="BB122" s="76"/>
      <c r="BC122" s="18"/>
      <c r="BD122" s="19"/>
      <c r="BE122" s="19"/>
      <c r="BF122" s="19"/>
      <c r="BG122" s="19"/>
      <c r="BH122" s="19"/>
      <c r="BI122" s="19"/>
      <c r="BJ122" s="19"/>
      <c r="BK122" s="19"/>
      <c r="BL122" s="19"/>
      <c r="BM122" s="19"/>
      <c r="BN122" s="17"/>
      <c r="BO122" s="76"/>
      <c r="BP122" s="76"/>
      <c r="BQ122" s="76"/>
      <c r="BR122" s="76"/>
      <c r="BS122" s="18"/>
      <c r="BT122" s="19"/>
      <c r="BU122" s="19"/>
      <c r="BV122" s="19"/>
      <c r="BW122" s="19"/>
      <c r="BX122" s="19"/>
      <c r="BY122" s="19"/>
      <c r="BZ122" s="19"/>
      <c r="CA122" s="19"/>
      <c r="CB122" s="19"/>
      <c r="CC122" s="19"/>
      <c r="CD122" s="17"/>
      <c r="CE122" s="76"/>
      <c r="CF122" s="76"/>
      <c r="CG122" s="76"/>
      <c r="CH122" s="76"/>
      <c r="CI122" s="18"/>
      <c r="CJ122" s="19"/>
      <c r="CK122" s="19"/>
      <c r="CL122" s="19"/>
      <c r="CM122" s="19"/>
      <c r="CN122" s="19"/>
      <c r="CO122" s="19"/>
      <c r="CP122" s="19"/>
      <c r="CQ122" s="19"/>
      <c r="CR122" s="19"/>
      <c r="CS122" s="19"/>
      <c r="CT122" s="17"/>
      <c r="CU122" s="76"/>
      <c r="CV122" s="76"/>
      <c r="CW122" s="76"/>
      <c r="CX122" s="76"/>
      <c r="CY122" s="18"/>
      <c r="CZ122" s="19"/>
      <c r="DA122" s="19"/>
      <c r="DB122" s="19"/>
      <c r="DC122" s="19"/>
      <c r="DD122" s="19"/>
      <c r="DE122" s="19"/>
      <c r="DF122" s="19"/>
      <c r="DG122" s="19"/>
      <c r="DH122" s="19"/>
      <c r="DI122" s="19"/>
      <c r="DJ122" s="17"/>
      <c r="DK122" s="76"/>
      <c r="DL122" s="76"/>
      <c r="DM122" s="76"/>
      <c r="DN122" s="76"/>
      <c r="DO122" s="18"/>
      <c r="DP122" s="19"/>
      <c r="DQ122" s="19"/>
      <c r="DR122" s="19"/>
      <c r="DS122" s="19"/>
      <c r="DT122" s="19"/>
      <c r="DU122" s="19"/>
      <c r="DV122" s="19"/>
      <c r="DW122" s="19"/>
      <c r="DX122" s="19"/>
      <c r="DY122" s="19"/>
      <c r="DZ122" s="17"/>
      <c r="EA122" s="76"/>
      <c r="EB122" s="76"/>
      <c r="EC122" s="76"/>
      <c r="ED122" s="76"/>
      <c r="EE122" s="18"/>
      <c r="EF122" s="19"/>
      <c r="EG122" s="19"/>
      <c r="EH122" s="19"/>
      <c r="EI122" s="19"/>
      <c r="EJ122" s="19"/>
      <c r="EK122" s="19"/>
      <c r="EL122" s="19"/>
      <c r="EM122" s="19"/>
      <c r="EN122" s="19"/>
      <c r="EO122" s="19"/>
      <c r="EP122" s="17"/>
      <c r="EQ122" s="76"/>
      <c r="ER122" s="76"/>
      <c r="ES122" s="76"/>
      <c r="ET122" s="76"/>
      <c r="EU122" s="18"/>
      <c r="EV122" s="19"/>
      <c r="EW122" s="19"/>
      <c r="EX122" s="19"/>
      <c r="EY122" s="19"/>
      <c r="EZ122" s="19"/>
      <c r="FA122" s="19"/>
      <c r="FB122" s="19"/>
      <c r="FC122" s="19"/>
      <c r="FD122" s="19"/>
      <c r="FE122" s="19"/>
      <c r="FF122" s="17"/>
      <c r="FG122" s="76"/>
      <c r="FH122" s="76"/>
      <c r="FI122" s="76"/>
      <c r="FJ122" s="76"/>
      <c r="FK122" s="18"/>
      <c r="FL122" s="19"/>
      <c r="FM122" s="19"/>
      <c r="FN122" s="19"/>
      <c r="FO122" s="19"/>
      <c r="FP122" s="19"/>
      <c r="FQ122" s="19"/>
      <c r="FR122" s="19"/>
      <c r="FS122" s="19"/>
      <c r="FT122" s="19"/>
      <c r="FU122" s="19"/>
      <c r="FV122" s="17"/>
      <c r="FW122" s="76"/>
      <c r="FX122" s="76"/>
      <c r="FY122" s="76"/>
      <c r="FZ122" s="76"/>
      <c r="GA122" s="18"/>
      <c r="GB122" s="19"/>
      <c r="GC122" s="19"/>
      <c r="GD122" s="19"/>
      <c r="GE122" s="19"/>
      <c r="GF122" s="19"/>
      <c r="GG122" s="19"/>
      <c r="GH122" s="19"/>
      <c r="GI122" s="19"/>
      <c r="GJ122" s="19"/>
      <c r="GK122" s="19"/>
      <c r="GL122" s="17"/>
      <c r="GM122" s="76"/>
      <c r="GN122" s="76"/>
      <c r="GO122" s="76"/>
      <c r="GP122" s="76"/>
      <c r="GQ122" s="18"/>
      <c r="GR122" s="19"/>
      <c r="GS122" s="19"/>
      <c r="GT122" s="19"/>
      <c r="GU122" s="19"/>
      <c r="GV122" s="19"/>
      <c r="GW122" s="19"/>
      <c r="GX122" s="19"/>
      <c r="GY122" s="19"/>
      <c r="GZ122" s="19"/>
      <c r="HA122" s="19"/>
      <c r="HB122" s="17"/>
      <c r="HC122" s="76"/>
      <c r="HD122" s="76"/>
      <c r="HE122" s="76"/>
      <c r="HF122" s="76"/>
      <c r="HG122" s="18"/>
      <c r="HH122" s="19"/>
      <c r="HI122" s="19"/>
      <c r="HJ122" s="19"/>
      <c r="HK122" s="19"/>
      <c r="HL122" s="19"/>
      <c r="HM122" s="19"/>
      <c r="HN122" s="19"/>
      <c r="HO122" s="19"/>
      <c r="HP122" s="19"/>
      <c r="HQ122" s="19"/>
      <c r="HR122" s="17"/>
      <c r="HS122" s="76"/>
      <c r="HT122" s="76"/>
      <c r="HU122" s="76"/>
      <c r="HV122" s="76"/>
      <c r="HW122" s="18"/>
      <c r="HX122" s="19"/>
      <c r="HY122" s="19"/>
      <c r="HZ122" s="19"/>
      <c r="IA122" s="19"/>
      <c r="IB122" s="19"/>
      <c r="IC122" s="19"/>
      <c r="ID122" s="19"/>
      <c r="IE122" s="19"/>
      <c r="IF122" s="19"/>
      <c r="IG122" s="19"/>
      <c r="IH122" s="17"/>
      <c r="II122" s="76"/>
      <c r="IJ122" s="76"/>
      <c r="IK122" s="76"/>
      <c r="IL122" s="76"/>
      <c r="IM122" s="18"/>
      <c r="IN122" s="19"/>
      <c r="IO122" s="19"/>
      <c r="IP122" s="19"/>
      <c r="IQ122" s="19"/>
      <c r="IR122" s="19"/>
      <c r="IS122" s="19"/>
      <c r="IT122" s="19"/>
      <c r="IU122" s="19"/>
      <c r="IV122" s="19"/>
    </row>
    <row r="123" spans="1:243" ht="21.75" customHeight="1">
      <c r="A123" s="86"/>
      <c r="B123" s="80"/>
      <c r="C123" s="76"/>
      <c r="D123" s="81"/>
      <c r="E123" s="6"/>
      <c r="F123" s="6"/>
      <c r="G123" s="6"/>
      <c r="H123" s="4">
        <v>2028</v>
      </c>
      <c r="I123" s="11">
        <f t="shared" si="44"/>
        <v>18127.8</v>
      </c>
      <c r="J123" s="11">
        <f t="shared" si="44"/>
        <v>0</v>
      </c>
      <c r="K123" s="11">
        <f aca="true" t="shared" si="50" ref="K123:R123">K133+K143+K153</f>
        <v>18127.8</v>
      </c>
      <c r="L123" s="11">
        <f t="shared" si="50"/>
        <v>0</v>
      </c>
      <c r="M123" s="11">
        <f t="shared" si="50"/>
        <v>0</v>
      </c>
      <c r="N123" s="11">
        <f t="shared" si="50"/>
        <v>0</v>
      </c>
      <c r="O123" s="11">
        <f t="shared" si="50"/>
        <v>0</v>
      </c>
      <c r="P123" s="11">
        <f t="shared" si="50"/>
        <v>0</v>
      </c>
      <c r="Q123" s="11">
        <f t="shared" si="50"/>
        <v>0</v>
      </c>
      <c r="R123" s="11">
        <f t="shared" si="50"/>
        <v>0</v>
      </c>
      <c r="S123" s="10"/>
      <c r="T123" s="2"/>
      <c r="U123" s="20"/>
      <c r="AI123" s="76"/>
      <c r="AY123" s="76"/>
      <c r="BO123" s="76"/>
      <c r="CE123" s="76"/>
      <c r="CU123" s="76"/>
      <c r="DK123" s="76"/>
      <c r="EA123" s="76"/>
      <c r="EQ123" s="76"/>
      <c r="FG123" s="76"/>
      <c r="FW123" s="76"/>
      <c r="GM123" s="76"/>
      <c r="HC123" s="76"/>
      <c r="HS123" s="76"/>
      <c r="II123" s="76"/>
    </row>
    <row r="124" spans="1:243" ht="21.75" customHeight="1">
      <c r="A124" s="86"/>
      <c r="B124" s="80"/>
      <c r="C124" s="76"/>
      <c r="D124" s="81"/>
      <c r="E124" s="6"/>
      <c r="F124" s="6"/>
      <c r="G124" s="6"/>
      <c r="H124" s="4">
        <v>2029</v>
      </c>
      <c r="I124" s="11">
        <f t="shared" si="44"/>
        <v>20782.9</v>
      </c>
      <c r="J124" s="11">
        <f t="shared" si="44"/>
        <v>0</v>
      </c>
      <c r="K124" s="11">
        <f aca="true" t="shared" si="51" ref="K124:R124">K134+K144+K154</f>
        <v>20782.9</v>
      </c>
      <c r="L124" s="11">
        <f t="shared" si="51"/>
        <v>0</v>
      </c>
      <c r="M124" s="11">
        <f t="shared" si="51"/>
        <v>0</v>
      </c>
      <c r="N124" s="11">
        <f t="shared" si="51"/>
        <v>0</v>
      </c>
      <c r="O124" s="11">
        <f t="shared" si="51"/>
        <v>0</v>
      </c>
      <c r="P124" s="11">
        <f t="shared" si="51"/>
        <v>0</v>
      </c>
      <c r="Q124" s="11">
        <f t="shared" si="51"/>
        <v>0</v>
      </c>
      <c r="R124" s="11">
        <f t="shared" si="51"/>
        <v>0</v>
      </c>
      <c r="S124" s="10"/>
      <c r="T124" s="2"/>
      <c r="AI124" s="76"/>
      <c r="AY124" s="76"/>
      <c r="BO124" s="76"/>
      <c r="CE124" s="76"/>
      <c r="CU124" s="76"/>
      <c r="DK124" s="76"/>
      <c r="EA124" s="76"/>
      <c r="EQ124" s="76"/>
      <c r="FG124" s="76"/>
      <c r="FW124" s="76"/>
      <c r="GM124" s="76"/>
      <c r="HC124" s="76"/>
      <c r="HS124" s="76"/>
      <c r="II124" s="76"/>
    </row>
    <row r="125" spans="1:243" ht="21.75" customHeight="1">
      <c r="A125" s="86"/>
      <c r="B125" s="80"/>
      <c r="C125" s="76"/>
      <c r="D125" s="81"/>
      <c r="E125" s="6"/>
      <c r="F125" s="6"/>
      <c r="G125" s="6"/>
      <c r="H125" s="4">
        <v>2030</v>
      </c>
      <c r="I125" s="11">
        <f t="shared" si="44"/>
        <v>22979</v>
      </c>
      <c r="J125" s="11">
        <f t="shared" si="44"/>
        <v>0</v>
      </c>
      <c r="K125" s="11">
        <f aca="true" t="shared" si="52" ref="K125:R125">K135+K145+K155</f>
        <v>22979</v>
      </c>
      <c r="L125" s="11">
        <f t="shared" si="52"/>
        <v>0</v>
      </c>
      <c r="M125" s="11">
        <f t="shared" si="52"/>
        <v>0</v>
      </c>
      <c r="N125" s="11">
        <f t="shared" si="52"/>
        <v>0</v>
      </c>
      <c r="O125" s="11">
        <f t="shared" si="52"/>
        <v>0</v>
      </c>
      <c r="P125" s="11">
        <f t="shared" si="52"/>
        <v>0</v>
      </c>
      <c r="Q125" s="11">
        <f t="shared" si="52"/>
        <v>0</v>
      </c>
      <c r="R125" s="11">
        <f t="shared" si="52"/>
        <v>0</v>
      </c>
      <c r="S125" s="10"/>
      <c r="T125" s="2"/>
      <c r="AI125" s="76"/>
      <c r="AY125" s="76"/>
      <c r="BO125" s="76"/>
      <c r="CE125" s="76"/>
      <c r="CU125" s="76"/>
      <c r="DK125" s="76"/>
      <c r="EA125" s="76"/>
      <c r="EQ125" s="76"/>
      <c r="FG125" s="76"/>
      <c r="FW125" s="76"/>
      <c r="GM125" s="76"/>
      <c r="HC125" s="76"/>
      <c r="HS125" s="76"/>
      <c r="II125" s="76"/>
    </row>
    <row r="126" spans="1:256" s="37" customFormat="1" ht="18.75" customHeight="1">
      <c r="A126" s="86"/>
      <c r="B126" s="77" t="s">
        <v>56</v>
      </c>
      <c r="C126" s="78"/>
      <c r="D126" s="79"/>
      <c r="E126" s="6"/>
      <c r="F126" s="6"/>
      <c r="G126" s="6"/>
      <c r="H126" s="8" t="s">
        <v>26</v>
      </c>
      <c r="I126" s="9">
        <f aca="true" t="shared" si="53" ref="I126:I140">K126+M126+O126+Q126</f>
        <v>1117024.5</v>
      </c>
      <c r="J126" s="9">
        <f aca="true" t="shared" si="54" ref="J126:J131">L126+N126+P126+R126</f>
        <v>0</v>
      </c>
      <c r="K126" s="9">
        <f aca="true" t="shared" si="55" ref="K126:R126">SUM(K127:K135)</f>
        <v>502126.10000000003</v>
      </c>
      <c r="L126" s="9">
        <f t="shared" si="55"/>
        <v>0</v>
      </c>
      <c r="M126" s="9">
        <f t="shared" si="55"/>
        <v>0</v>
      </c>
      <c r="N126" s="9">
        <f t="shared" si="55"/>
        <v>0</v>
      </c>
      <c r="O126" s="9">
        <f t="shared" si="55"/>
        <v>614898.3999999999</v>
      </c>
      <c r="P126" s="9">
        <f t="shared" si="55"/>
        <v>0</v>
      </c>
      <c r="Q126" s="9">
        <f t="shared" si="55"/>
        <v>0</v>
      </c>
      <c r="R126" s="9">
        <f t="shared" si="55"/>
        <v>0</v>
      </c>
      <c r="S126" s="10"/>
      <c r="T126" s="2"/>
      <c r="U126" s="14"/>
      <c r="V126" s="14"/>
      <c r="W126" s="15"/>
      <c r="X126" s="16"/>
      <c r="Y126" s="16"/>
      <c r="Z126" s="16"/>
      <c r="AA126" s="16"/>
      <c r="AB126" s="16"/>
      <c r="AC126" s="16"/>
      <c r="AD126" s="16"/>
      <c r="AE126" s="16"/>
      <c r="AF126" s="16"/>
      <c r="AG126" s="16"/>
      <c r="AH126" s="17"/>
      <c r="AI126" s="76"/>
      <c r="AJ126" s="76"/>
      <c r="AK126" s="76"/>
      <c r="AL126" s="76"/>
      <c r="AM126" s="15"/>
      <c r="AN126" s="16"/>
      <c r="AO126" s="16"/>
      <c r="AP126" s="16"/>
      <c r="AQ126" s="16"/>
      <c r="AR126" s="16"/>
      <c r="AS126" s="16"/>
      <c r="AT126" s="16"/>
      <c r="AU126" s="16"/>
      <c r="AV126" s="16"/>
      <c r="AW126" s="16"/>
      <c r="AX126" s="17"/>
      <c r="AY126" s="76"/>
      <c r="AZ126" s="76"/>
      <c r="BA126" s="76"/>
      <c r="BB126" s="76"/>
      <c r="BC126" s="15"/>
      <c r="BD126" s="16"/>
      <c r="BE126" s="16"/>
      <c r="BF126" s="16"/>
      <c r="BG126" s="16"/>
      <c r="BH126" s="16"/>
      <c r="BI126" s="16"/>
      <c r="BJ126" s="16"/>
      <c r="BK126" s="16"/>
      <c r="BL126" s="16"/>
      <c r="BM126" s="16"/>
      <c r="BN126" s="17"/>
      <c r="BO126" s="76"/>
      <c r="BP126" s="76"/>
      <c r="BQ126" s="76"/>
      <c r="BR126" s="76"/>
      <c r="BS126" s="15"/>
      <c r="BT126" s="16"/>
      <c r="BU126" s="16"/>
      <c r="BV126" s="16"/>
      <c r="BW126" s="16"/>
      <c r="BX126" s="16"/>
      <c r="BY126" s="16"/>
      <c r="BZ126" s="16"/>
      <c r="CA126" s="16"/>
      <c r="CB126" s="16"/>
      <c r="CC126" s="16"/>
      <c r="CD126" s="17"/>
      <c r="CE126" s="76"/>
      <c r="CF126" s="76"/>
      <c r="CG126" s="76"/>
      <c r="CH126" s="76"/>
      <c r="CI126" s="15"/>
      <c r="CJ126" s="16"/>
      <c r="CK126" s="16"/>
      <c r="CL126" s="16"/>
      <c r="CM126" s="16"/>
      <c r="CN126" s="16"/>
      <c r="CO126" s="16"/>
      <c r="CP126" s="16"/>
      <c r="CQ126" s="16"/>
      <c r="CR126" s="16"/>
      <c r="CS126" s="16"/>
      <c r="CT126" s="17"/>
      <c r="CU126" s="76"/>
      <c r="CV126" s="76"/>
      <c r="CW126" s="76"/>
      <c r="CX126" s="76"/>
      <c r="CY126" s="15"/>
      <c r="CZ126" s="16"/>
      <c r="DA126" s="16"/>
      <c r="DB126" s="16"/>
      <c r="DC126" s="16"/>
      <c r="DD126" s="16"/>
      <c r="DE126" s="16"/>
      <c r="DF126" s="16"/>
      <c r="DG126" s="16"/>
      <c r="DH126" s="16"/>
      <c r="DI126" s="16"/>
      <c r="DJ126" s="17"/>
      <c r="DK126" s="76"/>
      <c r="DL126" s="76"/>
      <c r="DM126" s="76"/>
      <c r="DN126" s="76"/>
      <c r="DO126" s="15"/>
      <c r="DP126" s="16"/>
      <c r="DQ126" s="16"/>
      <c r="DR126" s="16"/>
      <c r="DS126" s="16"/>
      <c r="DT126" s="16"/>
      <c r="DU126" s="16"/>
      <c r="DV126" s="16"/>
      <c r="DW126" s="16"/>
      <c r="DX126" s="16"/>
      <c r="DY126" s="16"/>
      <c r="DZ126" s="17"/>
      <c r="EA126" s="76"/>
      <c r="EB126" s="76"/>
      <c r="EC126" s="76"/>
      <c r="ED126" s="76"/>
      <c r="EE126" s="15"/>
      <c r="EF126" s="16"/>
      <c r="EG126" s="16"/>
      <c r="EH126" s="16"/>
      <c r="EI126" s="16"/>
      <c r="EJ126" s="16"/>
      <c r="EK126" s="16"/>
      <c r="EL126" s="16"/>
      <c r="EM126" s="16"/>
      <c r="EN126" s="16"/>
      <c r="EO126" s="16"/>
      <c r="EP126" s="17"/>
      <c r="EQ126" s="76"/>
      <c r="ER126" s="76"/>
      <c r="ES126" s="76"/>
      <c r="ET126" s="76"/>
      <c r="EU126" s="15"/>
      <c r="EV126" s="16"/>
      <c r="EW126" s="16"/>
      <c r="EX126" s="16"/>
      <c r="EY126" s="16"/>
      <c r="EZ126" s="16"/>
      <c r="FA126" s="16"/>
      <c r="FB126" s="16"/>
      <c r="FC126" s="16"/>
      <c r="FD126" s="16"/>
      <c r="FE126" s="16"/>
      <c r="FF126" s="17"/>
      <c r="FG126" s="76"/>
      <c r="FH126" s="76"/>
      <c r="FI126" s="76"/>
      <c r="FJ126" s="76"/>
      <c r="FK126" s="15"/>
      <c r="FL126" s="16"/>
      <c r="FM126" s="16"/>
      <c r="FN126" s="16"/>
      <c r="FO126" s="16"/>
      <c r="FP126" s="16"/>
      <c r="FQ126" s="16"/>
      <c r="FR126" s="16"/>
      <c r="FS126" s="16"/>
      <c r="FT126" s="16"/>
      <c r="FU126" s="16"/>
      <c r="FV126" s="17"/>
      <c r="FW126" s="76"/>
      <c r="FX126" s="76"/>
      <c r="FY126" s="76"/>
      <c r="FZ126" s="76"/>
      <c r="GA126" s="15"/>
      <c r="GB126" s="16"/>
      <c r="GC126" s="16"/>
      <c r="GD126" s="16"/>
      <c r="GE126" s="16"/>
      <c r="GF126" s="16"/>
      <c r="GG126" s="16"/>
      <c r="GH126" s="16"/>
      <c r="GI126" s="16"/>
      <c r="GJ126" s="16"/>
      <c r="GK126" s="16"/>
      <c r="GL126" s="17"/>
      <c r="GM126" s="76"/>
      <c r="GN126" s="76"/>
      <c r="GO126" s="76"/>
      <c r="GP126" s="76"/>
      <c r="GQ126" s="15"/>
      <c r="GR126" s="16"/>
      <c r="GS126" s="16"/>
      <c r="GT126" s="16"/>
      <c r="GU126" s="16"/>
      <c r="GV126" s="16"/>
      <c r="GW126" s="16"/>
      <c r="GX126" s="16"/>
      <c r="GY126" s="16"/>
      <c r="GZ126" s="16"/>
      <c r="HA126" s="16"/>
      <c r="HB126" s="17"/>
      <c r="HC126" s="76"/>
      <c r="HD126" s="76"/>
      <c r="HE126" s="76"/>
      <c r="HF126" s="76"/>
      <c r="HG126" s="15"/>
      <c r="HH126" s="16"/>
      <c r="HI126" s="16"/>
      <c r="HJ126" s="16"/>
      <c r="HK126" s="16"/>
      <c r="HL126" s="16"/>
      <c r="HM126" s="16"/>
      <c r="HN126" s="16"/>
      <c r="HO126" s="16"/>
      <c r="HP126" s="16"/>
      <c r="HQ126" s="16"/>
      <c r="HR126" s="17"/>
      <c r="HS126" s="76"/>
      <c r="HT126" s="76"/>
      <c r="HU126" s="76"/>
      <c r="HV126" s="76"/>
      <c r="HW126" s="15"/>
      <c r="HX126" s="16"/>
      <c r="HY126" s="16"/>
      <c r="HZ126" s="16"/>
      <c r="IA126" s="16"/>
      <c r="IB126" s="16"/>
      <c r="IC126" s="16"/>
      <c r="ID126" s="16"/>
      <c r="IE126" s="16"/>
      <c r="IF126" s="16"/>
      <c r="IG126" s="16"/>
      <c r="IH126" s="17"/>
      <c r="II126" s="76"/>
      <c r="IJ126" s="76"/>
      <c r="IK126" s="76"/>
      <c r="IL126" s="76"/>
      <c r="IM126" s="15"/>
      <c r="IN126" s="16"/>
      <c r="IO126" s="16"/>
      <c r="IP126" s="16"/>
      <c r="IQ126" s="16"/>
      <c r="IR126" s="16"/>
      <c r="IS126" s="16"/>
      <c r="IT126" s="16"/>
      <c r="IU126" s="16"/>
      <c r="IV126" s="16"/>
    </row>
    <row r="127" spans="1:256" s="37" customFormat="1" ht="18.75" customHeight="1">
      <c r="A127" s="86"/>
      <c r="B127" s="80"/>
      <c r="C127" s="76"/>
      <c r="D127" s="81"/>
      <c r="E127" s="6"/>
      <c r="F127" s="6"/>
      <c r="G127" s="6"/>
      <c r="H127" s="4">
        <v>2022</v>
      </c>
      <c r="I127" s="11">
        <f t="shared" si="53"/>
        <v>0</v>
      </c>
      <c r="J127" s="11">
        <f t="shared" si="54"/>
        <v>0</v>
      </c>
      <c r="K127" s="11">
        <f aca="true" t="shared" si="56" ref="K127:K135">K50</f>
        <v>0</v>
      </c>
      <c r="L127" s="11">
        <f aca="true" t="shared" si="57" ref="L127:R127">L50</f>
        <v>0</v>
      </c>
      <c r="M127" s="11">
        <f t="shared" si="57"/>
        <v>0</v>
      </c>
      <c r="N127" s="11">
        <f t="shared" si="57"/>
        <v>0</v>
      </c>
      <c r="O127" s="11">
        <f t="shared" si="57"/>
        <v>0</v>
      </c>
      <c r="P127" s="11">
        <f t="shared" si="57"/>
        <v>0</v>
      </c>
      <c r="Q127" s="11">
        <f t="shared" si="57"/>
        <v>0</v>
      </c>
      <c r="R127" s="11">
        <f t="shared" si="57"/>
        <v>0</v>
      </c>
      <c r="S127" s="10"/>
      <c r="T127" s="2"/>
      <c r="U127" s="14"/>
      <c r="V127" s="14"/>
      <c r="W127" s="18"/>
      <c r="X127" s="19"/>
      <c r="Y127" s="19"/>
      <c r="Z127" s="21"/>
      <c r="AA127" s="21"/>
      <c r="AB127" s="21"/>
      <c r="AC127" s="21"/>
      <c r="AD127" s="21"/>
      <c r="AE127" s="21"/>
      <c r="AF127" s="21"/>
      <c r="AG127" s="21"/>
      <c r="AH127" s="17"/>
      <c r="AI127" s="76"/>
      <c r="AJ127" s="76"/>
      <c r="AK127" s="76"/>
      <c r="AL127" s="76"/>
      <c r="AM127" s="18"/>
      <c r="AN127" s="19"/>
      <c r="AO127" s="19"/>
      <c r="AP127" s="21"/>
      <c r="AQ127" s="21"/>
      <c r="AR127" s="21"/>
      <c r="AS127" s="21"/>
      <c r="AT127" s="21"/>
      <c r="AU127" s="21"/>
      <c r="AV127" s="21"/>
      <c r="AW127" s="21"/>
      <c r="AX127" s="17"/>
      <c r="AY127" s="76"/>
      <c r="AZ127" s="76"/>
      <c r="BA127" s="76"/>
      <c r="BB127" s="76"/>
      <c r="BC127" s="18"/>
      <c r="BD127" s="19"/>
      <c r="BE127" s="19"/>
      <c r="BF127" s="21"/>
      <c r="BG127" s="21"/>
      <c r="BH127" s="21"/>
      <c r="BI127" s="21"/>
      <c r="BJ127" s="21"/>
      <c r="BK127" s="21"/>
      <c r="BL127" s="21"/>
      <c r="BM127" s="21"/>
      <c r="BN127" s="17"/>
      <c r="BO127" s="76"/>
      <c r="BP127" s="76"/>
      <c r="BQ127" s="76"/>
      <c r="BR127" s="76"/>
      <c r="BS127" s="18"/>
      <c r="BT127" s="19"/>
      <c r="BU127" s="19"/>
      <c r="BV127" s="21"/>
      <c r="BW127" s="21"/>
      <c r="BX127" s="21"/>
      <c r="BY127" s="21"/>
      <c r="BZ127" s="21"/>
      <c r="CA127" s="21"/>
      <c r="CB127" s="21"/>
      <c r="CC127" s="21"/>
      <c r="CD127" s="17"/>
      <c r="CE127" s="76"/>
      <c r="CF127" s="76"/>
      <c r="CG127" s="76"/>
      <c r="CH127" s="76"/>
      <c r="CI127" s="18"/>
      <c r="CJ127" s="19"/>
      <c r="CK127" s="19"/>
      <c r="CL127" s="21"/>
      <c r="CM127" s="21"/>
      <c r="CN127" s="21"/>
      <c r="CO127" s="21"/>
      <c r="CP127" s="21"/>
      <c r="CQ127" s="21"/>
      <c r="CR127" s="21"/>
      <c r="CS127" s="21"/>
      <c r="CT127" s="17"/>
      <c r="CU127" s="76"/>
      <c r="CV127" s="76"/>
      <c r="CW127" s="76"/>
      <c r="CX127" s="76"/>
      <c r="CY127" s="18"/>
      <c r="CZ127" s="19"/>
      <c r="DA127" s="19"/>
      <c r="DB127" s="21"/>
      <c r="DC127" s="21"/>
      <c r="DD127" s="21"/>
      <c r="DE127" s="21"/>
      <c r="DF127" s="21"/>
      <c r="DG127" s="21"/>
      <c r="DH127" s="21"/>
      <c r="DI127" s="21"/>
      <c r="DJ127" s="17"/>
      <c r="DK127" s="76"/>
      <c r="DL127" s="76"/>
      <c r="DM127" s="76"/>
      <c r="DN127" s="76"/>
      <c r="DO127" s="18"/>
      <c r="DP127" s="19"/>
      <c r="DQ127" s="19"/>
      <c r="DR127" s="21"/>
      <c r="DS127" s="21"/>
      <c r="DT127" s="21"/>
      <c r="DU127" s="21"/>
      <c r="DV127" s="21"/>
      <c r="DW127" s="21"/>
      <c r="DX127" s="21"/>
      <c r="DY127" s="21"/>
      <c r="DZ127" s="17"/>
      <c r="EA127" s="76"/>
      <c r="EB127" s="76"/>
      <c r="EC127" s="76"/>
      <c r="ED127" s="76"/>
      <c r="EE127" s="18"/>
      <c r="EF127" s="19"/>
      <c r="EG127" s="19"/>
      <c r="EH127" s="21"/>
      <c r="EI127" s="21"/>
      <c r="EJ127" s="21"/>
      <c r="EK127" s="21"/>
      <c r="EL127" s="21"/>
      <c r="EM127" s="21"/>
      <c r="EN127" s="21"/>
      <c r="EO127" s="21"/>
      <c r="EP127" s="17"/>
      <c r="EQ127" s="76"/>
      <c r="ER127" s="76"/>
      <c r="ES127" s="76"/>
      <c r="ET127" s="76"/>
      <c r="EU127" s="18"/>
      <c r="EV127" s="19"/>
      <c r="EW127" s="19"/>
      <c r="EX127" s="21"/>
      <c r="EY127" s="21"/>
      <c r="EZ127" s="21"/>
      <c r="FA127" s="21"/>
      <c r="FB127" s="21"/>
      <c r="FC127" s="21"/>
      <c r="FD127" s="21"/>
      <c r="FE127" s="21"/>
      <c r="FF127" s="17"/>
      <c r="FG127" s="76"/>
      <c r="FH127" s="76"/>
      <c r="FI127" s="76"/>
      <c r="FJ127" s="76"/>
      <c r="FK127" s="18"/>
      <c r="FL127" s="19"/>
      <c r="FM127" s="19"/>
      <c r="FN127" s="21"/>
      <c r="FO127" s="21"/>
      <c r="FP127" s="21"/>
      <c r="FQ127" s="21"/>
      <c r="FR127" s="21"/>
      <c r="FS127" s="21"/>
      <c r="FT127" s="21"/>
      <c r="FU127" s="21"/>
      <c r="FV127" s="17"/>
      <c r="FW127" s="76"/>
      <c r="FX127" s="76"/>
      <c r="FY127" s="76"/>
      <c r="FZ127" s="76"/>
      <c r="GA127" s="18"/>
      <c r="GB127" s="19"/>
      <c r="GC127" s="19"/>
      <c r="GD127" s="21"/>
      <c r="GE127" s="21"/>
      <c r="GF127" s="21"/>
      <c r="GG127" s="21"/>
      <c r="GH127" s="21"/>
      <c r="GI127" s="21"/>
      <c r="GJ127" s="21"/>
      <c r="GK127" s="21"/>
      <c r="GL127" s="17"/>
      <c r="GM127" s="76"/>
      <c r="GN127" s="76"/>
      <c r="GO127" s="76"/>
      <c r="GP127" s="76"/>
      <c r="GQ127" s="18"/>
      <c r="GR127" s="19"/>
      <c r="GS127" s="19"/>
      <c r="GT127" s="21"/>
      <c r="GU127" s="21"/>
      <c r="GV127" s="21"/>
      <c r="GW127" s="21"/>
      <c r="GX127" s="21"/>
      <c r="GY127" s="21"/>
      <c r="GZ127" s="21"/>
      <c r="HA127" s="21"/>
      <c r="HB127" s="17"/>
      <c r="HC127" s="76"/>
      <c r="HD127" s="76"/>
      <c r="HE127" s="76"/>
      <c r="HF127" s="76"/>
      <c r="HG127" s="18"/>
      <c r="HH127" s="19"/>
      <c r="HI127" s="19"/>
      <c r="HJ127" s="21"/>
      <c r="HK127" s="21"/>
      <c r="HL127" s="21"/>
      <c r="HM127" s="21"/>
      <c r="HN127" s="21"/>
      <c r="HO127" s="21"/>
      <c r="HP127" s="21"/>
      <c r="HQ127" s="21"/>
      <c r="HR127" s="17"/>
      <c r="HS127" s="76"/>
      <c r="HT127" s="76"/>
      <c r="HU127" s="76"/>
      <c r="HV127" s="76"/>
      <c r="HW127" s="18"/>
      <c r="HX127" s="19"/>
      <c r="HY127" s="19"/>
      <c r="HZ127" s="21"/>
      <c r="IA127" s="21"/>
      <c r="IB127" s="21"/>
      <c r="IC127" s="21"/>
      <c r="ID127" s="21"/>
      <c r="IE127" s="21"/>
      <c r="IF127" s="21"/>
      <c r="IG127" s="21"/>
      <c r="IH127" s="17"/>
      <c r="II127" s="76"/>
      <c r="IJ127" s="76"/>
      <c r="IK127" s="76"/>
      <c r="IL127" s="76"/>
      <c r="IM127" s="18"/>
      <c r="IN127" s="19"/>
      <c r="IO127" s="19"/>
      <c r="IP127" s="21"/>
      <c r="IQ127" s="21"/>
      <c r="IR127" s="21"/>
      <c r="IS127" s="21"/>
      <c r="IT127" s="21"/>
      <c r="IU127" s="21"/>
      <c r="IV127" s="21"/>
    </row>
    <row r="128" spans="1:256" s="37" customFormat="1" ht="18.75" customHeight="1">
      <c r="A128" s="86"/>
      <c r="B128" s="80"/>
      <c r="C128" s="76"/>
      <c r="D128" s="81"/>
      <c r="E128" s="6"/>
      <c r="F128" s="6"/>
      <c r="G128" s="6"/>
      <c r="H128" s="4">
        <v>2023</v>
      </c>
      <c r="I128" s="11">
        <f t="shared" si="53"/>
        <v>91962.8</v>
      </c>
      <c r="J128" s="11">
        <f t="shared" si="54"/>
        <v>0</v>
      </c>
      <c r="K128" s="11">
        <f t="shared" si="56"/>
        <v>71982.5</v>
      </c>
      <c r="L128" s="11">
        <f aca="true" t="shared" si="58" ref="L128:R135">L51</f>
        <v>0</v>
      </c>
      <c r="M128" s="11">
        <f t="shared" si="58"/>
        <v>0</v>
      </c>
      <c r="N128" s="11">
        <f t="shared" si="58"/>
        <v>0</v>
      </c>
      <c r="O128" s="11">
        <f t="shared" si="58"/>
        <v>19980.300000000003</v>
      </c>
      <c r="P128" s="11">
        <f t="shared" si="58"/>
        <v>0</v>
      </c>
      <c r="Q128" s="11">
        <f t="shared" si="58"/>
        <v>0</v>
      </c>
      <c r="R128" s="11">
        <f t="shared" si="58"/>
        <v>0</v>
      </c>
      <c r="S128" s="10"/>
      <c r="T128" s="2"/>
      <c r="U128" s="14"/>
      <c r="V128" s="14"/>
      <c r="W128" s="18"/>
      <c r="X128" s="19"/>
      <c r="Y128" s="19"/>
      <c r="Z128" s="21"/>
      <c r="AA128" s="21"/>
      <c r="AB128" s="21"/>
      <c r="AC128" s="21"/>
      <c r="AD128" s="21"/>
      <c r="AE128" s="21"/>
      <c r="AF128" s="21"/>
      <c r="AG128" s="21"/>
      <c r="AH128" s="17"/>
      <c r="AI128" s="76"/>
      <c r="AJ128" s="76"/>
      <c r="AK128" s="76"/>
      <c r="AL128" s="76"/>
      <c r="AM128" s="18"/>
      <c r="AN128" s="19"/>
      <c r="AO128" s="19"/>
      <c r="AP128" s="21"/>
      <c r="AQ128" s="21"/>
      <c r="AR128" s="21"/>
      <c r="AS128" s="21"/>
      <c r="AT128" s="21"/>
      <c r="AU128" s="21"/>
      <c r="AV128" s="21"/>
      <c r="AW128" s="21"/>
      <c r="AX128" s="17"/>
      <c r="AY128" s="76"/>
      <c r="AZ128" s="76"/>
      <c r="BA128" s="76"/>
      <c r="BB128" s="76"/>
      <c r="BC128" s="18"/>
      <c r="BD128" s="19"/>
      <c r="BE128" s="19"/>
      <c r="BF128" s="21"/>
      <c r="BG128" s="21"/>
      <c r="BH128" s="21"/>
      <c r="BI128" s="21"/>
      <c r="BJ128" s="21"/>
      <c r="BK128" s="21"/>
      <c r="BL128" s="21"/>
      <c r="BM128" s="21"/>
      <c r="BN128" s="17"/>
      <c r="BO128" s="76"/>
      <c r="BP128" s="76"/>
      <c r="BQ128" s="76"/>
      <c r="BR128" s="76"/>
      <c r="BS128" s="18"/>
      <c r="BT128" s="19"/>
      <c r="BU128" s="19"/>
      <c r="BV128" s="21"/>
      <c r="BW128" s="21"/>
      <c r="BX128" s="21"/>
      <c r="BY128" s="21"/>
      <c r="BZ128" s="21"/>
      <c r="CA128" s="21"/>
      <c r="CB128" s="21"/>
      <c r="CC128" s="21"/>
      <c r="CD128" s="17"/>
      <c r="CE128" s="76"/>
      <c r="CF128" s="76"/>
      <c r="CG128" s="76"/>
      <c r="CH128" s="76"/>
      <c r="CI128" s="18"/>
      <c r="CJ128" s="19"/>
      <c r="CK128" s="19"/>
      <c r="CL128" s="21"/>
      <c r="CM128" s="21"/>
      <c r="CN128" s="21"/>
      <c r="CO128" s="21"/>
      <c r="CP128" s="21"/>
      <c r="CQ128" s="21"/>
      <c r="CR128" s="21"/>
      <c r="CS128" s="21"/>
      <c r="CT128" s="17"/>
      <c r="CU128" s="76"/>
      <c r="CV128" s="76"/>
      <c r="CW128" s="76"/>
      <c r="CX128" s="76"/>
      <c r="CY128" s="18"/>
      <c r="CZ128" s="19"/>
      <c r="DA128" s="19"/>
      <c r="DB128" s="21"/>
      <c r="DC128" s="21"/>
      <c r="DD128" s="21"/>
      <c r="DE128" s="21"/>
      <c r="DF128" s="21"/>
      <c r="DG128" s="21"/>
      <c r="DH128" s="21"/>
      <c r="DI128" s="21"/>
      <c r="DJ128" s="17"/>
      <c r="DK128" s="76"/>
      <c r="DL128" s="76"/>
      <c r="DM128" s="76"/>
      <c r="DN128" s="76"/>
      <c r="DO128" s="18"/>
      <c r="DP128" s="19"/>
      <c r="DQ128" s="19"/>
      <c r="DR128" s="21"/>
      <c r="DS128" s="21"/>
      <c r="DT128" s="21"/>
      <c r="DU128" s="21"/>
      <c r="DV128" s="21"/>
      <c r="DW128" s="21"/>
      <c r="DX128" s="21"/>
      <c r="DY128" s="21"/>
      <c r="DZ128" s="17"/>
      <c r="EA128" s="76"/>
      <c r="EB128" s="76"/>
      <c r="EC128" s="76"/>
      <c r="ED128" s="76"/>
      <c r="EE128" s="18"/>
      <c r="EF128" s="19"/>
      <c r="EG128" s="19"/>
      <c r="EH128" s="21"/>
      <c r="EI128" s="21"/>
      <c r="EJ128" s="21"/>
      <c r="EK128" s="21"/>
      <c r="EL128" s="21"/>
      <c r="EM128" s="21"/>
      <c r="EN128" s="21"/>
      <c r="EO128" s="21"/>
      <c r="EP128" s="17"/>
      <c r="EQ128" s="76"/>
      <c r="ER128" s="76"/>
      <c r="ES128" s="76"/>
      <c r="ET128" s="76"/>
      <c r="EU128" s="18"/>
      <c r="EV128" s="19"/>
      <c r="EW128" s="19"/>
      <c r="EX128" s="21"/>
      <c r="EY128" s="21"/>
      <c r="EZ128" s="21"/>
      <c r="FA128" s="21"/>
      <c r="FB128" s="21"/>
      <c r="FC128" s="21"/>
      <c r="FD128" s="21"/>
      <c r="FE128" s="21"/>
      <c r="FF128" s="17"/>
      <c r="FG128" s="76"/>
      <c r="FH128" s="76"/>
      <c r="FI128" s="76"/>
      <c r="FJ128" s="76"/>
      <c r="FK128" s="18"/>
      <c r="FL128" s="19"/>
      <c r="FM128" s="19"/>
      <c r="FN128" s="21"/>
      <c r="FO128" s="21"/>
      <c r="FP128" s="21"/>
      <c r="FQ128" s="21"/>
      <c r="FR128" s="21"/>
      <c r="FS128" s="21"/>
      <c r="FT128" s="21"/>
      <c r="FU128" s="21"/>
      <c r="FV128" s="17"/>
      <c r="FW128" s="76"/>
      <c r="FX128" s="76"/>
      <c r="FY128" s="76"/>
      <c r="FZ128" s="76"/>
      <c r="GA128" s="18"/>
      <c r="GB128" s="19"/>
      <c r="GC128" s="19"/>
      <c r="GD128" s="21"/>
      <c r="GE128" s="21"/>
      <c r="GF128" s="21"/>
      <c r="GG128" s="21"/>
      <c r="GH128" s="21"/>
      <c r="GI128" s="21"/>
      <c r="GJ128" s="21"/>
      <c r="GK128" s="21"/>
      <c r="GL128" s="17"/>
      <c r="GM128" s="76"/>
      <c r="GN128" s="76"/>
      <c r="GO128" s="76"/>
      <c r="GP128" s="76"/>
      <c r="GQ128" s="18"/>
      <c r="GR128" s="19"/>
      <c r="GS128" s="19"/>
      <c r="GT128" s="21"/>
      <c r="GU128" s="21"/>
      <c r="GV128" s="21"/>
      <c r="GW128" s="21"/>
      <c r="GX128" s="21"/>
      <c r="GY128" s="21"/>
      <c r="GZ128" s="21"/>
      <c r="HA128" s="21"/>
      <c r="HB128" s="17"/>
      <c r="HC128" s="76"/>
      <c r="HD128" s="76"/>
      <c r="HE128" s="76"/>
      <c r="HF128" s="76"/>
      <c r="HG128" s="18"/>
      <c r="HH128" s="19"/>
      <c r="HI128" s="19"/>
      <c r="HJ128" s="21"/>
      <c r="HK128" s="21"/>
      <c r="HL128" s="21"/>
      <c r="HM128" s="21"/>
      <c r="HN128" s="21"/>
      <c r="HO128" s="21"/>
      <c r="HP128" s="21"/>
      <c r="HQ128" s="21"/>
      <c r="HR128" s="17"/>
      <c r="HS128" s="76"/>
      <c r="HT128" s="76"/>
      <c r="HU128" s="76"/>
      <c r="HV128" s="76"/>
      <c r="HW128" s="18"/>
      <c r="HX128" s="19"/>
      <c r="HY128" s="19"/>
      <c r="HZ128" s="21"/>
      <c r="IA128" s="21"/>
      <c r="IB128" s="21"/>
      <c r="IC128" s="21"/>
      <c r="ID128" s="21"/>
      <c r="IE128" s="21"/>
      <c r="IF128" s="21"/>
      <c r="IG128" s="21"/>
      <c r="IH128" s="17"/>
      <c r="II128" s="76"/>
      <c r="IJ128" s="76"/>
      <c r="IK128" s="76"/>
      <c r="IL128" s="76"/>
      <c r="IM128" s="18"/>
      <c r="IN128" s="19"/>
      <c r="IO128" s="19"/>
      <c r="IP128" s="21"/>
      <c r="IQ128" s="21"/>
      <c r="IR128" s="21"/>
      <c r="IS128" s="21"/>
      <c r="IT128" s="21"/>
      <c r="IU128" s="21"/>
      <c r="IV128" s="21"/>
    </row>
    <row r="129" spans="1:256" s="37" customFormat="1" ht="18.75" customHeight="1">
      <c r="A129" s="86"/>
      <c r="B129" s="80"/>
      <c r="C129" s="76"/>
      <c r="D129" s="81"/>
      <c r="E129" s="6"/>
      <c r="F129" s="6"/>
      <c r="G129" s="6"/>
      <c r="H129" s="4">
        <v>2024</v>
      </c>
      <c r="I129" s="11">
        <f t="shared" si="53"/>
        <v>260605</v>
      </c>
      <c r="J129" s="11">
        <f t="shared" si="54"/>
        <v>0</v>
      </c>
      <c r="K129" s="11">
        <f t="shared" si="56"/>
        <v>48742.3</v>
      </c>
      <c r="L129" s="11">
        <f t="shared" si="58"/>
        <v>0</v>
      </c>
      <c r="M129" s="11">
        <f t="shared" si="58"/>
        <v>0</v>
      </c>
      <c r="N129" s="11">
        <f t="shared" si="58"/>
        <v>0</v>
      </c>
      <c r="O129" s="11">
        <f t="shared" si="58"/>
        <v>211862.69999999998</v>
      </c>
      <c r="P129" s="11">
        <f t="shared" si="58"/>
        <v>0</v>
      </c>
      <c r="Q129" s="11">
        <f t="shared" si="58"/>
        <v>0</v>
      </c>
      <c r="R129" s="11">
        <f t="shared" si="58"/>
        <v>0</v>
      </c>
      <c r="S129" s="10"/>
      <c r="T129" s="2"/>
      <c r="U129" s="14"/>
      <c r="V129" s="14"/>
      <c r="W129" s="18"/>
      <c r="X129" s="19"/>
      <c r="Y129" s="19"/>
      <c r="Z129" s="21"/>
      <c r="AA129" s="21"/>
      <c r="AB129" s="21"/>
      <c r="AC129" s="21"/>
      <c r="AD129" s="21"/>
      <c r="AE129" s="21"/>
      <c r="AF129" s="21"/>
      <c r="AG129" s="21"/>
      <c r="AH129" s="17"/>
      <c r="AI129" s="76"/>
      <c r="AJ129" s="76"/>
      <c r="AK129" s="76"/>
      <c r="AL129" s="76"/>
      <c r="AM129" s="18"/>
      <c r="AN129" s="19"/>
      <c r="AO129" s="19"/>
      <c r="AP129" s="21"/>
      <c r="AQ129" s="21"/>
      <c r="AR129" s="21"/>
      <c r="AS129" s="21"/>
      <c r="AT129" s="21"/>
      <c r="AU129" s="21"/>
      <c r="AV129" s="21"/>
      <c r="AW129" s="21"/>
      <c r="AX129" s="17"/>
      <c r="AY129" s="76"/>
      <c r="AZ129" s="76"/>
      <c r="BA129" s="76"/>
      <c r="BB129" s="76"/>
      <c r="BC129" s="18"/>
      <c r="BD129" s="19"/>
      <c r="BE129" s="19"/>
      <c r="BF129" s="21"/>
      <c r="BG129" s="21"/>
      <c r="BH129" s="21"/>
      <c r="BI129" s="21"/>
      <c r="BJ129" s="21"/>
      <c r="BK129" s="21"/>
      <c r="BL129" s="21"/>
      <c r="BM129" s="21"/>
      <c r="BN129" s="17"/>
      <c r="BO129" s="76"/>
      <c r="BP129" s="76"/>
      <c r="BQ129" s="76"/>
      <c r="BR129" s="76"/>
      <c r="BS129" s="18"/>
      <c r="BT129" s="19"/>
      <c r="BU129" s="19"/>
      <c r="BV129" s="21"/>
      <c r="BW129" s="21"/>
      <c r="BX129" s="21"/>
      <c r="BY129" s="21"/>
      <c r="BZ129" s="21"/>
      <c r="CA129" s="21"/>
      <c r="CB129" s="21"/>
      <c r="CC129" s="21"/>
      <c r="CD129" s="17"/>
      <c r="CE129" s="76"/>
      <c r="CF129" s="76"/>
      <c r="CG129" s="76"/>
      <c r="CH129" s="76"/>
      <c r="CI129" s="18"/>
      <c r="CJ129" s="19"/>
      <c r="CK129" s="19"/>
      <c r="CL129" s="21"/>
      <c r="CM129" s="21"/>
      <c r="CN129" s="21"/>
      <c r="CO129" s="21"/>
      <c r="CP129" s="21"/>
      <c r="CQ129" s="21"/>
      <c r="CR129" s="21"/>
      <c r="CS129" s="21"/>
      <c r="CT129" s="17"/>
      <c r="CU129" s="76"/>
      <c r="CV129" s="76"/>
      <c r="CW129" s="76"/>
      <c r="CX129" s="76"/>
      <c r="CY129" s="18"/>
      <c r="CZ129" s="19"/>
      <c r="DA129" s="19"/>
      <c r="DB129" s="21"/>
      <c r="DC129" s="21"/>
      <c r="DD129" s="21"/>
      <c r="DE129" s="21"/>
      <c r="DF129" s="21"/>
      <c r="DG129" s="21"/>
      <c r="DH129" s="21"/>
      <c r="DI129" s="21"/>
      <c r="DJ129" s="17"/>
      <c r="DK129" s="76"/>
      <c r="DL129" s="76"/>
      <c r="DM129" s="76"/>
      <c r="DN129" s="76"/>
      <c r="DO129" s="18"/>
      <c r="DP129" s="19"/>
      <c r="DQ129" s="19"/>
      <c r="DR129" s="21"/>
      <c r="DS129" s="21"/>
      <c r="DT129" s="21"/>
      <c r="DU129" s="21"/>
      <c r="DV129" s="21"/>
      <c r="DW129" s="21"/>
      <c r="DX129" s="21"/>
      <c r="DY129" s="21"/>
      <c r="DZ129" s="17"/>
      <c r="EA129" s="76"/>
      <c r="EB129" s="76"/>
      <c r="EC129" s="76"/>
      <c r="ED129" s="76"/>
      <c r="EE129" s="18"/>
      <c r="EF129" s="19"/>
      <c r="EG129" s="19"/>
      <c r="EH129" s="21"/>
      <c r="EI129" s="21"/>
      <c r="EJ129" s="21"/>
      <c r="EK129" s="21"/>
      <c r="EL129" s="21"/>
      <c r="EM129" s="21"/>
      <c r="EN129" s="21"/>
      <c r="EO129" s="21"/>
      <c r="EP129" s="17"/>
      <c r="EQ129" s="76"/>
      <c r="ER129" s="76"/>
      <c r="ES129" s="76"/>
      <c r="ET129" s="76"/>
      <c r="EU129" s="18"/>
      <c r="EV129" s="19"/>
      <c r="EW129" s="19"/>
      <c r="EX129" s="21"/>
      <c r="EY129" s="21"/>
      <c r="EZ129" s="21"/>
      <c r="FA129" s="21"/>
      <c r="FB129" s="21"/>
      <c r="FC129" s="21"/>
      <c r="FD129" s="21"/>
      <c r="FE129" s="21"/>
      <c r="FF129" s="17"/>
      <c r="FG129" s="76"/>
      <c r="FH129" s="76"/>
      <c r="FI129" s="76"/>
      <c r="FJ129" s="76"/>
      <c r="FK129" s="18"/>
      <c r="FL129" s="19"/>
      <c r="FM129" s="19"/>
      <c r="FN129" s="21"/>
      <c r="FO129" s="21"/>
      <c r="FP129" s="21"/>
      <c r="FQ129" s="21"/>
      <c r="FR129" s="21"/>
      <c r="FS129" s="21"/>
      <c r="FT129" s="21"/>
      <c r="FU129" s="21"/>
      <c r="FV129" s="17"/>
      <c r="FW129" s="76"/>
      <c r="FX129" s="76"/>
      <c r="FY129" s="76"/>
      <c r="FZ129" s="76"/>
      <c r="GA129" s="18"/>
      <c r="GB129" s="19"/>
      <c r="GC129" s="19"/>
      <c r="GD129" s="21"/>
      <c r="GE129" s="21"/>
      <c r="GF129" s="21"/>
      <c r="GG129" s="21"/>
      <c r="GH129" s="21"/>
      <c r="GI129" s="21"/>
      <c r="GJ129" s="21"/>
      <c r="GK129" s="21"/>
      <c r="GL129" s="17"/>
      <c r="GM129" s="76"/>
      <c r="GN129" s="76"/>
      <c r="GO129" s="76"/>
      <c r="GP129" s="76"/>
      <c r="GQ129" s="18"/>
      <c r="GR129" s="19"/>
      <c r="GS129" s="19"/>
      <c r="GT129" s="21"/>
      <c r="GU129" s="21"/>
      <c r="GV129" s="21"/>
      <c r="GW129" s="21"/>
      <c r="GX129" s="21"/>
      <c r="GY129" s="21"/>
      <c r="GZ129" s="21"/>
      <c r="HA129" s="21"/>
      <c r="HB129" s="17"/>
      <c r="HC129" s="76"/>
      <c r="HD129" s="76"/>
      <c r="HE129" s="76"/>
      <c r="HF129" s="76"/>
      <c r="HG129" s="18"/>
      <c r="HH129" s="19"/>
      <c r="HI129" s="19"/>
      <c r="HJ129" s="21"/>
      <c r="HK129" s="21"/>
      <c r="HL129" s="21"/>
      <c r="HM129" s="21"/>
      <c r="HN129" s="21"/>
      <c r="HO129" s="21"/>
      <c r="HP129" s="21"/>
      <c r="HQ129" s="21"/>
      <c r="HR129" s="17"/>
      <c r="HS129" s="76"/>
      <c r="HT129" s="76"/>
      <c r="HU129" s="76"/>
      <c r="HV129" s="76"/>
      <c r="HW129" s="18"/>
      <c r="HX129" s="19"/>
      <c r="HY129" s="19"/>
      <c r="HZ129" s="21"/>
      <c r="IA129" s="21"/>
      <c r="IB129" s="21"/>
      <c r="IC129" s="21"/>
      <c r="ID129" s="21"/>
      <c r="IE129" s="21"/>
      <c r="IF129" s="21"/>
      <c r="IG129" s="21"/>
      <c r="IH129" s="17"/>
      <c r="II129" s="76"/>
      <c r="IJ129" s="76"/>
      <c r="IK129" s="76"/>
      <c r="IL129" s="76"/>
      <c r="IM129" s="18"/>
      <c r="IN129" s="19"/>
      <c r="IO129" s="19"/>
      <c r="IP129" s="21"/>
      <c r="IQ129" s="21"/>
      <c r="IR129" s="21"/>
      <c r="IS129" s="21"/>
      <c r="IT129" s="21"/>
      <c r="IU129" s="21"/>
      <c r="IV129" s="21"/>
    </row>
    <row r="130" spans="1:256" s="37" customFormat="1" ht="18.75" customHeight="1">
      <c r="A130" s="86"/>
      <c r="B130" s="80"/>
      <c r="C130" s="76"/>
      <c r="D130" s="81"/>
      <c r="E130" s="6"/>
      <c r="F130" s="6"/>
      <c r="G130" s="6"/>
      <c r="H130" s="4">
        <v>2025</v>
      </c>
      <c r="I130" s="11">
        <f t="shared" si="53"/>
        <v>618782.8999999999</v>
      </c>
      <c r="J130" s="11">
        <f t="shared" si="54"/>
        <v>0</v>
      </c>
      <c r="K130" s="11">
        <f t="shared" si="56"/>
        <v>235727.5</v>
      </c>
      <c r="L130" s="11">
        <f t="shared" si="58"/>
        <v>0</v>
      </c>
      <c r="M130" s="11">
        <f t="shared" si="58"/>
        <v>0</v>
      </c>
      <c r="N130" s="11">
        <f t="shared" si="58"/>
        <v>0</v>
      </c>
      <c r="O130" s="11">
        <f t="shared" si="58"/>
        <v>383055.39999999997</v>
      </c>
      <c r="P130" s="11">
        <f t="shared" si="58"/>
        <v>0</v>
      </c>
      <c r="Q130" s="11">
        <f t="shared" si="58"/>
        <v>0</v>
      </c>
      <c r="R130" s="11">
        <f t="shared" si="58"/>
        <v>0</v>
      </c>
      <c r="S130" s="10"/>
      <c r="T130" s="2"/>
      <c r="U130" s="14"/>
      <c r="V130" s="14"/>
      <c r="W130" s="18"/>
      <c r="X130" s="19"/>
      <c r="Y130" s="19"/>
      <c r="Z130" s="21"/>
      <c r="AA130" s="21"/>
      <c r="AB130" s="21"/>
      <c r="AC130" s="21"/>
      <c r="AD130" s="21"/>
      <c r="AE130" s="21"/>
      <c r="AF130" s="21"/>
      <c r="AG130" s="21"/>
      <c r="AH130" s="17"/>
      <c r="AI130" s="76"/>
      <c r="AJ130" s="76"/>
      <c r="AK130" s="76"/>
      <c r="AL130" s="76"/>
      <c r="AM130" s="18"/>
      <c r="AN130" s="19"/>
      <c r="AO130" s="19"/>
      <c r="AP130" s="21"/>
      <c r="AQ130" s="21"/>
      <c r="AR130" s="21"/>
      <c r="AS130" s="21"/>
      <c r="AT130" s="21"/>
      <c r="AU130" s="21"/>
      <c r="AV130" s="21"/>
      <c r="AW130" s="21"/>
      <c r="AX130" s="17"/>
      <c r="AY130" s="76"/>
      <c r="AZ130" s="76"/>
      <c r="BA130" s="76"/>
      <c r="BB130" s="76"/>
      <c r="BC130" s="18"/>
      <c r="BD130" s="19"/>
      <c r="BE130" s="19"/>
      <c r="BF130" s="21"/>
      <c r="BG130" s="21"/>
      <c r="BH130" s="21"/>
      <c r="BI130" s="21"/>
      <c r="BJ130" s="21"/>
      <c r="BK130" s="21"/>
      <c r="BL130" s="21"/>
      <c r="BM130" s="21"/>
      <c r="BN130" s="17"/>
      <c r="BO130" s="76"/>
      <c r="BP130" s="76"/>
      <c r="BQ130" s="76"/>
      <c r="BR130" s="76"/>
      <c r="BS130" s="18"/>
      <c r="BT130" s="19"/>
      <c r="BU130" s="19"/>
      <c r="BV130" s="21"/>
      <c r="BW130" s="21"/>
      <c r="BX130" s="21"/>
      <c r="BY130" s="21"/>
      <c r="BZ130" s="21"/>
      <c r="CA130" s="21"/>
      <c r="CB130" s="21"/>
      <c r="CC130" s="21"/>
      <c r="CD130" s="17"/>
      <c r="CE130" s="76"/>
      <c r="CF130" s="76"/>
      <c r="CG130" s="76"/>
      <c r="CH130" s="76"/>
      <c r="CI130" s="18"/>
      <c r="CJ130" s="19"/>
      <c r="CK130" s="19"/>
      <c r="CL130" s="21"/>
      <c r="CM130" s="21"/>
      <c r="CN130" s="21"/>
      <c r="CO130" s="21"/>
      <c r="CP130" s="21"/>
      <c r="CQ130" s="21"/>
      <c r="CR130" s="21"/>
      <c r="CS130" s="21"/>
      <c r="CT130" s="17"/>
      <c r="CU130" s="76"/>
      <c r="CV130" s="76"/>
      <c r="CW130" s="76"/>
      <c r="CX130" s="76"/>
      <c r="CY130" s="18"/>
      <c r="CZ130" s="19"/>
      <c r="DA130" s="19"/>
      <c r="DB130" s="21"/>
      <c r="DC130" s="21"/>
      <c r="DD130" s="21"/>
      <c r="DE130" s="21"/>
      <c r="DF130" s="21"/>
      <c r="DG130" s="21"/>
      <c r="DH130" s="21"/>
      <c r="DI130" s="21"/>
      <c r="DJ130" s="17"/>
      <c r="DK130" s="76"/>
      <c r="DL130" s="76"/>
      <c r="DM130" s="76"/>
      <c r="DN130" s="76"/>
      <c r="DO130" s="18"/>
      <c r="DP130" s="19"/>
      <c r="DQ130" s="19"/>
      <c r="DR130" s="21"/>
      <c r="DS130" s="21"/>
      <c r="DT130" s="21"/>
      <c r="DU130" s="21"/>
      <c r="DV130" s="21"/>
      <c r="DW130" s="21"/>
      <c r="DX130" s="21"/>
      <c r="DY130" s="21"/>
      <c r="DZ130" s="17"/>
      <c r="EA130" s="76"/>
      <c r="EB130" s="76"/>
      <c r="EC130" s="76"/>
      <c r="ED130" s="76"/>
      <c r="EE130" s="18"/>
      <c r="EF130" s="19"/>
      <c r="EG130" s="19"/>
      <c r="EH130" s="21"/>
      <c r="EI130" s="21"/>
      <c r="EJ130" s="21"/>
      <c r="EK130" s="21"/>
      <c r="EL130" s="21"/>
      <c r="EM130" s="21"/>
      <c r="EN130" s="21"/>
      <c r="EO130" s="21"/>
      <c r="EP130" s="17"/>
      <c r="EQ130" s="76"/>
      <c r="ER130" s="76"/>
      <c r="ES130" s="76"/>
      <c r="ET130" s="76"/>
      <c r="EU130" s="18"/>
      <c r="EV130" s="19"/>
      <c r="EW130" s="19"/>
      <c r="EX130" s="21"/>
      <c r="EY130" s="21"/>
      <c r="EZ130" s="21"/>
      <c r="FA130" s="21"/>
      <c r="FB130" s="21"/>
      <c r="FC130" s="21"/>
      <c r="FD130" s="21"/>
      <c r="FE130" s="21"/>
      <c r="FF130" s="17"/>
      <c r="FG130" s="76"/>
      <c r="FH130" s="76"/>
      <c r="FI130" s="76"/>
      <c r="FJ130" s="76"/>
      <c r="FK130" s="18"/>
      <c r="FL130" s="19"/>
      <c r="FM130" s="19"/>
      <c r="FN130" s="21"/>
      <c r="FO130" s="21"/>
      <c r="FP130" s="21"/>
      <c r="FQ130" s="21"/>
      <c r="FR130" s="21"/>
      <c r="FS130" s="21"/>
      <c r="FT130" s="21"/>
      <c r="FU130" s="21"/>
      <c r="FV130" s="17"/>
      <c r="FW130" s="76"/>
      <c r="FX130" s="76"/>
      <c r="FY130" s="76"/>
      <c r="FZ130" s="76"/>
      <c r="GA130" s="18"/>
      <c r="GB130" s="19"/>
      <c r="GC130" s="19"/>
      <c r="GD130" s="21"/>
      <c r="GE130" s="21"/>
      <c r="GF130" s="21"/>
      <c r="GG130" s="21"/>
      <c r="GH130" s="21"/>
      <c r="GI130" s="21"/>
      <c r="GJ130" s="21"/>
      <c r="GK130" s="21"/>
      <c r="GL130" s="17"/>
      <c r="GM130" s="76"/>
      <c r="GN130" s="76"/>
      <c r="GO130" s="76"/>
      <c r="GP130" s="76"/>
      <c r="GQ130" s="18"/>
      <c r="GR130" s="19"/>
      <c r="GS130" s="19"/>
      <c r="GT130" s="21"/>
      <c r="GU130" s="21"/>
      <c r="GV130" s="21"/>
      <c r="GW130" s="21"/>
      <c r="GX130" s="21"/>
      <c r="GY130" s="21"/>
      <c r="GZ130" s="21"/>
      <c r="HA130" s="21"/>
      <c r="HB130" s="17"/>
      <c r="HC130" s="76"/>
      <c r="HD130" s="76"/>
      <c r="HE130" s="76"/>
      <c r="HF130" s="76"/>
      <c r="HG130" s="18"/>
      <c r="HH130" s="19"/>
      <c r="HI130" s="19"/>
      <c r="HJ130" s="21"/>
      <c r="HK130" s="21"/>
      <c r="HL130" s="21"/>
      <c r="HM130" s="21"/>
      <c r="HN130" s="21"/>
      <c r="HO130" s="21"/>
      <c r="HP130" s="21"/>
      <c r="HQ130" s="21"/>
      <c r="HR130" s="17"/>
      <c r="HS130" s="76"/>
      <c r="HT130" s="76"/>
      <c r="HU130" s="76"/>
      <c r="HV130" s="76"/>
      <c r="HW130" s="18"/>
      <c r="HX130" s="19"/>
      <c r="HY130" s="19"/>
      <c r="HZ130" s="21"/>
      <c r="IA130" s="21"/>
      <c r="IB130" s="21"/>
      <c r="IC130" s="21"/>
      <c r="ID130" s="21"/>
      <c r="IE130" s="21"/>
      <c r="IF130" s="21"/>
      <c r="IG130" s="21"/>
      <c r="IH130" s="17"/>
      <c r="II130" s="76"/>
      <c r="IJ130" s="76"/>
      <c r="IK130" s="76"/>
      <c r="IL130" s="76"/>
      <c r="IM130" s="18"/>
      <c r="IN130" s="19"/>
      <c r="IO130" s="19"/>
      <c r="IP130" s="21"/>
      <c r="IQ130" s="21"/>
      <c r="IR130" s="21"/>
      <c r="IS130" s="21"/>
      <c r="IT130" s="21"/>
      <c r="IU130" s="21"/>
      <c r="IV130" s="21"/>
    </row>
    <row r="131" spans="1:256" s="37" customFormat="1" ht="18.75" customHeight="1">
      <c r="A131" s="86"/>
      <c r="B131" s="80"/>
      <c r="C131" s="76"/>
      <c r="D131" s="81"/>
      <c r="E131" s="6"/>
      <c r="F131" s="6"/>
      <c r="G131" s="6"/>
      <c r="H131" s="4">
        <v>2026</v>
      </c>
      <c r="I131" s="11">
        <f t="shared" si="53"/>
        <v>49515.2</v>
      </c>
      <c r="J131" s="11">
        <f t="shared" si="54"/>
        <v>0</v>
      </c>
      <c r="K131" s="11">
        <f t="shared" si="56"/>
        <v>49515.2</v>
      </c>
      <c r="L131" s="11">
        <f t="shared" si="58"/>
        <v>0</v>
      </c>
      <c r="M131" s="11">
        <f t="shared" si="58"/>
        <v>0</v>
      </c>
      <c r="N131" s="11">
        <f t="shared" si="58"/>
        <v>0</v>
      </c>
      <c r="O131" s="11">
        <f t="shared" si="58"/>
        <v>0</v>
      </c>
      <c r="P131" s="11">
        <f t="shared" si="58"/>
        <v>0</v>
      </c>
      <c r="Q131" s="11">
        <f t="shared" si="58"/>
        <v>0</v>
      </c>
      <c r="R131" s="11">
        <f t="shared" si="58"/>
        <v>0</v>
      </c>
      <c r="S131" s="10"/>
      <c r="T131" s="2"/>
      <c r="U131" s="14"/>
      <c r="V131" s="14"/>
      <c r="W131" s="18"/>
      <c r="X131" s="19"/>
      <c r="Y131" s="19"/>
      <c r="Z131" s="21"/>
      <c r="AA131" s="21"/>
      <c r="AB131" s="21"/>
      <c r="AC131" s="21"/>
      <c r="AD131" s="21"/>
      <c r="AE131" s="21"/>
      <c r="AF131" s="21"/>
      <c r="AG131" s="21"/>
      <c r="AH131" s="17"/>
      <c r="AI131" s="76"/>
      <c r="AJ131" s="76"/>
      <c r="AK131" s="76"/>
      <c r="AL131" s="76"/>
      <c r="AM131" s="18"/>
      <c r="AN131" s="19"/>
      <c r="AO131" s="19"/>
      <c r="AP131" s="21"/>
      <c r="AQ131" s="21"/>
      <c r="AR131" s="21"/>
      <c r="AS131" s="21"/>
      <c r="AT131" s="21"/>
      <c r="AU131" s="21"/>
      <c r="AV131" s="21"/>
      <c r="AW131" s="21"/>
      <c r="AX131" s="17"/>
      <c r="AY131" s="76"/>
      <c r="AZ131" s="76"/>
      <c r="BA131" s="76"/>
      <c r="BB131" s="76"/>
      <c r="BC131" s="18"/>
      <c r="BD131" s="19"/>
      <c r="BE131" s="19"/>
      <c r="BF131" s="21"/>
      <c r="BG131" s="21"/>
      <c r="BH131" s="21"/>
      <c r="BI131" s="21"/>
      <c r="BJ131" s="21"/>
      <c r="BK131" s="21"/>
      <c r="BL131" s="21"/>
      <c r="BM131" s="21"/>
      <c r="BN131" s="17"/>
      <c r="BO131" s="76"/>
      <c r="BP131" s="76"/>
      <c r="BQ131" s="76"/>
      <c r="BR131" s="76"/>
      <c r="BS131" s="18"/>
      <c r="BT131" s="19"/>
      <c r="BU131" s="19"/>
      <c r="BV131" s="21"/>
      <c r="BW131" s="21"/>
      <c r="BX131" s="21"/>
      <c r="BY131" s="21"/>
      <c r="BZ131" s="21"/>
      <c r="CA131" s="21"/>
      <c r="CB131" s="21"/>
      <c r="CC131" s="21"/>
      <c r="CD131" s="17"/>
      <c r="CE131" s="76"/>
      <c r="CF131" s="76"/>
      <c r="CG131" s="76"/>
      <c r="CH131" s="76"/>
      <c r="CI131" s="18"/>
      <c r="CJ131" s="19"/>
      <c r="CK131" s="19"/>
      <c r="CL131" s="21"/>
      <c r="CM131" s="21"/>
      <c r="CN131" s="21"/>
      <c r="CO131" s="21"/>
      <c r="CP131" s="21"/>
      <c r="CQ131" s="21"/>
      <c r="CR131" s="21"/>
      <c r="CS131" s="21"/>
      <c r="CT131" s="17"/>
      <c r="CU131" s="76"/>
      <c r="CV131" s="76"/>
      <c r="CW131" s="76"/>
      <c r="CX131" s="76"/>
      <c r="CY131" s="18"/>
      <c r="CZ131" s="19"/>
      <c r="DA131" s="19"/>
      <c r="DB131" s="21"/>
      <c r="DC131" s="21"/>
      <c r="DD131" s="21"/>
      <c r="DE131" s="21"/>
      <c r="DF131" s="21"/>
      <c r="DG131" s="21"/>
      <c r="DH131" s="21"/>
      <c r="DI131" s="21"/>
      <c r="DJ131" s="17"/>
      <c r="DK131" s="76"/>
      <c r="DL131" s="76"/>
      <c r="DM131" s="76"/>
      <c r="DN131" s="76"/>
      <c r="DO131" s="18"/>
      <c r="DP131" s="19"/>
      <c r="DQ131" s="19"/>
      <c r="DR131" s="21"/>
      <c r="DS131" s="21"/>
      <c r="DT131" s="21"/>
      <c r="DU131" s="21"/>
      <c r="DV131" s="21"/>
      <c r="DW131" s="21"/>
      <c r="DX131" s="21"/>
      <c r="DY131" s="21"/>
      <c r="DZ131" s="17"/>
      <c r="EA131" s="76"/>
      <c r="EB131" s="76"/>
      <c r="EC131" s="76"/>
      <c r="ED131" s="76"/>
      <c r="EE131" s="18"/>
      <c r="EF131" s="19"/>
      <c r="EG131" s="19"/>
      <c r="EH131" s="21"/>
      <c r="EI131" s="21"/>
      <c r="EJ131" s="21"/>
      <c r="EK131" s="21"/>
      <c r="EL131" s="21"/>
      <c r="EM131" s="21"/>
      <c r="EN131" s="21"/>
      <c r="EO131" s="21"/>
      <c r="EP131" s="17"/>
      <c r="EQ131" s="76"/>
      <c r="ER131" s="76"/>
      <c r="ES131" s="76"/>
      <c r="ET131" s="76"/>
      <c r="EU131" s="18"/>
      <c r="EV131" s="19"/>
      <c r="EW131" s="19"/>
      <c r="EX131" s="21"/>
      <c r="EY131" s="21"/>
      <c r="EZ131" s="21"/>
      <c r="FA131" s="21"/>
      <c r="FB131" s="21"/>
      <c r="FC131" s="21"/>
      <c r="FD131" s="21"/>
      <c r="FE131" s="21"/>
      <c r="FF131" s="17"/>
      <c r="FG131" s="76"/>
      <c r="FH131" s="76"/>
      <c r="FI131" s="76"/>
      <c r="FJ131" s="76"/>
      <c r="FK131" s="18"/>
      <c r="FL131" s="19"/>
      <c r="FM131" s="19"/>
      <c r="FN131" s="21"/>
      <c r="FO131" s="21"/>
      <c r="FP131" s="21"/>
      <c r="FQ131" s="21"/>
      <c r="FR131" s="21"/>
      <c r="FS131" s="21"/>
      <c r="FT131" s="21"/>
      <c r="FU131" s="21"/>
      <c r="FV131" s="17"/>
      <c r="FW131" s="76"/>
      <c r="FX131" s="76"/>
      <c r="FY131" s="76"/>
      <c r="FZ131" s="76"/>
      <c r="GA131" s="18"/>
      <c r="GB131" s="19"/>
      <c r="GC131" s="19"/>
      <c r="GD131" s="21"/>
      <c r="GE131" s="21"/>
      <c r="GF131" s="21"/>
      <c r="GG131" s="21"/>
      <c r="GH131" s="21"/>
      <c r="GI131" s="21"/>
      <c r="GJ131" s="21"/>
      <c r="GK131" s="21"/>
      <c r="GL131" s="17"/>
      <c r="GM131" s="76"/>
      <c r="GN131" s="76"/>
      <c r="GO131" s="76"/>
      <c r="GP131" s="76"/>
      <c r="GQ131" s="18"/>
      <c r="GR131" s="19"/>
      <c r="GS131" s="19"/>
      <c r="GT131" s="21"/>
      <c r="GU131" s="21"/>
      <c r="GV131" s="21"/>
      <c r="GW131" s="21"/>
      <c r="GX131" s="21"/>
      <c r="GY131" s="21"/>
      <c r="GZ131" s="21"/>
      <c r="HA131" s="21"/>
      <c r="HB131" s="17"/>
      <c r="HC131" s="76"/>
      <c r="HD131" s="76"/>
      <c r="HE131" s="76"/>
      <c r="HF131" s="76"/>
      <c r="HG131" s="18"/>
      <c r="HH131" s="19"/>
      <c r="HI131" s="19"/>
      <c r="HJ131" s="21"/>
      <c r="HK131" s="21"/>
      <c r="HL131" s="21"/>
      <c r="HM131" s="21"/>
      <c r="HN131" s="21"/>
      <c r="HO131" s="21"/>
      <c r="HP131" s="21"/>
      <c r="HQ131" s="21"/>
      <c r="HR131" s="17"/>
      <c r="HS131" s="76"/>
      <c r="HT131" s="76"/>
      <c r="HU131" s="76"/>
      <c r="HV131" s="76"/>
      <c r="HW131" s="18"/>
      <c r="HX131" s="19"/>
      <c r="HY131" s="19"/>
      <c r="HZ131" s="21"/>
      <c r="IA131" s="21"/>
      <c r="IB131" s="21"/>
      <c r="IC131" s="21"/>
      <c r="ID131" s="21"/>
      <c r="IE131" s="21"/>
      <c r="IF131" s="21"/>
      <c r="IG131" s="21"/>
      <c r="IH131" s="17"/>
      <c r="II131" s="76"/>
      <c r="IJ131" s="76"/>
      <c r="IK131" s="76"/>
      <c r="IL131" s="76"/>
      <c r="IM131" s="18"/>
      <c r="IN131" s="19"/>
      <c r="IO131" s="19"/>
      <c r="IP131" s="21"/>
      <c r="IQ131" s="21"/>
      <c r="IR131" s="21"/>
      <c r="IS131" s="21"/>
      <c r="IT131" s="21"/>
      <c r="IU131" s="21"/>
      <c r="IV131" s="21"/>
    </row>
    <row r="132" spans="1:256" s="37" customFormat="1" ht="18.75" customHeight="1">
      <c r="A132" s="86"/>
      <c r="B132" s="80"/>
      <c r="C132" s="76"/>
      <c r="D132" s="81"/>
      <c r="E132" s="6"/>
      <c r="F132" s="6"/>
      <c r="G132" s="6"/>
      <c r="H132" s="4">
        <v>2027</v>
      </c>
      <c r="I132" s="11">
        <f aca="true" t="shared" si="59" ref="I132:J135">K132+M132+O132+Q132</f>
        <v>34268.9</v>
      </c>
      <c r="J132" s="11">
        <f t="shared" si="59"/>
        <v>0</v>
      </c>
      <c r="K132" s="11">
        <f t="shared" si="56"/>
        <v>34268.9</v>
      </c>
      <c r="L132" s="11">
        <f t="shared" si="58"/>
        <v>0</v>
      </c>
      <c r="M132" s="11">
        <f t="shared" si="58"/>
        <v>0</v>
      </c>
      <c r="N132" s="11">
        <f t="shared" si="58"/>
        <v>0</v>
      </c>
      <c r="O132" s="11">
        <f t="shared" si="58"/>
        <v>0</v>
      </c>
      <c r="P132" s="11">
        <f t="shared" si="58"/>
        <v>0</v>
      </c>
      <c r="Q132" s="11">
        <f t="shared" si="58"/>
        <v>0</v>
      </c>
      <c r="R132" s="11">
        <f t="shared" si="58"/>
        <v>0</v>
      </c>
      <c r="S132" s="10"/>
      <c r="T132" s="2"/>
      <c r="U132" s="14"/>
      <c r="V132" s="14"/>
      <c r="W132" s="18"/>
      <c r="X132" s="19"/>
      <c r="Y132" s="19"/>
      <c r="Z132" s="21"/>
      <c r="AA132" s="21"/>
      <c r="AB132" s="21"/>
      <c r="AC132" s="21"/>
      <c r="AD132" s="21"/>
      <c r="AE132" s="21"/>
      <c r="AF132" s="21"/>
      <c r="AG132" s="21"/>
      <c r="AH132" s="17"/>
      <c r="AI132" s="76"/>
      <c r="AJ132" s="76"/>
      <c r="AK132" s="76"/>
      <c r="AL132" s="76"/>
      <c r="AM132" s="18"/>
      <c r="AN132" s="19"/>
      <c r="AO132" s="19"/>
      <c r="AP132" s="21"/>
      <c r="AQ132" s="21"/>
      <c r="AR132" s="21"/>
      <c r="AS132" s="21"/>
      <c r="AT132" s="21"/>
      <c r="AU132" s="21"/>
      <c r="AV132" s="21"/>
      <c r="AW132" s="21"/>
      <c r="AX132" s="17"/>
      <c r="AY132" s="76"/>
      <c r="AZ132" s="76"/>
      <c r="BA132" s="76"/>
      <c r="BB132" s="76"/>
      <c r="BC132" s="18"/>
      <c r="BD132" s="19"/>
      <c r="BE132" s="19"/>
      <c r="BF132" s="21"/>
      <c r="BG132" s="21"/>
      <c r="BH132" s="21"/>
      <c r="BI132" s="21"/>
      <c r="BJ132" s="21"/>
      <c r="BK132" s="21"/>
      <c r="BL132" s="21"/>
      <c r="BM132" s="21"/>
      <c r="BN132" s="17"/>
      <c r="BO132" s="76"/>
      <c r="BP132" s="76"/>
      <c r="BQ132" s="76"/>
      <c r="BR132" s="76"/>
      <c r="BS132" s="18"/>
      <c r="BT132" s="19"/>
      <c r="BU132" s="19"/>
      <c r="BV132" s="21"/>
      <c r="BW132" s="21"/>
      <c r="BX132" s="21"/>
      <c r="BY132" s="21"/>
      <c r="BZ132" s="21"/>
      <c r="CA132" s="21"/>
      <c r="CB132" s="21"/>
      <c r="CC132" s="21"/>
      <c r="CD132" s="17"/>
      <c r="CE132" s="76"/>
      <c r="CF132" s="76"/>
      <c r="CG132" s="76"/>
      <c r="CH132" s="76"/>
      <c r="CI132" s="18"/>
      <c r="CJ132" s="19"/>
      <c r="CK132" s="19"/>
      <c r="CL132" s="21"/>
      <c r="CM132" s="21"/>
      <c r="CN132" s="21"/>
      <c r="CO132" s="21"/>
      <c r="CP132" s="21"/>
      <c r="CQ132" s="21"/>
      <c r="CR132" s="21"/>
      <c r="CS132" s="21"/>
      <c r="CT132" s="17"/>
      <c r="CU132" s="76"/>
      <c r="CV132" s="76"/>
      <c r="CW132" s="76"/>
      <c r="CX132" s="76"/>
      <c r="CY132" s="18"/>
      <c r="CZ132" s="19"/>
      <c r="DA132" s="19"/>
      <c r="DB132" s="21"/>
      <c r="DC132" s="21"/>
      <c r="DD132" s="21"/>
      <c r="DE132" s="21"/>
      <c r="DF132" s="21"/>
      <c r="DG132" s="21"/>
      <c r="DH132" s="21"/>
      <c r="DI132" s="21"/>
      <c r="DJ132" s="17"/>
      <c r="DK132" s="76"/>
      <c r="DL132" s="76"/>
      <c r="DM132" s="76"/>
      <c r="DN132" s="76"/>
      <c r="DO132" s="18"/>
      <c r="DP132" s="19"/>
      <c r="DQ132" s="19"/>
      <c r="DR132" s="21"/>
      <c r="DS132" s="21"/>
      <c r="DT132" s="21"/>
      <c r="DU132" s="21"/>
      <c r="DV132" s="21"/>
      <c r="DW132" s="21"/>
      <c r="DX132" s="21"/>
      <c r="DY132" s="21"/>
      <c r="DZ132" s="17"/>
      <c r="EA132" s="76"/>
      <c r="EB132" s="76"/>
      <c r="EC132" s="76"/>
      <c r="ED132" s="76"/>
      <c r="EE132" s="18"/>
      <c r="EF132" s="19"/>
      <c r="EG132" s="19"/>
      <c r="EH132" s="21"/>
      <c r="EI132" s="21"/>
      <c r="EJ132" s="21"/>
      <c r="EK132" s="21"/>
      <c r="EL132" s="21"/>
      <c r="EM132" s="21"/>
      <c r="EN132" s="21"/>
      <c r="EO132" s="21"/>
      <c r="EP132" s="17"/>
      <c r="EQ132" s="76"/>
      <c r="ER132" s="76"/>
      <c r="ES132" s="76"/>
      <c r="ET132" s="76"/>
      <c r="EU132" s="18"/>
      <c r="EV132" s="19"/>
      <c r="EW132" s="19"/>
      <c r="EX132" s="21"/>
      <c r="EY132" s="21"/>
      <c r="EZ132" s="21"/>
      <c r="FA132" s="21"/>
      <c r="FB132" s="21"/>
      <c r="FC132" s="21"/>
      <c r="FD132" s="21"/>
      <c r="FE132" s="21"/>
      <c r="FF132" s="17"/>
      <c r="FG132" s="76"/>
      <c r="FH132" s="76"/>
      <c r="FI132" s="76"/>
      <c r="FJ132" s="76"/>
      <c r="FK132" s="18"/>
      <c r="FL132" s="19"/>
      <c r="FM132" s="19"/>
      <c r="FN132" s="21"/>
      <c r="FO132" s="21"/>
      <c r="FP132" s="21"/>
      <c r="FQ132" s="21"/>
      <c r="FR132" s="21"/>
      <c r="FS132" s="21"/>
      <c r="FT132" s="21"/>
      <c r="FU132" s="21"/>
      <c r="FV132" s="17"/>
      <c r="FW132" s="76"/>
      <c r="FX132" s="76"/>
      <c r="FY132" s="76"/>
      <c r="FZ132" s="76"/>
      <c r="GA132" s="18"/>
      <c r="GB132" s="19"/>
      <c r="GC132" s="19"/>
      <c r="GD132" s="21"/>
      <c r="GE132" s="21"/>
      <c r="GF132" s="21"/>
      <c r="GG132" s="21"/>
      <c r="GH132" s="21"/>
      <c r="GI132" s="21"/>
      <c r="GJ132" s="21"/>
      <c r="GK132" s="21"/>
      <c r="GL132" s="17"/>
      <c r="GM132" s="76"/>
      <c r="GN132" s="76"/>
      <c r="GO132" s="76"/>
      <c r="GP132" s="76"/>
      <c r="GQ132" s="18"/>
      <c r="GR132" s="19"/>
      <c r="GS132" s="19"/>
      <c r="GT132" s="21"/>
      <c r="GU132" s="21"/>
      <c r="GV132" s="21"/>
      <c r="GW132" s="21"/>
      <c r="GX132" s="21"/>
      <c r="GY132" s="21"/>
      <c r="GZ132" s="21"/>
      <c r="HA132" s="21"/>
      <c r="HB132" s="17"/>
      <c r="HC132" s="76"/>
      <c r="HD132" s="76"/>
      <c r="HE132" s="76"/>
      <c r="HF132" s="76"/>
      <c r="HG132" s="18"/>
      <c r="HH132" s="19"/>
      <c r="HI132" s="19"/>
      <c r="HJ132" s="21"/>
      <c r="HK132" s="21"/>
      <c r="HL132" s="21"/>
      <c r="HM132" s="21"/>
      <c r="HN132" s="21"/>
      <c r="HO132" s="21"/>
      <c r="HP132" s="21"/>
      <c r="HQ132" s="21"/>
      <c r="HR132" s="17"/>
      <c r="HS132" s="76"/>
      <c r="HT132" s="76"/>
      <c r="HU132" s="76"/>
      <c r="HV132" s="76"/>
      <c r="HW132" s="18"/>
      <c r="HX132" s="19"/>
      <c r="HY132" s="19"/>
      <c r="HZ132" s="21"/>
      <c r="IA132" s="21"/>
      <c r="IB132" s="21"/>
      <c r="IC132" s="21"/>
      <c r="ID132" s="21"/>
      <c r="IE132" s="21"/>
      <c r="IF132" s="21"/>
      <c r="IG132" s="21"/>
      <c r="IH132" s="17"/>
      <c r="II132" s="76"/>
      <c r="IJ132" s="76"/>
      <c r="IK132" s="76"/>
      <c r="IL132" s="76"/>
      <c r="IM132" s="18"/>
      <c r="IN132" s="19"/>
      <c r="IO132" s="19"/>
      <c r="IP132" s="21"/>
      <c r="IQ132" s="21"/>
      <c r="IR132" s="21"/>
      <c r="IS132" s="21"/>
      <c r="IT132" s="21"/>
      <c r="IU132" s="21"/>
      <c r="IV132" s="21"/>
    </row>
    <row r="133" spans="1:243" ht="21.75" customHeight="1">
      <c r="A133" s="86"/>
      <c r="B133" s="80"/>
      <c r="C133" s="76"/>
      <c r="D133" s="81"/>
      <c r="E133" s="6"/>
      <c r="F133" s="6"/>
      <c r="G133" s="6"/>
      <c r="H133" s="4">
        <v>2028</v>
      </c>
      <c r="I133" s="11">
        <f t="shared" si="59"/>
        <v>18127.8</v>
      </c>
      <c r="J133" s="11">
        <f t="shared" si="59"/>
        <v>0</v>
      </c>
      <c r="K133" s="11">
        <f t="shared" si="56"/>
        <v>18127.8</v>
      </c>
      <c r="L133" s="11">
        <f t="shared" si="58"/>
        <v>0</v>
      </c>
      <c r="M133" s="11">
        <f t="shared" si="58"/>
        <v>0</v>
      </c>
      <c r="N133" s="11">
        <f t="shared" si="58"/>
        <v>0</v>
      </c>
      <c r="O133" s="11">
        <f t="shared" si="58"/>
        <v>0</v>
      </c>
      <c r="P133" s="11">
        <f t="shared" si="58"/>
        <v>0</v>
      </c>
      <c r="Q133" s="11">
        <f t="shared" si="58"/>
        <v>0</v>
      </c>
      <c r="R133" s="11">
        <f t="shared" si="58"/>
        <v>0</v>
      </c>
      <c r="S133" s="10"/>
      <c r="T133" s="2"/>
      <c r="AI133" s="76"/>
      <c r="AY133" s="76"/>
      <c r="BO133" s="76"/>
      <c r="CE133" s="76"/>
      <c r="CU133" s="76"/>
      <c r="DK133" s="76"/>
      <c r="EA133" s="76"/>
      <c r="EQ133" s="76"/>
      <c r="FG133" s="76"/>
      <c r="FW133" s="76"/>
      <c r="GM133" s="76"/>
      <c r="HC133" s="76"/>
      <c r="HS133" s="76"/>
      <c r="II133" s="76"/>
    </row>
    <row r="134" spans="1:243" ht="21.75" customHeight="1">
      <c r="A134" s="86"/>
      <c r="B134" s="80"/>
      <c r="C134" s="76"/>
      <c r="D134" s="81"/>
      <c r="E134" s="6"/>
      <c r="F134" s="6"/>
      <c r="G134" s="6"/>
      <c r="H134" s="4">
        <v>2029</v>
      </c>
      <c r="I134" s="11">
        <f t="shared" si="59"/>
        <v>20782.9</v>
      </c>
      <c r="J134" s="11">
        <f t="shared" si="59"/>
        <v>0</v>
      </c>
      <c r="K134" s="11">
        <f t="shared" si="56"/>
        <v>20782.9</v>
      </c>
      <c r="L134" s="11">
        <f t="shared" si="58"/>
        <v>0</v>
      </c>
      <c r="M134" s="11">
        <f t="shared" si="58"/>
        <v>0</v>
      </c>
      <c r="N134" s="11">
        <f t="shared" si="58"/>
        <v>0</v>
      </c>
      <c r="O134" s="11">
        <f t="shared" si="58"/>
        <v>0</v>
      </c>
      <c r="P134" s="11">
        <f t="shared" si="58"/>
        <v>0</v>
      </c>
      <c r="Q134" s="11">
        <f t="shared" si="58"/>
        <v>0</v>
      </c>
      <c r="R134" s="11">
        <f t="shared" si="58"/>
        <v>0</v>
      </c>
      <c r="S134" s="10"/>
      <c r="T134" s="2"/>
      <c r="AI134" s="76"/>
      <c r="AY134" s="76"/>
      <c r="BO134" s="76"/>
      <c r="CE134" s="76"/>
      <c r="CU134" s="76"/>
      <c r="DK134" s="76"/>
      <c r="EA134" s="76"/>
      <c r="EQ134" s="76"/>
      <c r="FG134" s="76"/>
      <c r="FW134" s="76"/>
      <c r="GM134" s="76"/>
      <c r="HC134" s="76"/>
      <c r="HS134" s="76"/>
      <c r="II134" s="76"/>
    </row>
    <row r="135" spans="1:243" ht="21.75" customHeight="1">
      <c r="A135" s="86"/>
      <c r="B135" s="80"/>
      <c r="C135" s="76"/>
      <c r="D135" s="81"/>
      <c r="E135" s="6"/>
      <c r="F135" s="6"/>
      <c r="G135" s="6"/>
      <c r="H135" s="4">
        <v>2030</v>
      </c>
      <c r="I135" s="11">
        <f t="shared" si="59"/>
        <v>22979</v>
      </c>
      <c r="J135" s="11">
        <f t="shared" si="59"/>
        <v>0</v>
      </c>
      <c r="K135" s="11">
        <f t="shared" si="56"/>
        <v>22979</v>
      </c>
      <c r="L135" s="11">
        <f t="shared" si="58"/>
        <v>0</v>
      </c>
      <c r="M135" s="11">
        <f t="shared" si="58"/>
        <v>0</v>
      </c>
      <c r="N135" s="11">
        <f t="shared" si="58"/>
        <v>0</v>
      </c>
      <c r="O135" s="11">
        <f t="shared" si="58"/>
        <v>0</v>
      </c>
      <c r="P135" s="11">
        <f t="shared" si="58"/>
        <v>0</v>
      </c>
      <c r="Q135" s="11">
        <f t="shared" si="58"/>
        <v>0</v>
      </c>
      <c r="R135" s="11">
        <f t="shared" si="58"/>
        <v>0</v>
      </c>
      <c r="S135" s="10"/>
      <c r="T135" s="2"/>
      <c r="AI135" s="76"/>
      <c r="AY135" s="76"/>
      <c r="BO135" s="76"/>
      <c r="CE135" s="76"/>
      <c r="CU135" s="76"/>
      <c r="DK135" s="76"/>
      <c r="EA135" s="76"/>
      <c r="EQ135" s="76"/>
      <c r="FG135" s="76"/>
      <c r="FW135" s="76"/>
      <c r="GM135" s="76"/>
      <c r="HC135" s="76"/>
      <c r="HS135" s="76"/>
      <c r="II135" s="76"/>
    </row>
    <row r="136" spans="1:256" s="37" customFormat="1" ht="18.75" customHeight="1">
      <c r="A136" s="86"/>
      <c r="B136" s="77" t="s">
        <v>38</v>
      </c>
      <c r="C136" s="78"/>
      <c r="D136" s="79"/>
      <c r="E136" s="6"/>
      <c r="F136" s="6"/>
      <c r="G136" s="6"/>
      <c r="H136" s="8" t="s">
        <v>26</v>
      </c>
      <c r="I136" s="9">
        <f t="shared" si="53"/>
        <v>159118.1</v>
      </c>
      <c r="J136" s="9">
        <f aca="true" t="shared" si="60" ref="J136:J146">L136+N136+P136+R136</f>
        <v>0</v>
      </c>
      <c r="K136" s="9">
        <f aca="true" t="shared" si="61" ref="K136:R136">SUM(K137:K145)</f>
        <v>39779.5</v>
      </c>
      <c r="L136" s="9">
        <f t="shared" si="61"/>
        <v>0</v>
      </c>
      <c r="M136" s="9">
        <f t="shared" si="61"/>
        <v>0</v>
      </c>
      <c r="N136" s="9">
        <f t="shared" si="61"/>
        <v>0</v>
      </c>
      <c r="O136" s="9">
        <f t="shared" si="61"/>
        <v>119338.6</v>
      </c>
      <c r="P136" s="9">
        <f t="shared" si="61"/>
        <v>0</v>
      </c>
      <c r="Q136" s="9">
        <f t="shared" si="61"/>
        <v>0</v>
      </c>
      <c r="R136" s="9">
        <f t="shared" si="61"/>
        <v>0</v>
      </c>
      <c r="S136" s="10"/>
      <c r="T136" s="2"/>
      <c r="U136" s="76"/>
      <c r="V136" s="76"/>
      <c r="W136" s="15"/>
      <c r="X136" s="16"/>
      <c r="Y136" s="16"/>
      <c r="Z136" s="22"/>
      <c r="AA136" s="22"/>
      <c r="AB136" s="22"/>
      <c r="AC136" s="22"/>
      <c r="AD136" s="22"/>
      <c r="AE136" s="22"/>
      <c r="AF136" s="22"/>
      <c r="AG136" s="22"/>
      <c r="AH136" s="17"/>
      <c r="AI136" s="76"/>
      <c r="AJ136" s="76"/>
      <c r="AK136" s="76"/>
      <c r="AL136" s="76"/>
      <c r="AM136" s="15"/>
      <c r="AN136" s="16"/>
      <c r="AO136" s="16"/>
      <c r="AP136" s="22"/>
      <c r="AQ136" s="22"/>
      <c r="AR136" s="22"/>
      <c r="AS136" s="22"/>
      <c r="AT136" s="22"/>
      <c r="AU136" s="22"/>
      <c r="AV136" s="22"/>
      <c r="AW136" s="22"/>
      <c r="AX136" s="17"/>
      <c r="AY136" s="76"/>
      <c r="AZ136" s="76"/>
      <c r="BA136" s="76"/>
      <c r="BB136" s="76"/>
      <c r="BC136" s="15"/>
      <c r="BD136" s="16"/>
      <c r="BE136" s="16"/>
      <c r="BF136" s="22"/>
      <c r="BG136" s="22"/>
      <c r="BH136" s="22"/>
      <c r="BI136" s="22"/>
      <c r="BJ136" s="22"/>
      <c r="BK136" s="22"/>
      <c r="BL136" s="22"/>
      <c r="BM136" s="22"/>
      <c r="BN136" s="17"/>
      <c r="BO136" s="76"/>
      <c r="BP136" s="76"/>
      <c r="BQ136" s="76"/>
      <c r="BR136" s="76"/>
      <c r="BS136" s="15"/>
      <c r="BT136" s="16"/>
      <c r="BU136" s="16"/>
      <c r="BV136" s="22"/>
      <c r="BW136" s="22"/>
      <c r="BX136" s="22"/>
      <c r="BY136" s="22"/>
      <c r="BZ136" s="22"/>
      <c r="CA136" s="22"/>
      <c r="CB136" s="22"/>
      <c r="CC136" s="22"/>
      <c r="CD136" s="17"/>
      <c r="CE136" s="76"/>
      <c r="CF136" s="76"/>
      <c r="CG136" s="76"/>
      <c r="CH136" s="76"/>
      <c r="CI136" s="15"/>
      <c r="CJ136" s="16"/>
      <c r="CK136" s="16"/>
      <c r="CL136" s="22"/>
      <c r="CM136" s="22"/>
      <c r="CN136" s="22"/>
      <c r="CO136" s="22"/>
      <c r="CP136" s="22"/>
      <c r="CQ136" s="22"/>
      <c r="CR136" s="22"/>
      <c r="CS136" s="22"/>
      <c r="CT136" s="17"/>
      <c r="CU136" s="76"/>
      <c r="CV136" s="76"/>
      <c r="CW136" s="76"/>
      <c r="CX136" s="76"/>
      <c r="CY136" s="15"/>
      <c r="CZ136" s="16"/>
      <c r="DA136" s="16"/>
      <c r="DB136" s="22"/>
      <c r="DC136" s="22"/>
      <c r="DD136" s="22"/>
      <c r="DE136" s="22"/>
      <c r="DF136" s="22"/>
      <c r="DG136" s="22"/>
      <c r="DH136" s="22"/>
      <c r="DI136" s="22"/>
      <c r="DJ136" s="17"/>
      <c r="DK136" s="76"/>
      <c r="DL136" s="76"/>
      <c r="DM136" s="76"/>
      <c r="DN136" s="76"/>
      <c r="DO136" s="15"/>
      <c r="DP136" s="16"/>
      <c r="DQ136" s="16"/>
      <c r="DR136" s="22"/>
      <c r="DS136" s="22"/>
      <c r="DT136" s="22"/>
      <c r="DU136" s="22"/>
      <c r="DV136" s="22"/>
      <c r="DW136" s="22"/>
      <c r="DX136" s="22"/>
      <c r="DY136" s="22"/>
      <c r="DZ136" s="17"/>
      <c r="EA136" s="76"/>
      <c r="EB136" s="76"/>
      <c r="EC136" s="76"/>
      <c r="ED136" s="76"/>
      <c r="EE136" s="15"/>
      <c r="EF136" s="16"/>
      <c r="EG136" s="16"/>
      <c r="EH136" s="22"/>
      <c r="EI136" s="22"/>
      <c r="EJ136" s="22"/>
      <c r="EK136" s="22"/>
      <c r="EL136" s="22"/>
      <c r="EM136" s="22"/>
      <c r="EN136" s="22"/>
      <c r="EO136" s="22"/>
      <c r="EP136" s="17"/>
      <c r="EQ136" s="76"/>
      <c r="ER136" s="76"/>
      <c r="ES136" s="76"/>
      <c r="ET136" s="76"/>
      <c r="EU136" s="15"/>
      <c r="EV136" s="16"/>
      <c r="EW136" s="16"/>
      <c r="EX136" s="22"/>
      <c r="EY136" s="22"/>
      <c r="EZ136" s="22"/>
      <c r="FA136" s="22"/>
      <c r="FB136" s="22"/>
      <c r="FC136" s="22"/>
      <c r="FD136" s="22"/>
      <c r="FE136" s="22"/>
      <c r="FF136" s="17"/>
      <c r="FG136" s="76"/>
      <c r="FH136" s="76"/>
      <c r="FI136" s="76"/>
      <c r="FJ136" s="76"/>
      <c r="FK136" s="15"/>
      <c r="FL136" s="16"/>
      <c r="FM136" s="16"/>
      <c r="FN136" s="22"/>
      <c r="FO136" s="22"/>
      <c r="FP136" s="22"/>
      <c r="FQ136" s="22"/>
      <c r="FR136" s="22"/>
      <c r="FS136" s="22"/>
      <c r="FT136" s="22"/>
      <c r="FU136" s="22"/>
      <c r="FV136" s="17"/>
      <c r="FW136" s="76"/>
      <c r="FX136" s="76"/>
      <c r="FY136" s="76"/>
      <c r="FZ136" s="76"/>
      <c r="GA136" s="15"/>
      <c r="GB136" s="16"/>
      <c r="GC136" s="16"/>
      <c r="GD136" s="22"/>
      <c r="GE136" s="22"/>
      <c r="GF136" s="22"/>
      <c r="GG136" s="22"/>
      <c r="GH136" s="22"/>
      <c r="GI136" s="22"/>
      <c r="GJ136" s="22"/>
      <c r="GK136" s="22"/>
      <c r="GL136" s="17"/>
      <c r="GM136" s="76"/>
      <c r="GN136" s="76"/>
      <c r="GO136" s="76"/>
      <c r="GP136" s="76"/>
      <c r="GQ136" s="15"/>
      <c r="GR136" s="16"/>
      <c r="GS136" s="16"/>
      <c r="GT136" s="22"/>
      <c r="GU136" s="22"/>
      <c r="GV136" s="22"/>
      <c r="GW136" s="22"/>
      <c r="GX136" s="22"/>
      <c r="GY136" s="22"/>
      <c r="GZ136" s="22"/>
      <c r="HA136" s="22"/>
      <c r="HB136" s="17"/>
      <c r="HC136" s="76"/>
      <c r="HD136" s="76"/>
      <c r="HE136" s="76"/>
      <c r="HF136" s="76"/>
      <c r="HG136" s="15"/>
      <c r="HH136" s="16"/>
      <c r="HI136" s="16"/>
      <c r="HJ136" s="22"/>
      <c r="HK136" s="22"/>
      <c r="HL136" s="22"/>
      <c r="HM136" s="22"/>
      <c r="HN136" s="22"/>
      <c r="HO136" s="22"/>
      <c r="HP136" s="22"/>
      <c r="HQ136" s="22"/>
      <c r="HR136" s="17"/>
      <c r="HS136" s="76"/>
      <c r="HT136" s="76"/>
      <c r="HU136" s="76"/>
      <c r="HV136" s="76"/>
      <c r="HW136" s="15"/>
      <c r="HX136" s="16"/>
      <c r="HY136" s="16"/>
      <c r="HZ136" s="22"/>
      <c r="IA136" s="22"/>
      <c r="IB136" s="22"/>
      <c r="IC136" s="22"/>
      <c r="ID136" s="22"/>
      <c r="IE136" s="22"/>
      <c r="IF136" s="22"/>
      <c r="IG136" s="22"/>
      <c r="IH136" s="17"/>
      <c r="II136" s="76"/>
      <c r="IJ136" s="76"/>
      <c r="IK136" s="76"/>
      <c r="IL136" s="76"/>
      <c r="IM136" s="15"/>
      <c r="IN136" s="16"/>
      <c r="IO136" s="16"/>
      <c r="IP136" s="22"/>
      <c r="IQ136" s="22"/>
      <c r="IR136" s="22"/>
      <c r="IS136" s="22"/>
      <c r="IT136" s="22"/>
      <c r="IU136" s="22"/>
      <c r="IV136" s="22"/>
    </row>
    <row r="137" spans="1:256" s="37" customFormat="1" ht="18.75" customHeight="1">
      <c r="A137" s="86"/>
      <c r="B137" s="80"/>
      <c r="C137" s="76"/>
      <c r="D137" s="81"/>
      <c r="E137" s="6"/>
      <c r="F137" s="6"/>
      <c r="G137" s="6"/>
      <c r="H137" s="4">
        <v>2022</v>
      </c>
      <c r="I137" s="11">
        <f t="shared" si="53"/>
        <v>0</v>
      </c>
      <c r="J137" s="11">
        <f t="shared" si="60"/>
        <v>0</v>
      </c>
      <c r="K137" s="11">
        <f>K60</f>
        <v>0</v>
      </c>
      <c r="L137" s="11">
        <f aca="true" t="shared" si="62" ref="L137:R137">L60</f>
        <v>0</v>
      </c>
      <c r="M137" s="11">
        <f t="shared" si="62"/>
        <v>0</v>
      </c>
      <c r="N137" s="11">
        <f t="shared" si="62"/>
        <v>0</v>
      </c>
      <c r="O137" s="11">
        <f t="shared" si="62"/>
        <v>0</v>
      </c>
      <c r="P137" s="11">
        <f t="shared" si="62"/>
        <v>0</v>
      </c>
      <c r="Q137" s="11">
        <f t="shared" si="62"/>
        <v>0</v>
      </c>
      <c r="R137" s="11">
        <f t="shared" si="62"/>
        <v>0</v>
      </c>
      <c r="S137" s="10"/>
      <c r="T137" s="2"/>
      <c r="U137" s="76"/>
      <c r="V137" s="76"/>
      <c r="W137" s="18"/>
      <c r="X137" s="19"/>
      <c r="Y137" s="19"/>
      <c r="Z137" s="21"/>
      <c r="AA137" s="21"/>
      <c r="AB137" s="21"/>
      <c r="AC137" s="21"/>
      <c r="AD137" s="21"/>
      <c r="AE137" s="21"/>
      <c r="AF137" s="21"/>
      <c r="AG137" s="21"/>
      <c r="AH137" s="17"/>
      <c r="AI137" s="76"/>
      <c r="AJ137" s="76"/>
      <c r="AK137" s="76"/>
      <c r="AL137" s="76"/>
      <c r="AM137" s="18"/>
      <c r="AN137" s="19"/>
      <c r="AO137" s="19"/>
      <c r="AP137" s="21"/>
      <c r="AQ137" s="21"/>
      <c r="AR137" s="21"/>
      <c r="AS137" s="21"/>
      <c r="AT137" s="21"/>
      <c r="AU137" s="21"/>
      <c r="AV137" s="21"/>
      <c r="AW137" s="21"/>
      <c r="AX137" s="17"/>
      <c r="AY137" s="76"/>
      <c r="AZ137" s="76"/>
      <c r="BA137" s="76"/>
      <c r="BB137" s="76"/>
      <c r="BC137" s="18"/>
      <c r="BD137" s="19"/>
      <c r="BE137" s="19"/>
      <c r="BF137" s="21"/>
      <c r="BG137" s="21"/>
      <c r="BH137" s="21"/>
      <c r="BI137" s="21"/>
      <c r="BJ137" s="21"/>
      <c r="BK137" s="21"/>
      <c r="BL137" s="21"/>
      <c r="BM137" s="21"/>
      <c r="BN137" s="17"/>
      <c r="BO137" s="76"/>
      <c r="BP137" s="76"/>
      <c r="BQ137" s="76"/>
      <c r="BR137" s="76"/>
      <c r="BS137" s="18"/>
      <c r="BT137" s="19"/>
      <c r="BU137" s="19"/>
      <c r="BV137" s="21"/>
      <c r="BW137" s="21"/>
      <c r="BX137" s="21"/>
      <c r="BY137" s="21"/>
      <c r="BZ137" s="21"/>
      <c r="CA137" s="21"/>
      <c r="CB137" s="21"/>
      <c r="CC137" s="21"/>
      <c r="CD137" s="17"/>
      <c r="CE137" s="76"/>
      <c r="CF137" s="76"/>
      <c r="CG137" s="76"/>
      <c r="CH137" s="76"/>
      <c r="CI137" s="18"/>
      <c r="CJ137" s="19"/>
      <c r="CK137" s="19"/>
      <c r="CL137" s="21"/>
      <c r="CM137" s="21"/>
      <c r="CN137" s="21"/>
      <c r="CO137" s="21"/>
      <c r="CP137" s="21"/>
      <c r="CQ137" s="21"/>
      <c r="CR137" s="21"/>
      <c r="CS137" s="21"/>
      <c r="CT137" s="17"/>
      <c r="CU137" s="76"/>
      <c r="CV137" s="76"/>
      <c r="CW137" s="76"/>
      <c r="CX137" s="76"/>
      <c r="CY137" s="18"/>
      <c r="CZ137" s="19"/>
      <c r="DA137" s="19"/>
      <c r="DB137" s="21"/>
      <c r="DC137" s="21"/>
      <c r="DD137" s="21"/>
      <c r="DE137" s="21"/>
      <c r="DF137" s="21"/>
      <c r="DG137" s="21"/>
      <c r="DH137" s="21"/>
      <c r="DI137" s="21"/>
      <c r="DJ137" s="17"/>
      <c r="DK137" s="76"/>
      <c r="DL137" s="76"/>
      <c r="DM137" s="76"/>
      <c r="DN137" s="76"/>
      <c r="DO137" s="18"/>
      <c r="DP137" s="19"/>
      <c r="DQ137" s="19"/>
      <c r="DR137" s="21"/>
      <c r="DS137" s="21"/>
      <c r="DT137" s="21"/>
      <c r="DU137" s="21"/>
      <c r="DV137" s="21"/>
      <c r="DW137" s="21"/>
      <c r="DX137" s="21"/>
      <c r="DY137" s="21"/>
      <c r="DZ137" s="17"/>
      <c r="EA137" s="76"/>
      <c r="EB137" s="76"/>
      <c r="EC137" s="76"/>
      <c r="ED137" s="76"/>
      <c r="EE137" s="18"/>
      <c r="EF137" s="19"/>
      <c r="EG137" s="19"/>
      <c r="EH137" s="21"/>
      <c r="EI137" s="21"/>
      <c r="EJ137" s="21"/>
      <c r="EK137" s="21"/>
      <c r="EL137" s="21"/>
      <c r="EM137" s="21"/>
      <c r="EN137" s="21"/>
      <c r="EO137" s="21"/>
      <c r="EP137" s="17"/>
      <c r="EQ137" s="76"/>
      <c r="ER137" s="76"/>
      <c r="ES137" s="76"/>
      <c r="ET137" s="76"/>
      <c r="EU137" s="18"/>
      <c r="EV137" s="19"/>
      <c r="EW137" s="19"/>
      <c r="EX137" s="21"/>
      <c r="EY137" s="21"/>
      <c r="EZ137" s="21"/>
      <c r="FA137" s="21"/>
      <c r="FB137" s="21"/>
      <c r="FC137" s="21"/>
      <c r="FD137" s="21"/>
      <c r="FE137" s="21"/>
      <c r="FF137" s="17"/>
      <c r="FG137" s="76"/>
      <c r="FH137" s="76"/>
      <c r="FI137" s="76"/>
      <c r="FJ137" s="76"/>
      <c r="FK137" s="18"/>
      <c r="FL137" s="19"/>
      <c r="FM137" s="19"/>
      <c r="FN137" s="21"/>
      <c r="FO137" s="21"/>
      <c r="FP137" s="21"/>
      <c r="FQ137" s="21"/>
      <c r="FR137" s="21"/>
      <c r="FS137" s="21"/>
      <c r="FT137" s="21"/>
      <c r="FU137" s="21"/>
      <c r="FV137" s="17"/>
      <c r="FW137" s="76"/>
      <c r="FX137" s="76"/>
      <c r="FY137" s="76"/>
      <c r="FZ137" s="76"/>
      <c r="GA137" s="18"/>
      <c r="GB137" s="19"/>
      <c r="GC137" s="19"/>
      <c r="GD137" s="21"/>
      <c r="GE137" s="21"/>
      <c r="GF137" s="21"/>
      <c r="GG137" s="21"/>
      <c r="GH137" s="21"/>
      <c r="GI137" s="21"/>
      <c r="GJ137" s="21"/>
      <c r="GK137" s="21"/>
      <c r="GL137" s="17"/>
      <c r="GM137" s="76"/>
      <c r="GN137" s="76"/>
      <c r="GO137" s="76"/>
      <c r="GP137" s="76"/>
      <c r="GQ137" s="18"/>
      <c r="GR137" s="19"/>
      <c r="GS137" s="19"/>
      <c r="GT137" s="21"/>
      <c r="GU137" s="21"/>
      <c r="GV137" s="21"/>
      <c r="GW137" s="21"/>
      <c r="GX137" s="21"/>
      <c r="GY137" s="21"/>
      <c r="GZ137" s="21"/>
      <c r="HA137" s="21"/>
      <c r="HB137" s="17"/>
      <c r="HC137" s="76"/>
      <c r="HD137" s="76"/>
      <c r="HE137" s="76"/>
      <c r="HF137" s="76"/>
      <c r="HG137" s="18"/>
      <c r="HH137" s="19"/>
      <c r="HI137" s="19"/>
      <c r="HJ137" s="21"/>
      <c r="HK137" s="21"/>
      <c r="HL137" s="21"/>
      <c r="HM137" s="21"/>
      <c r="HN137" s="21"/>
      <c r="HO137" s="21"/>
      <c r="HP137" s="21"/>
      <c r="HQ137" s="21"/>
      <c r="HR137" s="17"/>
      <c r="HS137" s="76"/>
      <c r="HT137" s="76"/>
      <c r="HU137" s="76"/>
      <c r="HV137" s="76"/>
      <c r="HW137" s="18"/>
      <c r="HX137" s="19"/>
      <c r="HY137" s="19"/>
      <c r="HZ137" s="21"/>
      <c r="IA137" s="21"/>
      <c r="IB137" s="21"/>
      <c r="IC137" s="21"/>
      <c r="ID137" s="21"/>
      <c r="IE137" s="21"/>
      <c r="IF137" s="21"/>
      <c r="IG137" s="21"/>
      <c r="IH137" s="17"/>
      <c r="II137" s="76"/>
      <c r="IJ137" s="76"/>
      <c r="IK137" s="76"/>
      <c r="IL137" s="76"/>
      <c r="IM137" s="18"/>
      <c r="IN137" s="19"/>
      <c r="IO137" s="19"/>
      <c r="IP137" s="21"/>
      <c r="IQ137" s="21"/>
      <c r="IR137" s="21"/>
      <c r="IS137" s="21"/>
      <c r="IT137" s="21"/>
      <c r="IU137" s="21"/>
      <c r="IV137" s="21"/>
    </row>
    <row r="138" spans="1:256" s="37" customFormat="1" ht="18.75" customHeight="1">
      <c r="A138" s="86"/>
      <c r="B138" s="80"/>
      <c r="C138" s="76"/>
      <c r="D138" s="81"/>
      <c r="E138" s="6"/>
      <c r="F138" s="6"/>
      <c r="G138" s="6"/>
      <c r="H138" s="4">
        <v>2023</v>
      </c>
      <c r="I138" s="11">
        <f t="shared" si="53"/>
        <v>159118.1</v>
      </c>
      <c r="J138" s="11">
        <f t="shared" si="60"/>
        <v>0</v>
      </c>
      <c r="K138" s="11">
        <f aca="true" t="shared" si="63" ref="K138:R138">K61</f>
        <v>39779.5</v>
      </c>
      <c r="L138" s="11">
        <f t="shared" si="63"/>
        <v>0</v>
      </c>
      <c r="M138" s="11">
        <f t="shared" si="63"/>
        <v>0</v>
      </c>
      <c r="N138" s="11">
        <f t="shared" si="63"/>
        <v>0</v>
      </c>
      <c r="O138" s="11">
        <f t="shared" si="63"/>
        <v>119338.6</v>
      </c>
      <c r="P138" s="11">
        <f t="shared" si="63"/>
        <v>0</v>
      </c>
      <c r="Q138" s="11">
        <f t="shared" si="63"/>
        <v>0</v>
      </c>
      <c r="R138" s="11">
        <f t="shared" si="63"/>
        <v>0</v>
      </c>
      <c r="S138" s="10"/>
      <c r="T138" s="2"/>
      <c r="U138" s="76"/>
      <c r="V138" s="76"/>
      <c r="W138" s="18"/>
      <c r="X138" s="19"/>
      <c r="Y138" s="19"/>
      <c r="Z138" s="21"/>
      <c r="AA138" s="21"/>
      <c r="AB138" s="21"/>
      <c r="AC138" s="21"/>
      <c r="AD138" s="21"/>
      <c r="AE138" s="21"/>
      <c r="AF138" s="21"/>
      <c r="AG138" s="21"/>
      <c r="AH138" s="17"/>
      <c r="AI138" s="76"/>
      <c r="AJ138" s="76"/>
      <c r="AK138" s="76"/>
      <c r="AL138" s="76"/>
      <c r="AM138" s="18"/>
      <c r="AN138" s="19"/>
      <c r="AO138" s="19"/>
      <c r="AP138" s="21"/>
      <c r="AQ138" s="21"/>
      <c r="AR138" s="21"/>
      <c r="AS138" s="21"/>
      <c r="AT138" s="21"/>
      <c r="AU138" s="21"/>
      <c r="AV138" s="21"/>
      <c r="AW138" s="21"/>
      <c r="AX138" s="17"/>
      <c r="AY138" s="76"/>
      <c r="AZ138" s="76"/>
      <c r="BA138" s="76"/>
      <c r="BB138" s="76"/>
      <c r="BC138" s="18"/>
      <c r="BD138" s="19"/>
      <c r="BE138" s="19"/>
      <c r="BF138" s="21"/>
      <c r="BG138" s="21"/>
      <c r="BH138" s="21"/>
      <c r="BI138" s="21"/>
      <c r="BJ138" s="21"/>
      <c r="BK138" s="21"/>
      <c r="BL138" s="21"/>
      <c r="BM138" s="21"/>
      <c r="BN138" s="17"/>
      <c r="BO138" s="76"/>
      <c r="BP138" s="76"/>
      <c r="BQ138" s="76"/>
      <c r="BR138" s="76"/>
      <c r="BS138" s="18"/>
      <c r="BT138" s="19"/>
      <c r="BU138" s="19"/>
      <c r="BV138" s="21"/>
      <c r="BW138" s="21"/>
      <c r="BX138" s="21"/>
      <c r="BY138" s="21"/>
      <c r="BZ138" s="21"/>
      <c r="CA138" s="21"/>
      <c r="CB138" s="21"/>
      <c r="CC138" s="21"/>
      <c r="CD138" s="17"/>
      <c r="CE138" s="76"/>
      <c r="CF138" s="76"/>
      <c r="CG138" s="76"/>
      <c r="CH138" s="76"/>
      <c r="CI138" s="18"/>
      <c r="CJ138" s="19"/>
      <c r="CK138" s="19"/>
      <c r="CL138" s="21"/>
      <c r="CM138" s="21"/>
      <c r="CN138" s="21"/>
      <c r="CO138" s="21"/>
      <c r="CP138" s="21"/>
      <c r="CQ138" s="21"/>
      <c r="CR138" s="21"/>
      <c r="CS138" s="21"/>
      <c r="CT138" s="17"/>
      <c r="CU138" s="76"/>
      <c r="CV138" s="76"/>
      <c r="CW138" s="76"/>
      <c r="CX138" s="76"/>
      <c r="CY138" s="18"/>
      <c r="CZ138" s="19"/>
      <c r="DA138" s="19"/>
      <c r="DB138" s="21"/>
      <c r="DC138" s="21"/>
      <c r="DD138" s="21"/>
      <c r="DE138" s="21"/>
      <c r="DF138" s="21"/>
      <c r="DG138" s="21"/>
      <c r="DH138" s="21"/>
      <c r="DI138" s="21"/>
      <c r="DJ138" s="17"/>
      <c r="DK138" s="76"/>
      <c r="DL138" s="76"/>
      <c r="DM138" s="76"/>
      <c r="DN138" s="76"/>
      <c r="DO138" s="18"/>
      <c r="DP138" s="19"/>
      <c r="DQ138" s="19"/>
      <c r="DR138" s="21"/>
      <c r="DS138" s="21"/>
      <c r="DT138" s="21"/>
      <c r="DU138" s="21"/>
      <c r="DV138" s="21"/>
      <c r="DW138" s="21"/>
      <c r="DX138" s="21"/>
      <c r="DY138" s="21"/>
      <c r="DZ138" s="17"/>
      <c r="EA138" s="76"/>
      <c r="EB138" s="76"/>
      <c r="EC138" s="76"/>
      <c r="ED138" s="76"/>
      <c r="EE138" s="18"/>
      <c r="EF138" s="19"/>
      <c r="EG138" s="19"/>
      <c r="EH138" s="21"/>
      <c r="EI138" s="21"/>
      <c r="EJ138" s="21"/>
      <c r="EK138" s="21"/>
      <c r="EL138" s="21"/>
      <c r="EM138" s="21"/>
      <c r="EN138" s="21"/>
      <c r="EO138" s="21"/>
      <c r="EP138" s="17"/>
      <c r="EQ138" s="76"/>
      <c r="ER138" s="76"/>
      <c r="ES138" s="76"/>
      <c r="ET138" s="76"/>
      <c r="EU138" s="18"/>
      <c r="EV138" s="19"/>
      <c r="EW138" s="19"/>
      <c r="EX138" s="21"/>
      <c r="EY138" s="21"/>
      <c r="EZ138" s="21"/>
      <c r="FA138" s="21"/>
      <c r="FB138" s="21"/>
      <c r="FC138" s="21"/>
      <c r="FD138" s="21"/>
      <c r="FE138" s="21"/>
      <c r="FF138" s="17"/>
      <c r="FG138" s="76"/>
      <c r="FH138" s="76"/>
      <c r="FI138" s="76"/>
      <c r="FJ138" s="76"/>
      <c r="FK138" s="18"/>
      <c r="FL138" s="19"/>
      <c r="FM138" s="19"/>
      <c r="FN138" s="21"/>
      <c r="FO138" s="21"/>
      <c r="FP138" s="21"/>
      <c r="FQ138" s="21"/>
      <c r="FR138" s="21"/>
      <c r="FS138" s="21"/>
      <c r="FT138" s="21"/>
      <c r="FU138" s="21"/>
      <c r="FV138" s="17"/>
      <c r="FW138" s="76"/>
      <c r="FX138" s="76"/>
      <c r="FY138" s="76"/>
      <c r="FZ138" s="76"/>
      <c r="GA138" s="18"/>
      <c r="GB138" s="19"/>
      <c r="GC138" s="19"/>
      <c r="GD138" s="21"/>
      <c r="GE138" s="21"/>
      <c r="GF138" s="21"/>
      <c r="GG138" s="21"/>
      <c r="GH138" s="21"/>
      <c r="GI138" s="21"/>
      <c r="GJ138" s="21"/>
      <c r="GK138" s="21"/>
      <c r="GL138" s="17"/>
      <c r="GM138" s="76"/>
      <c r="GN138" s="76"/>
      <c r="GO138" s="76"/>
      <c r="GP138" s="76"/>
      <c r="GQ138" s="18"/>
      <c r="GR138" s="19"/>
      <c r="GS138" s="19"/>
      <c r="GT138" s="21"/>
      <c r="GU138" s="21"/>
      <c r="GV138" s="21"/>
      <c r="GW138" s="21"/>
      <c r="GX138" s="21"/>
      <c r="GY138" s="21"/>
      <c r="GZ138" s="21"/>
      <c r="HA138" s="21"/>
      <c r="HB138" s="17"/>
      <c r="HC138" s="76"/>
      <c r="HD138" s="76"/>
      <c r="HE138" s="76"/>
      <c r="HF138" s="76"/>
      <c r="HG138" s="18"/>
      <c r="HH138" s="19"/>
      <c r="HI138" s="19"/>
      <c r="HJ138" s="21"/>
      <c r="HK138" s="21"/>
      <c r="HL138" s="21"/>
      <c r="HM138" s="21"/>
      <c r="HN138" s="21"/>
      <c r="HO138" s="21"/>
      <c r="HP138" s="21"/>
      <c r="HQ138" s="21"/>
      <c r="HR138" s="17"/>
      <c r="HS138" s="76"/>
      <c r="HT138" s="76"/>
      <c r="HU138" s="76"/>
      <c r="HV138" s="76"/>
      <c r="HW138" s="18"/>
      <c r="HX138" s="19"/>
      <c r="HY138" s="19"/>
      <c r="HZ138" s="21"/>
      <c r="IA138" s="21"/>
      <c r="IB138" s="21"/>
      <c r="IC138" s="21"/>
      <c r="ID138" s="21"/>
      <c r="IE138" s="21"/>
      <c r="IF138" s="21"/>
      <c r="IG138" s="21"/>
      <c r="IH138" s="17"/>
      <c r="II138" s="76"/>
      <c r="IJ138" s="76"/>
      <c r="IK138" s="76"/>
      <c r="IL138" s="76"/>
      <c r="IM138" s="18"/>
      <c r="IN138" s="19"/>
      <c r="IO138" s="19"/>
      <c r="IP138" s="21"/>
      <c r="IQ138" s="21"/>
      <c r="IR138" s="21"/>
      <c r="IS138" s="21"/>
      <c r="IT138" s="21"/>
      <c r="IU138" s="21"/>
      <c r="IV138" s="21"/>
    </row>
    <row r="139" spans="1:256" s="37" customFormat="1" ht="18.75" customHeight="1">
      <c r="A139" s="86"/>
      <c r="B139" s="80"/>
      <c r="C139" s="76"/>
      <c r="D139" s="81"/>
      <c r="E139" s="6"/>
      <c r="F139" s="6"/>
      <c r="G139" s="6"/>
      <c r="H139" s="4">
        <v>2024</v>
      </c>
      <c r="I139" s="11">
        <f t="shared" si="53"/>
        <v>0</v>
      </c>
      <c r="J139" s="11">
        <f t="shared" si="60"/>
        <v>0</v>
      </c>
      <c r="K139" s="11">
        <f aca="true" t="shared" si="64" ref="K139:R139">K62</f>
        <v>0</v>
      </c>
      <c r="L139" s="11">
        <f t="shared" si="64"/>
        <v>0</v>
      </c>
      <c r="M139" s="11">
        <f t="shared" si="64"/>
        <v>0</v>
      </c>
      <c r="N139" s="11">
        <f t="shared" si="64"/>
        <v>0</v>
      </c>
      <c r="O139" s="11">
        <f t="shared" si="64"/>
        <v>0</v>
      </c>
      <c r="P139" s="11">
        <f t="shared" si="64"/>
        <v>0</v>
      </c>
      <c r="Q139" s="11">
        <f t="shared" si="64"/>
        <v>0</v>
      </c>
      <c r="R139" s="11">
        <f t="shared" si="64"/>
        <v>0</v>
      </c>
      <c r="S139" s="10"/>
      <c r="T139" s="2"/>
      <c r="U139" s="76"/>
      <c r="V139" s="76"/>
      <c r="W139" s="18"/>
      <c r="X139" s="19"/>
      <c r="Y139" s="19"/>
      <c r="Z139" s="21"/>
      <c r="AA139" s="21"/>
      <c r="AB139" s="21"/>
      <c r="AC139" s="21"/>
      <c r="AD139" s="21"/>
      <c r="AE139" s="21"/>
      <c r="AF139" s="21"/>
      <c r="AG139" s="21"/>
      <c r="AH139" s="17"/>
      <c r="AI139" s="76"/>
      <c r="AJ139" s="76"/>
      <c r="AK139" s="76"/>
      <c r="AL139" s="76"/>
      <c r="AM139" s="18"/>
      <c r="AN139" s="19"/>
      <c r="AO139" s="19"/>
      <c r="AP139" s="21"/>
      <c r="AQ139" s="21"/>
      <c r="AR139" s="21"/>
      <c r="AS139" s="21"/>
      <c r="AT139" s="21"/>
      <c r="AU139" s="21"/>
      <c r="AV139" s="21"/>
      <c r="AW139" s="21"/>
      <c r="AX139" s="17"/>
      <c r="AY139" s="76"/>
      <c r="AZ139" s="76"/>
      <c r="BA139" s="76"/>
      <c r="BB139" s="76"/>
      <c r="BC139" s="18"/>
      <c r="BD139" s="19"/>
      <c r="BE139" s="19"/>
      <c r="BF139" s="21"/>
      <c r="BG139" s="21"/>
      <c r="BH139" s="21"/>
      <c r="BI139" s="21"/>
      <c r="BJ139" s="21"/>
      <c r="BK139" s="21"/>
      <c r="BL139" s="21"/>
      <c r="BM139" s="21"/>
      <c r="BN139" s="17"/>
      <c r="BO139" s="76"/>
      <c r="BP139" s="76"/>
      <c r="BQ139" s="76"/>
      <c r="BR139" s="76"/>
      <c r="BS139" s="18"/>
      <c r="BT139" s="19"/>
      <c r="BU139" s="19"/>
      <c r="BV139" s="21"/>
      <c r="BW139" s="21"/>
      <c r="BX139" s="21"/>
      <c r="BY139" s="21"/>
      <c r="BZ139" s="21"/>
      <c r="CA139" s="21"/>
      <c r="CB139" s="21"/>
      <c r="CC139" s="21"/>
      <c r="CD139" s="17"/>
      <c r="CE139" s="76"/>
      <c r="CF139" s="76"/>
      <c r="CG139" s="76"/>
      <c r="CH139" s="76"/>
      <c r="CI139" s="18"/>
      <c r="CJ139" s="19"/>
      <c r="CK139" s="19"/>
      <c r="CL139" s="21"/>
      <c r="CM139" s="21"/>
      <c r="CN139" s="21"/>
      <c r="CO139" s="21"/>
      <c r="CP139" s="21"/>
      <c r="CQ139" s="21"/>
      <c r="CR139" s="21"/>
      <c r="CS139" s="21"/>
      <c r="CT139" s="17"/>
      <c r="CU139" s="76"/>
      <c r="CV139" s="76"/>
      <c r="CW139" s="76"/>
      <c r="CX139" s="76"/>
      <c r="CY139" s="18"/>
      <c r="CZ139" s="19"/>
      <c r="DA139" s="19"/>
      <c r="DB139" s="21"/>
      <c r="DC139" s="21"/>
      <c r="DD139" s="21"/>
      <c r="DE139" s="21"/>
      <c r="DF139" s="21"/>
      <c r="DG139" s="21"/>
      <c r="DH139" s="21"/>
      <c r="DI139" s="21"/>
      <c r="DJ139" s="17"/>
      <c r="DK139" s="76"/>
      <c r="DL139" s="76"/>
      <c r="DM139" s="76"/>
      <c r="DN139" s="76"/>
      <c r="DO139" s="18"/>
      <c r="DP139" s="19"/>
      <c r="DQ139" s="19"/>
      <c r="DR139" s="21"/>
      <c r="DS139" s="21"/>
      <c r="DT139" s="21"/>
      <c r="DU139" s="21"/>
      <c r="DV139" s="21"/>
      <c r="DW139" s="21"/>
      <c r="DX139" s="21"/>
      <c r="DY139" s="21"/>
      <c r="DZ139" s="17"/>
      <c r="EA139" s="76"/>
      <c r="EB139" s="76"/>
      <c r="EC139" s="76"/>
      <c r="ED139" s="76"/>
      <c r="EE139" s="18"/>
      <c r="EF139" s="19"/>
      <c r="EG139" s="19"/>
      <c r="EH139" s="21"/>
      <c r="EI139" s="21"/>
      <c r="EJ139" s="21"/>
      <c r="EK139" s="21"/>
      <c r="EL139" s="21"/>
      <c r="EM139" s="21"/>
      <c r="EN139" s="21"/>
      <c r="EO139" s="21"/>
      <c r="EP139" s="17"/>
      <c r="EQ139" s="76"/>
      <c r="ER139" s="76"/>
      <c r="ES139" s="76"/>
      <c r="ET139" s="76"/>
      <c r="EU139" s="18"/>
      <c r="EV139" s="19"/>
      <c r="EW139" s="19"/>
      <c r="EX139" s="21"/>
      <c r="EY139" s="21"/>
      <c r="EZ139" s="21"/>
      <c r="FA139" s="21"/>
      <c r="FB139" s="21"/>
      <c r="FC139" s="21"/>
      <c r="FD139" s="21"/>
      <c r="FE139" s="21"/>
      <c r="FF139" s="17"/>
      <c r="FG139" s="76"/>
      <c r="FH139" s="76"/>
      <c r="FI139" s="76"/>
      <c r="FJ139" s="76"/>
      <c r="FK139" s="18"/>
      <c r="FL139" s="19"/>
      <c r="FM139" s="19"/>
      <c r="FN139" s="21"/>
      <c r="FO139" s="21"/>
      <c r="FP139" s="21"/>
      <c r="FQ139" s="21"/>
      <c r="FR139" s="21"/>
      <c r="FS139" s="21"/>
      <c r="FT139" s="21"/>
      <c r="FU139" s="21"/>
      <c r="FV139" s="17"/>
      <c r="FW139" s="76"/>
      <c r="FX139" s="76"/>
      <c r="FY139" s="76"/>
      <c r="FZ139" s="76"/>
      <c r="GA139" s="18"/>
      <c r="GB139" s="19"/>
      <c r="GC139" s="19"/>
      <c r="GD139" s="21"/>
      <c r="GE139" s="21"/>
      <c r="GF139" s="21"/>
      <c r="GG139" s="21"/>
      <c r="GH139" s="21"/>
      <c r="GI139" s="21"/>
      <c r="GJ139" s="21"/>
      <c r="GK139" s="21"/>
      <c r="GL139" s="17"/>
      <c r="GM139" s="76"/>
      <c r="GN139" s="76"/>
      <c r="GO139" s="76"/>
      <c r="GP139" s="76"/>
      <c r="GQ139" s="18"/>
      <c r="GR139" s="19"/>
      <c r="GS139" s="19"/>
      <c r="GT139" s="21"/>
      <c r="GU139" s="21"/>
      <c r="GV139" s="21"/>
      <c r="GW139" s="21"/>
      <c r="GX139" s="21"/>
      <c r="GY139" s="21"/>
      <c r="GZ139" s="21"/>
      <c r="HA139" s="21"/>
      <c r="HB139" s="17"/>
      <c r="HC139" s="76"/>
      <c r="HD139" s="76"/>
      <c r="HE139" s="76"/>
      <c r="HF139" s="76"/>
      <c r="HG139" s="18"/>
      <c r="HH139" s="19"/>
      <c r="HI139" s="19"/>
      <c r="HJ139" s="21"/>
      <c r="HK139" s="21"/>
      <c r="HL139" s="21"/>
      <c r="HM139" s="21"/>
      <c r="HN139" s="21"/>
      <c r="HO139" s="21"/>
      <c r="HP139" s="21"/>
      <c r="HQ139" s="21"/>
      <c r="HR139" s="17"/>
      <c r="HS139" s="76"/>
      <c r="HT139" s="76"/>
      <c r="HU139" s="76"/>
      <c r="HV139" s="76"/>
      <c r="HW139" s="18"/>
      <c r="HX139" s="19"/>
      <c r="HY139" s="19"/>
      <c r="HZ139" s="21"/>
      <c r="IA139" s="21"/>
      <c r="IB139" s="21"/>
      <c r="IC139" s="21"/>
      <c r="ID139" s="21"/>
      <c r="IE139" s="21"/>
      <c r="IF139" s="21"/>
      <c r="IG139" s="21"/>
      <c r="IH139" s="17"/>
      <c r="II139" s="76"/>
      <c r="IJ139" s="76"/>
      <c r="IK139" s="76"/>
      <c r="IL139" s="76"/>
      <c r="IM139" s="18"/>
      <c r="IN139" s="19"/>
      <c r="IO139" s="19"/>
      <c r="IP139" s="21"/>
      <c r="IQ139" s="21"/>
      <c r="IR139" s="21"/>
      <c r="IS139" s="21"/>
      <c r="IT139" s="21"/>
      <c r="IU139" s="21"/>
      <c r="IV139" s="21"/>
    </row>
    <row r="140" spans="1:256" s="37" customFormat="1" ht="18.75" customHeight="1">
      <c r="A140" s="86"/>
      <c r="B140" s="80"/>
      <c r="C140" s="76"/>
      <c r="D140" s="81"/>
      <c r="E140" s="6"/>
      <c r="F140" s="6"/>
      <c r="G140" s="6"/>
      <c r="H140" s="4">
        <v>2025</v>
      </c>
      <c r="I140" s="11">
        <f t="shared" si="53"/>
        <v>0</v>
      </c>
      <c r="J140" s="11">
        <f t="shared" si="60"/>
        <v>0</v>
      </c>
      <c r="K140" s="11">
        <f aca="true" t="shared" si="65" ref="K140:R140">K63</f>
        <v>0</v>
      </c>
      <c r="L140" s="11">
        <f t="shared" si="65"/>
        <v>0</v>
      </c>
      <c r="M140" s="11">
        <f t="shared" si="65"/>
        <v>0</v>
      </c>
      <c r="N140" s="11">
        <f t="shared" si="65"/>
        <v>0</v>
      </c>
      <c r="O140" s="11">
        <f t="shared" si="65"/>
        <v>0</v>
      </c>
      <c r="P140" s="11">
        <f t="shared" si="65"/>
        <v>0</v>
      </c>
      <c r="Q140" s="11">
        <f t="shared" si="65"/>
        <v>0</v>
      </c>
      <c r="R140" s="11">
        <f t="shared" si="65"/>
        <v>0</v>
      </c>
      <c r="S140" s="10"/>
      <c r="T140" s="2"/>
      <c r="U140" s="76"/>
      <c r="V140" s="76"/>
      <c r="W140" s="18"/>
      <c r="X140" s="19"/>
      <c r="Y140" s="19"/>
      <c r="Z140" s="21"/>
      <c r="AA140" s="21"/>
      <c r="AB140" s="21"/>
      <c r="AC140" s="21"/>
      <c r="AD140" s="21"/>
      <c r="AE140" s="21"/>
      <c r="AF140" s="21"/>
      <c r="AG140" s="21"/>
      <c r="AH140" s="17"/>
      <c r="AI140" s="76"/>
      <c r="AJ140" s="76"/>
      <c r="AK140" s="76"/>
      <c r="AL140" s="76"/>
      <c r="AM140" s="18"/>
      <c r="AN140" s="19"/>
      <c r="AO140" s="19"/>
      <c r="AP140" s="21"/>
      <c r="AQ140" s="21"/>
      <c r="AR140" s="21"/>
      <c r="AS140" s="21"/>
      <c r="AT140" s="21"/>
      <c r="AU140" s="21"/>
      <c r="AV140" s="21"/>
      <c r="AW140" s="21"/>
      <c r="AX140" s="17"/>
      <c r="AY140" s="76"/>
      <c r="AZ140" s="76"/>
      <c r="BA140" s="76"/>
      <c r="BB140" s="76"/>
      <c r="BC140" s="18"/>
      <c r="BD140" s="19"/>
      <c r="BE140" s="19"/>
      <c r="BF140" s="21"/>
      <c r="BG140" s="21"/>
      <c r="BH140" s="21"/>
      <c r="BI140" s="21"/>
      <c r="BJ140" s="21"/>
      <c r="BK140" s="21"/>
      <c r="BL140" s="21"/>
      <c r="BM140" s="21"/>
      <c r="BN140" s="17"/>
      <c r="BO140" s="76"/>
      <c r="BP140" s="76"/>
      <c r="BQ140" s="76"/>
      <c r="BR140" s="76"/>
      <c r="BS140" s="18"/>
      <c r="BT140" s="19"/>
      <c r="BU140" s="19"/>
      <c r="BV140" s="21"/>
      <c r="BW140" s="21"/>
      <c r="BX140" s="21"/>
      <c r="BY140" s="21"/>
      <c r="BZ140" s="21"/>
      <c r="CA140" s="21"/>
      <c r="CB140" s="21"/>
      <c r="CC140" s="21"/>
      <c r="CD140" s="17"/>
      <c r="CE140" s="76"/>
      <c r="CF140" s="76"/>
      <c r="CG140" s="76"/>
      <c r="CH140" s="76"/>
      <c r="CI140" s="18"/>
      <c r="CJ140" s="19"/>
      <c r="CK140" s="19"/>
      <c r="CL140" s="21"/>
      <c r="CM140" s="21"/>
      <c r="CN140" s="21"/>
      <c r="CO140" s="21"/>
      <c r="CP140" s="21"/>
      <c r="CQ140" s="21"/>
      <c r="CR140" s="21"/>
      <c r="CS140" s="21"/>
      <c r="CT140" s="17"/>
      <c r="CU140" s="76"/>
      <c r="CV140" s="76"/>
      <c r="CW140" s="76"/>
      <c r="CX140" s="76"/>
      <c r="CY140" s="18"/>
      <c r="CZ140" s="19"/>
      <c r="DA140" s="19"/>
      <c r="DB140" s="21"/>
      <c r="DC140" s="21"/>
      <c r="DD140" s="21"/>
      <c r="DE140" s="21"/>
      <c r="DF140" s="21"/>
      <c r="DG140" s="21"/>
      <c r="DH140" s="21"/>
      <c r="DI140" s="21"/>
      <c r="DJ140" s="17"/>
      <c r="DK140" s="76"/>
      <c r="DL140" s="76"/>
      <c r="DM140" s="76"/>
      <c r="DN140" s="76"/>
      <c r="DO140" s="18"/>
      <c r="DP140" s="19"/>
      <c r="DQ140" s="19"/>
      <c r="DR140" s="21"/>
      <c r="DS140" s="21"/>
      <c r="DT140" s="21"/>
      <c r="DU140" s="21"/>
      <c r="DV140" s="21"/>
      <c r="DW140" s="21"/>
      <c r="DX140" s="21"/>
      <c r="DY140" s="21"/>
      <c r="DZ140" s="17"/>
      <c r="EA140" s="76"/>
      <c r="EB140" s="76"/>
      <c r="EC140" s="76"/>
      <c r="ED140" s="76"/>
      <c r="EE140" s="18"/>
      <c r="EF140" s="19"/>
      <c r="EG140" s="19"/>
      <c r="EH140" s="21"/>
      <c r="EI140" s="21"/>
      <c r="EJ140" s="21"/>
      <c r="EK140" s="21"/>
      <c r="EL140" s="21"/>
      <c r="EM140" s="21"/>
      <c r="EN140" s="21"/>
      <c r="EO140" s="21"/>
      <c r="EP140" s="17"/>
      <c r="EQ140" s="76"/>
      <c r="ER140" s="76"/>
      <c r="ES140" s="76"/>
      <c r="ET140" s="76"/>
      <c r="EU140" s="18"/>
      <c r="EV140" s="19"/>
      <c r="EW140" s="19"/>
      <c r="EX140" s="21"/>
      <c r="EY140" s="21"/>
      <c r="EZ140" s="21"/>
      <c r="FA140" s="21"/>
      <c r="FB140" s="21"/>
      <c r="FC140" s="21"/>
      <c r="FD140" s="21"/>
      <c r="FE140" s="21"/>
      <c r="FF140" s="17"/>
      <c r="FG140" s="76"/>
      <c r="FH140" s="76"/>
      <c r="FI140" s="76"/>
      <c r="FJ140" s="76"/>
      <c r="FK140" s="18"/>
      <c r="FL140" s="19"/>
      <c r="FM140" s="19"/>
      <c r="FN140" s="21"/>
      <c r="FO140" s="21"/>
      <c r="FP140" s="21"/>
      <c r="FQ140" s="21"/>
      <c r="FR140" s="21"/>
      <c r="FS140" s="21"/>
      <c r="FT140" s="21"/>
      <c r="FU140" s="21"/>
      <c r="FV140" s="17"/>
      <c r="FW140" s="76"/>
      <c r="FX140" s="76"/>
      <c r="FY140" s="76"/>
      <c r="FZ140" s="76"/>
      <c r="GA140" s="18"/>
      <c r="GB140" s="19"/>
      <c r="GC140" s="19"/>
      <c r="GD140" s="21"/>
      <c r="GE140" s="21"/>
      <c r="GF140" s="21"/>
      <c r="GG140" s="21"/>
      <c r="GH140" s="21"/>
      <c r="GI140" s="21"/>
      <c r="GJ140" s="21"/>
      <c r="GK140" s="21"/>
      <c r="GL140" s="17"/>
      <c r="GM140" s="76"/>
      <c r="GN140" s="76"/>
      <c r="GO140" s="76"/>
      <c r="GP140" s="76"/>
      <c r="GQ140" s="18"/>
      <c r="GR140" s="19"/>
      <c r="GS140" s="19"/>
      <c r="GT140" s="21"/>
      <c r="GU140" s="21"/>
      <c r="GV140" s="21"/>
      <c r="GW140" s="21"/>
      <c r="GX140" s="21"/>
      <c r="GY140" s="21"/>
      <c r="GZ140" s="21"/>
      <c r="HA140" s="21"/>
      <c r="HB140" s="17"/>
      <c r="HC140" s="76"/>
      <c r="HD140" s="76"/>
      <c r="HE140" s="76"/>
      <c r="HF140" s="76"/>
      <c r="HG140" s="18"/>
      <c r="HH140" s="19"/>
      <c r="HI140" s="19"/>
      <c r="HJ140" s="21"/>
      <c r="HK140" s="21"/>
      <c r="HL140" s="21"/>
      <c r="HM140" s="21"/>
      <c r="HN140" s="21"/>
      <c r="HO140" s="21"/>
      <c r="HP140" s="21"/>
      <c r="HQ140" s="21"/>
      <c r="HR140" s="17"/>
      <c r="HS140" s="76"/>
      <c r="HT140" s="76"/>
      <c r="HU140" s="76"/>
      <c r="HV140" s="76"/>
      <c r="HW140" s="18"/>
      <c r="HX140" s="19"/>
      <c r="HY140" s="19"/>
      <c r="HZ140" s="21"/>
      <c r="IA140" s="21"/>
      <c r="IB140" s="21"/>
      <c r="IC140" s="21"/>
      <c r="ID140" s="21"/>
      <c r="IE140" s="21"/>
      <c r="IF140" s="21"/>
      <c r="IG140" s="21"/>
      <c r="IH140" s="17"/>
      <c r="II140" s="76"/>
      <c r="IJ140" s="76"/>
      <c r="IK140" s="76"/>
      <c r="IL140" s="76"/>
      <c r="IM140" s="18"/>
      <c r="IN140" s="19"/>
      <c r="IO140" s="19"/>
      <c r="IP140" s="21"/>
      <c r="IQ140" s="21"/>
      <c r="IR140" s="21"/>
      <c r="IS140" s="21"/>
      <c r="IT140" s="21"/>
      <c r="IU140" s="21"/>
      <c r="IV140" s="21"/>
    </row>
    <row r="141" spans="1:256" s="37" customFormat="1" ht="18.75" customHeight="1">
      <c r="A141" s="86"/>
      <c r="B141" s="80"/>
      <c r="C141" s="76"/>
      <c r="D141" s="81"/>
      <c r="E141" s="6"/>
      <c r="F141" s="6"/>
      <c r="G141" s="6"/>
      <c r="H141" s="4">
        <v>2026</v>
      </c>
      <c r="I141" s="11">
        <f aca="true" t="shared" si="66" ref="I141:I146">K141+M141+O141+Q141</f>
        <v>0</v>
      </c>
      <c r="J141" s="11">
        <f t="shared" si="60"/>
        <v>0</v>
      </c>
      <c r="K141" s="11">
        <f aca="true" t="shared" si="67" ref="K141:R141">K64</f>
        <v>0</v>
      </c>
      <c r="L141" s="11">
        <f t="shared" si="67"/>
        <v>0</v>
      </c>
      <c r="M141" s="11">
        <f t="shared" si="67"/>
        <v>0</v>
      </c>
      <c r="N141" s="11">
        <f t="shared" si="67"/>
        <v>0</v>
      </c>
      <c r="O141" s="11">
        <f t="shared" si="67"/>
        <v>0</v>
      </c>
      <c r="P141" s="11">
        <f t="shared" si="67"/>
        <v>0</v>
      </c>
      <c r="Q141" s="11">
        <f t="shared" si="67"/>
        <v>0</v>
      </c>
      <c r="R141" s="11">
        <f t="shared" si="67"/>
        <v>0</v>
      </c>
      <c r="S141" s="10"/>
      <c r="T141" s="2"/>
      <c r="U141" s="76"/>
      <c r="V141" s="76"/>
      <c r="W141" s="18"/>
      <c r="X141" s="19"/>
      <c r="Y141" s="19"/>
      <c r="Z141" s="23"/>
      <c r="AA141" s="23"/>
      <c r="AB141" s="23"/>
      <c r="AC141" s="23"/>
      <c r="AD141" s="23"/>
      <c r="AE141" s="23"/>
      <c r="AF141" s="23"/>
      <c r="AG141" s="23"/>
      <c r="AH141" s="17"/>
      <c r="AI141" s="76"/>
      <c r="AJ141" s="76"/>
      <c r="AK141" s="76"/>
      <c r="AL141" s="76"/>
      <c r="AM141" s="18"/>
      <c r="AN141" s="19"/>
      <c r="AO141" s="19"/>
      <c r="AP141" s="23"/>
      <c r="AQ141" s="23"/>
      <c r="AR141" s="23"/>
      <c r="AS141" s="23"/>
      <c r="AT141" s="23"/>
      <c r="AU141" s="23"/>
      <c r="AV141" s="23"/>
      <c r="AW141" s="23"/>
      <c r="AX141" s="17"/>
      <c r="AY141" s="76"/>
      <c r="AZ141" s="76"/>
      <c r="BA141" s="76"/>
      <c r="BB141" s="76"/>
      <c r="BC141" s="18"/>
      <c r="BD141" s="19"/>
      <c r="BE141" s="19"/>
      <c r="BF141" s="23"/>
      <c r="BG141" s="23"/>
      <c r="BH141" s="23"/>
      <c r="BI141" s="23"/>
      <c r="BJ141" s="23"/>
      <c r="BK141" s="23"/>
      <c r="BL141" s="23"/>
      <c r="BM141" s="23"/>
      <c r="BN141" s="17"/>
      <c r="BO141" s="76"/>
      <c r="BP141" s="76"/>
      <c r="BQ141" s="76"/>
      <c r="BR141" s="76"/>
      <c r="BS141" s="18"/>
      <c r="BT141" s="19"/>
      <c r="BU141" s="19"/>
      <c r="BV141" s="23"/>
      <c r="BW141" s="23"/>
      <c r="BX141" s="23"/>
      <c r="BY141" s="23"/>
      <c r="BZ141" s="23"/>
      <c r="CA141" s="23"/>
      <c r="CB141" s="23"/>
      <c r="CC141" s="23"/>
      <c r="CD141" s="17"/>
      <c r="CE141" s="76"/>
      <c r="CF141" s="76"/>
      <c r="CG141" s="76"/>
      <c r="CH141" s="76"/>
      <c r="CI141" s="18"/>
      <c r="CJ141" s="19"/>
      <c r="CK141" s="19"/>
      <c r="CL141" s="23"/>
      <c r="CM141" s="23"/>
      <c r="CN141" s="23"/>
      <c r="CO141" s="23"/>
      <c r="CP141" s="23"/>
      <c r="CQ141" s="23"/>
      <c r="CR141" s="23"/>
      <c r="CS141" s="23"/>
      <c r="CT141" s="17"/>
      <c r="CU141" s="76"/>
      <c r="CV141" s="76"/>
      <c r="CW141" s="76"/>
      <c r="CX141" s="76"/>
      <c r="CY141" s="18"/>
      <c r="CZ141" s="19"/>
      <c r="DA141" s="19"/>
      <c r="DB141" s="23"/>
      <c r="DC141" s="23"/>
      <c r="DD141" s="23"/>
      <c r="DE141" s="23"/>
      <c r="DF141" s="23"/>
      <c r="DG141" s="23"/>
      <c r="DH141" s="23"/>
      <c r="DI141" s="23"/>
      <c r="DJ141" s="17"/>
      <c r="DK141" s="76"/>
      <c r="DL141" s="76"/>
      <c r="DM141" s="76"/>
      <c r="DN141" s="76"/>
      <c r="DO141" s="18"/>
      <c r="DP141" s="19"/>
      <c r="DQ141" s="19"/>
      <c r="DR141" s="23"/>
      <c r="DS141" s="23"/>
      <c r="DT141" s="23"/>
      <c r="DU141" s="23"/>
      <c r="DV141" s="23"/>
      <c r="DW141" s="23"/>
      <c r="DX141" s="23"/>
      <c r="DY141" s="23"/>
      <c r="DZ141" s="17"/>
      <c r="EA141" s="76"/>
      <c r="EB141" s="76"/>
      <c r="EC141" s="76"/>
      <c r="ED141" s="76"/>
      <c r="EE141" s="18"/>
      <c r="EF141" s="19"/>
      <c r="EG141" s="19"/>
      <c r="EH141" s="23"/>
      <c r="EI141" s="23"/>
      <c r="EJ141" s="23"/>
      <c r="EK141" s="23"/>
      <c r="EL141" s="23"/>
      <c r="EM141" s="23"/>
      <c r="EN141" s="23"/>
      <c r="EO141" s="23"/>
      <c r="EP141" s="17"/>
      <c r="EQ141" s="76"/>
      <c r="ER141" s="76"/>
      <c r="ES141" s="76"/>
      <c r="ET141" s="76"/>
      <c r="EU141" s="18"/>
      <c r="EV141" s="19"/>
      <c r="EW141" s="19"/>
      <c r="EX141" s="23"/>
      <c r="EY141" s="23"/>
      <c r="EZ141" s="23"/>
      <c r="FA141" s="23"/>
      <c r="FB141" s="23"/>
      <c r="FC141" s="23"/>
      <c r="FD141" s="23"/>
      <c r="FE141" s="23"/>
      <c r="FF141" s="17"/>
      <c r="FG141" s="76"/>
      <c r="FH141" s="76"/>
      <c r="FI141" s="76"/>
      <c r="FJ141" s="76"/>
      <c r="FK141" s="18"/>
      <c r="FL141" s="19"/>
      <c r="FM141" s="19"/>
      <c r="FN141" s="23"/>
      <c r="FO141" s="23"/>
      <c r="FP141" s="23"/>
      <c r="FQ141" s="23"/>
      <c r="FR141" s="23"/>
      <c r="FS141" s="23"/>
      <c r="FT141" s="23"/>
      <c r="FU141" s="23"/>
      <c r="FV141" s="17"/>
      <c r="FW141" s="76"/>
      <c r="FX141" s="76"/>
      <c r="FY141" s="76"/>
      <c r="FZ141" s="76"/>
      <c r="GA141" s="18"/>
      <c r="GB141" s="19"/>
      <c r="GC141" s="19"/>
      <c r="GD141" s="23"/>
      <c r="GE141" s="23"/>
      <c r="GF141" s="23"/>
      <c r="GG141" s="23"/>
      <c r="GH141" s="23"/>
      <c r="GI141" s="23"/>
      <c r="GJ141" s="23"/>
      <c r="GK141" s="23"/>
      <c r="GL141" s="17"/>
      <c r="GM141" s="76"/>
      <c r="GN141" s="76"/>
      <c r="GO141" s="76"/>
      <c r="GP141" s="76"/>
      <c r="GQ141" s="18"/>
      <c r="GR141" s="19"/>
      <c r="GS141" s="19"/>
      <c r="GT141" s="23"/>
      <c r="GU141" s="23"/>
      <c r="GV141" s="23"/>
      <c r="GW141" s="23"/>
      <c r="GX141" s="23"/>
      <c r="GY141" s="23"/>
      <c r="GZ141" s="23"/>
      <c r="HA141" s="23"/>
      <c r="HB141" s="17"/>
      <c r="HC141" s="76"/>
      <c r="HD141" s="76"/>
      <c r="HE141" s="76"/>
      <c r="HF141" s="76"/>
      <c r="HG141" s="18"/>
      <c r="HH141" s="19"/>
      <c r="HI141" s="19"/>
      <c r="HJ141" s="23"/>
      <c r="HK141" s="23"/>
      <c r="HL141" s="23"/>
      <c r="HM141" s="23"/>
      <c r="HN141" s="23"/>
      <c r="HO141" s="23"/>
      <c r="HP141" s="23"/>
      <c r="HQ141" s="23"/>
      <c r="HR141" s="17"/>
      <c r="HS141" s="76"/>
      <c r="HT141" s="76"/>
      <c r="HU141" s="76"/>
      <c r="HV141" s="76"/>
      <c r="HW141" s="18"/>
      <c r="HX141" s="19"/>
      <c r="HY141" s="19"/>
      <c r="HZ141" s="23"/>
      <c r="IA141" s="23"/>
      <c r="IB141" s="23"/>
      <c r="IC141" s="23"/>
      <c r="ID141" s="23"/>
      <c r="IE141" s="23"/>
      <c r="IF141" s="23"/>
      <c r="IG141" s="23"/>
      <c r="IH141" s="17"/>
      <c r="II141" s="76"/>
      <c r="IJ141" s="76"/>
      <c r="IK141" s="76"/>
      <c r="IL141" s="76"/>
      <c r="IM141" s="18"/>
      <c r="IN141" s="19"/>
      <c r="IO141" s="19"/>
      <c r="IP141" s="23"/>
      <c r="IQ141" s="23"/>
      <c r="IR141" s="23"/>
      <c r="IS141" s="23"/>
      <c r="IT141" s="23"/>
      <c r="IU141" s="23"/>
      <c r="IV141" s="23"/>
    </row>
    <row r="142" spans="1:256" s="37" customFormat="1" ht="18.75" customHeight="1">
      <c r="A142" s="86"/>
      <c r="B142" s="80"/>
      <c r="C142" s="76"/>
      <c r="D142" s="81"/>
      <c r="E142" s="6"/>
      <c r="F142" s="6"/>
      <c r="G142" s="6"/>
      <c r="H142" s="4">
        <v>2027</v>
      </c>
      <c r="I142" s="11">
        <f t="shared" si="66"/>
        <v>0</v>
      </c>
      <c r="J142" s="11">
        <f t="shared" si="60"/>
        <v>0</v>
      </c>
      <c r="K142" s="11">
        <f aca="true" t="shared" si="68" ref="K142:R142">K65</f>
        <v>0</v>
      </c>
      <c r="L142" s="11">
        <f t="shared" si="68"/>
        <v>0</v>
      </c>
      <c r="M142" s="11">
        <f t="shared" si="68"/>
        <v>0</v>
      </c>
      <c r="N142" s="11">
        <f t="shared" si="68"/>
        <v>0</v>
      </c>
      <c r="O142" s="11">
        <f t="shared" si="68"/>
        <v>0</v>
      </c>
      <c r="P142" s="11">
        <f t="shared" si="68"/>
        <v>0</v>
      </c>
      <c r="Q142" s="11">
        <f t="shared" si="68"/>
        <v>0</v>
      </c>
      <c r="R142" s="11">
        <f t="shared" si="68"/>
        <v>0</v>
      </c>
      <c r="S142" s="10"/>
      <c r="T142" s="2"/>
      <c r="U142" s="76"/>
      <c r="V142" s="76"/>
      <c r="W142" s="18"/>
      <c r="X142" s="19"/>
      <c r="Y142" s="19"/>
      <c r="Z142" s="19"/>
      <c r="AA142" s="19"/>
      <c r="AB142" s="19"/>
      <c r="AC142" s="19"/>
      <c r="AD142" s="19"/>
      <c r="AE142" s="19"/>
      <c r="AF142" s="19"/>
      <c r="AG142" s="19"/>
      <c r="AH142" s="17"/>
      <c r="AI142" s="76"/>
      <c r="AJ142" s="76"/>
      <c r="AK142" s="76"/>
      <c r="AL142" s="76"/>
      <c r="AM142" s="18"/>
      <c r="AN142" s="19"/>
      <c r="AO142" s="19"/>
      <c r="AP142" s="19"/>
      <c r="AQ142" s="19"/>
      <c r="AR142" s="19"/>
      <c r="AS142" s="19"/>
      <c r="AT142" s="19"/>
      <c r="AU142" s="19"/>
      <c r="AV142" s="19"/>
      <c r="AW142" s="19"/>
      <c r="AX142" s="17"/>
      <c r="AY142" s="76"/>
      <c r="AZ142" s="76"/>
      <c r="BA142" s="76"/>
      <c r="BB142" s="76"/>
      <c r="BC142" s="18"/>
      <c r="BD142" s="19"/>
      <c r="BE142" s="19"/>
      <c r="BF142" s="19"/>
      <c r="BG142" s="19"/>
      <c r="BH142" s="19"/>
      <c r="BI142" s="19"/>
      <c r="BJ142" s="19"/>
      <c r="BK142" s="19"/>
      <c r="BL142" s="19"/>
      <c r="BM142" s="19"/>
      <c r="BN142" s="17"/>
      <c r="BO142" s="76"/>
      <c r="BP142" s="76"/>
      <c r="BQ142" s="76"/>
      <c r="BR142" s="76"/>
      <c r="BS142" s="18"/>
      <c r="BT142" s="19"/>
      <c r="BU142" s="19"/>
      <c r="BV142" s="19"/>
      <c r="BW142" s="19"/>
      <c r="BX142" s="19"/>
      <c r="BY142" s="19"/>
      <c r="BZ142" s="19"/>
      <c r="CA142" s="19"/>
      <c r="CB142" s="19"/>
      <c r="CC142" s="19"/>
      <c r="CD142" s="17"/>
      <c r="CE142" s="76"/>
      <c r="CF142" s="76"/>
      <c r="CG142" s="76"/>
      <c r="CH142" s="76"/>
      <c r="CI142" s="18"/>
      <c r="CJ142" s="19"/>
      <c r="CK142" s="19"/>
      <c r="CL142" s="19"/>
      <c r="CM142" s="19"/>
      <c r="CN142" s="19"/>
      <c r="CO142" s="19"/>
      <c r="CP142" s="19"/>
      <c r="CQ142" s="19"/>
      <c r="CR142" s="19"/>
      <c r="CS142" s="19"/>
      <c r="CT142" s="17"/>
      <c r="CU142" s="76"/>
      <c r="CV142" s="76"/>
      <c r="CW142" s="76"/>
      <c r="CX142" s="76"/>
      <c r="CY142" s="18"/>
      <c r="CZ142" s="19"/>
      <c r="DA142" s="19"/>
      <c r="DB142" s="19"/>
      <c r="DC142" s="19"/>
      <c r="DD142" s="19"/>
      <c r="DE142" s="19"/>
      <c r="DF142" s="19"/>
      <c r="DG142" s="19"/>
      <c r="DH142" s="19"/>
      <c r="DI142" s="19"/>
      <c r="DJ142" s="17"/>
      <c r="DK142" s="76"/>
      <c r="DL142" s="76"/>
      <c r="DM142" s="76"/>
      <c r="DN142" s="76"/>
      <c r="DO142" s="18"/>
      <c r="DP142" s="19"/>
      <c r="DQ142" s="19"/>
      <c r="DR142" s="19"/>
      <c r="DS142" s="19"/>
      <c r="DT142" s="19"/>
      <c r="DU142" s="19"/>
      <c r="DV142" s="19"/>
      <c r="DW142" s="19"/>
      <c r="DX142" s="19"/>
      <c r="DY142" s="19"/>
      <c r="DZ142" s="17"/>
      <c r="EA142" s="76"/>
      <c r="EB142" s="76"/>
      <c r="EC142" s="76"/>
      <c r="ED142" s="76"/>
      <c r="EE142" s="18"/>
      <c r="EF142" s="19"/>
      <c r="EG142" s="19"/>
      <c r="EH142" s="19"/>
      <c r="EI142" s="19"/>
      <c r="EJ142" s="19"/>
      <c r="EK142" s="19"/>
      <c r="EL142" s="19"/>
      <c r="EM142" s="19"/>
      <c r="EN142" s="19"/>
      <c r="EO142" s="19"/>
      <c r="EP142" s="17"/>
      <c r="EQ142" s="76"/>
      <c r="ER142" s="76"/>
      <c r="ES142" s="76"/>
      <c r="ET142" s="76"/>
      <c r="EU142" s="18"/>
      <c r="EV142" s="19"/>
      <c r="EW142" s="19"/>
      <c r="EX142" s="19"/>
      <c r="EY142" s="19"/>
      <c r="EZ142" s="19"/>
      <c r="FA142" s="19"/>
      <c r="FB142" s="19"/>
      <c r="FC142" s="19"/>
      <c r="FD142" s="19"/>
      <c r="FE142" s="19"/>
      <c r="FF142" s="17"/>
      <c r="FG142" s="76"/>
      <c r="FH142" s="76"/>
      <c r="FI142" s="76"/>
      <c r="FJ142" s="76"/>
      <c r="FK142" s="18"/>
      <c r="FL142" s="19"/>
      <c r="FM142" s="19"/>
      <c r="FN142" s="19"/>
      <c r="FO142" s="19"/>
      <c r="FP142" s="19"/>
      <c r="FQ142" s="19"/>
      <c r="FR142" s="19"/>
      <c r="FS142" s="19"/>
      <c r="FT142" s="19"/>
      <c r="FU142" s="19"/>
      <c r="FV142" s="17"/>
      <c r="FW142" s="76"/>
      <c r="FX142" s="76"/>
      <c r="FY142" s="76"/>
      <c r="FZ142" s="76"/>
      <c r="GA142" s="18"/>
      <c r="GB142" s="19"/>
      <c r="GC142" s="19"/>
      <c r="GD142" s="19"/>
      <c r="GE142" s="19"/>
      <c r="GF142" s="19"/>
      <c r="GG142" s="19"/>
      <c r="GH142" s="19"/>
      <c r="GI142" s="19"/>
      <c r="GJ142" s="19"/>
      <c r="GK142" s="19"/>
      <c r="GL142" s="17"/>
      <c r="GM142" s="76"/>
      <c r="GN142" s="76"/>
      <c r="GO142" s="76"/>
      <c r="GP142" s="76"/>
      <c r="GQ142" s="18"/>
      <c r="GR142" s="19"/>
      <c r="GS142" s="19"/>
      <c r="GT142" s="19"/>
      <c r="GU142" s="19"/>
      <c r="GV142" s="19"/>
      <c r="GW142" s="19"/>
      <c r="GX142" s="19"/>
      <c r="GY142" s="19"/>
      <c r="GZ142" s="19"/>
      <c r="HA142" s="19"/>
      <c r="HB142" s="17"/>
      <c r="HC142" s="76"/>
      <c r="HD142" s="76"/>
      <c r="HE142" s="76"/>
      <c r="HF142" s="76"/>
      <c r="HG142" s="18"/>
      <c r="HH142" s="19"/>
      <c r="HI142" s="19"/>
      <c r="HJ142" s="19"/>
      <c r="HK142" s="19"/>
      <c r="HL142" s="19"/>
      <c r="HM142" s="19"/>
      <c r="HN142" s="19"/>
      <c r="HO142" s="19"/>
      <c r="HP142" s="19"/>
      <c r="HQ142" s="19"/>
      <c r="HR142" s="17"/>
      <c r="HS142" s="76"/>
      <c r="HT142" s="76"/>
      <c r="HU142" s="76"/>
      <c r="HV142" s="76"/>
      <c r="HW142" s="18"/>
      <c r="HX142" s="19"/>
      <c r="HY142" s="19"/>
      <c r="HZ142" s="19"/>
      <c r="IA142" s="19"/>
      <c r="IB142" s="19"/>
      <c r="IC142" s="19"/>
      <c r="ID142" s="19"/>
      <c r="IE142" s="19"/>
      <c r="IF142" s="19"/>
      <c r="IG142" s="19"/>
      <c r="IH142" s="17"/>
      <c r="II142" s="76"/>
      <c r="IJ142" s="76"/>
      <c r="IK142" s="76"/>
      <c r="IL142" s="76"/>
      <c r="IM142" s="18"/>
      <c r="IN142" s="19"/>
      <c r="IO142" s="19"/>
      <c r="IP142" s="19"/>
      <c r="IQ142" s="19"/>
      <c r="IR142" s="19"/>
      <c r="IS142" s="19"/>
      <c r="IT142" s="19"/>
      <c r="IU142" s="19"/>
      <c r="IV142" s="19"/>
    </row>
    <row r="143" spans="1:243" ht="21.75" customHeight="1">
      <c r="A143" s="86"/>
      <c r="B143" s="80"/>
      <c r="C143" s="76"/>
      <c r="D143" s="81"/>
      <c r="E143" s="6"/>
      <c r="F143" s="6"/>
      <c r="G143" s="6"/>
      <c r="H143" s="4">
        <v>2028</v>
      </c>
      <c r="I143" s="11">
        <f t="shared" si="66"/>
        <v>0</v>
      </c>
      <c r="J143" s="11">
        <f t="shared" si="60"/>
        <v>0</v>
      </c>
      <c r="K143" s="11">
        <f aca="true" t="shared" si="69" ref="K143:R143">K66</f>
        <v>0</v>
      </c>
      <c r="L143" s="11">
        <f t="shared" si="69"/>
        <v>0</v>
      </c>
      <c r="M143" s="11">
        <f t="shared" si="69"/>
        <v>0</v>
      </c>
      <c r="N143" s="11">
        <f t="shared" si="69"/>
        <v>0</v>
      </c>
      <c r="O143" s="11">
        <f t="shared" si="69"/>
        <v>0</v>
      </c>
      <c r="P143" s="11">
        <f t="shared" si="69"/>
        <v>0</v>
      </c>
      <c r="Q143" s="11">
        <f t="shared" si="69"/>
        <v>0</v>
      </c>
      <c r="R143" s="11">
        <f t="shared" si="69"/>
        <v>0</v>
      </c>
      <c r="S143" s="10"/>
      <c r="T143" s="2"/>
      <c r="AI143" s="57"/>
      <c r="AY143" s="57"/>
      <c r="BO143" s="57"/>
      <c r="CE143" s="57"/>
      <c r="CU143" s="57"/>
      <c r="DK143" s="57"/>
      <c r="EA143" s="57"/>
      <c r="EQ143" s="57"/>
      <c r="FG143" s="57"/>
      <c r="FW143" s="57"/>
      <c r="GM143" s="57"/>
      <c r="HC143" s="57"/>
      <c r="HS143" s="57"/>
      <c r="II143" s="57"/>
    </row>
    <row r="144" spans="1:243" ht="21.75" customHeight="1">
      <c r="A144" s="86"/>
      <c r="B144" s="80"/>
      <c r="C144" s="76"/>
      <c r="D144" s="81"/>
      <c r="E144" s="6"/>
      <c r="F144" s="6"/>
      <c r="G144" s="6"/>
      <c r="H144" s="4">
        <v>2029</v>
      </c>
      <c r="I144" s="11">
        <f t="shared" si="66"/>
        <v>0</v>
      </c>
      <c r="J144" s="11">
        <f t="shared" si="60"/>
        <v>0</v>
      </c>
      <c r="K144" s="11">
        <f aca="true" t="shared" si="70" ref="K144:R144">K67</f>
        <v>0</v>
      </c>
      <c r="L144" s="11">
        <f t="shared" si="70"/>
        <v>0</v>
      </c>
      <c r="M144" s="11">
        <f t="shared" si="70"/>
        <v>0</v>
      </c>
      <c r="N144" s="11">
        <f t="shared" si="70"/>
        <v>0</v>
      </c>
      <c r="O144" s="11">
        <f t="shared" si="70"/>
        <v>0</v>
      </c>
      <c r="P144" s="11">
        <f t="shared" si="70"/>
        <v>0</v>
      </c>
      <c r="Q144" s="11">
        <f t="shared" si="70"/>
        <v>0</v>
      </c>
      <c r="R144" s="11">
        <f t="shared" si="70"/>
        <v>0</v>
      </c>
      <c r="S144" s="10"/>
      <c r="T144" s="2"/>
      <c r="AI144" s="57"/>
      <c r="AY144" s="57"/>
      <c r="BO144" s="57"/>
      <c r="CE144" s="57"/>
      <c r="CU144" s="57"/>
      <c r="DK144" s="57"/>
      <c r="EA144" s="57"/>
      <c r="EQ144" s="57"/>
      <c r="FG144" s="57"/>
      <c r="FW144" s="57"/>
      <c r="GM144" s="57"/>
      <c r="HC144" s="57"/>
      <c r="HS144" s="57"/>
      <c r="II144" s="57"/>
    </row>
    <row r="145" spans="1:243" ht="21.75" customHeight="1">
      <c r="A145" s="86"/>
      <c r="B145" s="80"/>
      <c r="C145" s="76"/>
      <c r="D145" s="81"/>
      <c r="E145" s="6"/>
      <c r="F145" s="6"/>
      <c r="G145" s="6"/>
      <c r="H145" s="4">
        <v>2030</v>
      </c>
      <c r="I145" s="11">
        <f t="shared" si="66"/>
        <v>0</v>
      </c>
      <c r="J145" s="11">
        <f t="shared" si="60"/>
        <v>0</v>
      </c>
      <c r="K145" s="11">
        <f aca="true" t="shared" si="71" ref="K145:R145">K68</f>
        <v>0</v>
      </c>
      <c r="L145" s="11">
        <f t="shared" si="71"/>
        <v>0</v>
      </c>
      <c r="M145" s="11">
        <f t="shared" si="71"/>
        <v>0</v>
      </c>
      <c r="N145" s="11">
        <f t="shared" si="71"/>
        <v>0</v>
      </c>
      <c r="O145" s="11">
        <f t="shared" si="71"/>
        <v>0</v>
      </c>
      <c r="P145" s="11">
        <f t="shared" si="71"/>
        <v>0</v>
      </c>
      <c r="Q145" s="11">
        <f t="shared" si="71"/>
        <v>0</v>
      </c>
      <c r="R145" s="11">
        <f t="shared" si="71"/>
        <v>0</v>
      </c>
      <c r="S145" s="10"/>
      <c r="T145" s="2"/>
      <c r="AI145" s="57"/>
      <c r="AY145" s="57"/>
      <c r="BO145" s="57"/>
      <c r="CE145" s="57"/>
      <c r="CU145" s="57"/>
      <c r="DK145" s="57"/>
      <c r="EA145" s="57"/>
      <c r="EQ145" s="57"/>
      <c r="FG145" s="57"/>
      <c r="FW145" s="57"/>
      <c r="GM145" s="57"/>
      <c r="HC145" s="57"/>
      <c r="HS145" s="57"/>
      <c r="II145" s="57"/>
    </row>
    <row r="146" spans="1:20" ht="18" customHeight="1">
      <c r="A146" s="86"/>
      <c r="B146" s="77" t="s">
        <v>208</v>
      </c>
      <c r="C146" s="78"/>
      <c r="D146" s="79"/>
      <c r="E146" s="6"/>
      <c r="F146" s="6"/>
      <c r="G146" s="6"/>
      <c r="H146" s="8" t="s">
        <v>26</v>
      </c>
      <c r="I146" s="9">
        <f t="shared" si="66"/>
        <v>197621.40000000002</v>
      </c>
      <c r="J146" s="9">
        <f t="shared" si="60"/>
        <v>0</v>
      </c>
      <c r="K146" s="9">
        <f aca="true" t="shared" si="72" ref="K146:R146">SUM(K147:K155)</f>
        <v>0</v>
      </c>
      <c r="L146" s="9">
        <f t="shared" si="72"/>
        <v>0</v>
      </c>
      <c r="M146" s="9">
        <f t="shared" si="72"/>
        <v>0</v>
      </c>
      <c r="N146" s="9">
        <f t="shared" si="72"/>
        <v>0</v>
      </c>
      <c r="O146" s="9">
        <f t="shared" si="72"/>
        <v>197621.40000000002</v>
      </c>
      <c r="P146" s="9">
        <f t="shared" si="72"/>
        <v>0</v>
      </c>
      <c r="Q146" s="9">
        <f t="shared" si="72"/>
        <v>0</v>
      </c>
      <c r="R146" s="9">
        <f t="shared" si="72"/>
        <v>0</v>
      </c>
      <c r="S146" s="10"/>
      <c r="T146" s="2"/>
    </row>
    <row r="147" spans="1:20" ht="21.75" customHeight="1">
      <c r="A147" s="86"/>
      <c r="B147" s="80"/>
      <c r="C147" s="76"/>
      <c r="D147" s="81"/>
      <c r="E147" s="6"/>
      <c r="F147" s="6"/>
      <c r="G147" s="6"/>
      <c r="H147" s="4">
        <v>2022</v>
      </c>
      <c r="I147" s="11">
        <f aca="true" t="shared" si="73" ref="I147:I155">K147+M147+O147+Q147</f>
        <v>0</v>
      </c>
      <c r="J147" s="11">
        <f aca="true" t="shared" si="74" ref="J147:J155">L147+N147+P147+R147</f>
        <v>0</v>
      </c>
      <c r="K147" s="11">
        <f>K104</f>
        <v>0</v>
      </c>
      <c r="L147" s="11">
        <f aca="true" t="shared" si="75" ref="L147:R147">L104</f>
        <v>0</v>
      </c>
      <c r="M147" s="11">
        <f t="shared" si="75"/>
        <v>0</v>
      </c>
      <c r="N147" s="11">
        <f t="shared" si="75"/>
        <v>0</v>
      </c>
      <c r="O147" s="11">
        <f t="shared" si="75"/>
        <v>0</v>
      </c>
      <c r="P147" s="11">
        <f t="shared" si="75"/>
        <v>0</v>
      </c>
      <c r="Q147" s="11">
        <f t="shared" si="75"/>
        <v>0</v>
      </c>
      <c r="R147" s="11">
        <f t="shared" si="75"/>
        <v>0</v>
      </c>
      <c r="S147" s="10"/>
      <c r="T147" s="2"/>
    </row>
    <row r="148" spans="1:20" ht="19.5" customHeight="1">
      <c r="A148" s="86"/>
      <c r="B148" s="80"/>
      <c r="C148" s="76"/>
      <c r="D148" s="81"/>
      <c r="E148" s="6"/>
      <c r="F148" s="6"/>
      <c r="G148" s="6"/>
      <c r="H148" s="4">
        <v>2023</v>
      </c>
      <c r="I148" s="11">
        <f t="shared" si="73"/>
        <v>197621.40000000002</v>
      </c>
      <c r="J148" s="11">
        <f t="shared" si="74"/>
        <v>0</v>
      </c>
      <c r="K148" s="11">
        <f aca="true" t="shared" si="76" ref="K148:R148">K105</f>
        <v>0</v>
      </c>
      <c r="L148" s="11">
        <f t="shared" si="76"/>
        <v>0</v>
      </c>
      <c r="M148" s="11">
        <f t="shared" si="76"/>
        <v>0</v>
      </c>
      <c r="N148" s="11">
        <f t="shared" si="76"/>
        <v>0</v>
      </c>
      <c r="O148" s="11">
        <f t="shared" si="76"/>
        <v>197621.40000000002</v>
      </c>
      <c r="P148" s="11">
        <f t="shared" si="76"/>
        <v>0</v>
      </c>
      <c r="Q148" s="11">
        <f t="shared" si="76"/>
        <v>0</v>
      </c>
      <c r="R148" s="11">
        <f t="shared" si="76"/>
        <v>0</v>
      </c>
      <c r="S148" s="10"/>
      <c r="T148" s="2"/>
    </row>
    <row r="149" spans="1:20" ht="18.75" customHeight="1">
      <c r="A149" s="86"/>
      <c r="B149" s="80"/>
      <c r="C149" s="76"/>
      <c r="D149" s="81"/>
      <c r="E149" s="6"/>
      <c r="F149" s="6"/>
      <c r="G149" s="6"/>
      <c r="H149" s="4">
        <v>2024</v>
      </c>
      <c r="I149" s="11">
        <f t="shared" si="73"/>
        <v>0</v>
      </c>
      <c r="J149" s="11">
        <f t="shared" si="74"/>
        <v>0</v>
      </c>
      <c r="K149" s="11">
        <f aca="true" t="shared" si="77" ref="K149:R149">K106</f>
        <v>0</v>
      </c>
      <c r="L149" s="11">
        <f t="shared" si="77"/>
        <v>0</v>
      </c>
      <c r="M149" s="11">
        <f t="shared" si="77"/>
        <v>0</v>
      </c>
      <c r="N149" s="11">
        <f t="shared" si="77"/>
        <v>0</v>
      </c>
      <c r="O149" s="11">
        <f t="shared" si="77"/>
        <v>0</v>
      </c>
      <c r="P149" s="11">
        <f t="shared" si="77"/>
        <v>0</v>
      </c>
      <c r="Q149" s="11">
        <f t="shared" si="77"/>
        <v>0</v>
      </c>
      <c r="R149" s="11">
        <f t="shared" si="77"/>
        <v>0</v>
      </c>
      <c r="S149" s="10"/>
      <c r="T149" s="2"/>
    </row>
    <row r="150" spans="1:20" ht="17.25" customHeight="1">
      <c r="A150" s="86"/>
      <c r="B150" s="80"/>
      <c r="C150" s="76"/>
      <c r="D150" s="81"/>
      <c r="E150" s="6"/>
      <c r="F150" s="6"/>
      <c r="G150" s="6"/>
      <c r="H150" s="4">
        <v>2025</v>
      </c>
      <c r="I150" s="11">
        <f t="shared" si="73"/>
        <v>0</v>
      </c>
      <c r="J150" s="11">
        <f t="shared" si="74"/>
        <v>0</v>
      </c>
      <c r="K150" s="11">
        <f aca="true" t="shared" si="78" ref="K150:R150">K107</f>
        <v>0</v>
      </c>
      <c r="L150" s="11">
        <f t="shared" si="78"/>
        <v>0</v>
      </c>
      <c r="M150" s="11">
        <f t="shared" si="78"/>
        <v>0</v>
      </c>
      <c r="N150" s="11">
        <f t="shared" si="78"/>
        <v>0</v>
      </c>
      <c r="O150" s="11">
        <f t="shared" si="78"/>
        <v>0</v>
      </c>
      <c r="P150" s="11">
        <f t="shared" si="78"/>
        <v>0</v>
      </c>
      <c r="Q150" s="11">
        <f t="shared" si="78"/>
        <v>0</v>
      </c>
      <c r="R150" s="11">
        <f t="shared" si="78"/>
        <v>0</v>
      </c>
      <c r="S150" s="10"/>
      <c r="T150" s="2"/>
    </row>
    <row r="151" spans="1:20" ht="19.5" customHeight="1">
      <c r="A151" s="86"/>
      <c r="B151" s="80"/>
      <c r="C151" s="76"/>
      <c r="D151" s="81"/>
      <c r="E151" s="6"/>
      <c r="F151" s="6"/>
      <c r="G151" s="6"/>
      <c r="H151" s="4">
        <v>2026</v>
      </c>
      <c r="I151" s="11">
        <f t="shared" si="73"/>
        <v>0</v>
      </c>
      <c r="J151" s="11">
        <f t="shared" si="74"/>
        <v>0</v>
      </c>
      <c r="K151" s="11">
        <f aca="true" t="shared" si="79" ref="K151:R151">K108</f>
        <v>0</v>
      </c>
      <c r="L151" s="11">
        <f t="shared" si="79"/>
        <v>0</v>
      </c>
      <c r="M151" s="11">
        <f t="shared" si="79"/>
        <v>0</v>
      </c>
      <c r="N151" s="11">
        <f t="shared" si="79"/>
        <v>0</v>
      </c>
      <c r="O151" s="11">
        <f t="shared" si="79"/>
        <v>0</v>
      </c>
      <c r="P151" s="11">
        <f t="shared" si="79"/>
        <v>0</v>
      </c>
      <c r="Q151" s="11">
        <f t="shared" si="79"/>
        <v>0</v>
      </c>
      <c r="R151" s="11">
        <f t="shared" si="79"/>
        <v>0</v>
      </c>
      <c r="S151" s="10"/>
      <c r="T151" s="2"/>
    </row>
    <row r="152" spans="1:20" ht="18" customHeight="1">
      <c r="A152" s="86"/>
      <c r="B152" s="80"/>
      <c r="C152" s="76"/>
      <c r="D152" s="81"/>
      <c r="E152" s="6"/>
      <c r="F152" s="6"/>
      <c r="G152" s="6"/>
      <c r="H152" s="4">
        <v>2027</v>
      </c>
      <c r="I152" s="11">
        <f t="shared" si="73"/>
        <v>0</v>
      </c>
      <c r="J152" s="11">
        <f t="shared" si="74"/>
        <v>0</v>
      </c>
      <c r="K152" s="11">
        <f aca="true" t="shared" si="80" ref="K152:R152">K109</f>
        <v>0</v>
      </c>
      <c r="L152" s="11">
        <f t="shared" si="80"/>
        <v>0</v>
      </c>
      <c r="M152" s="11">
        <f t="shared" si="80"/>
        <v>0</v>
      </c>
      <c r="N152" s="11">
        <f t="shared" si="80"/>
        <v>0</v>
      </c>
      <c r="O152" s="11">
        <f t="shared" si="80"/>
        <v>0</v>
      </c>
      <c r="P152" s="11">
        <f t="shared" si="80"/>
        <v>0</v>
      </c>
      <c r="Q152" s="11">
        <f t="shared" si="80"/>
        <v>0</v>
      </c>
      <c r="R152" s="11">
        <f t="shared" si="80"/>
        <v>0</v>
      </c>
      <c r="S152" s="10"/>
      <c r="T152" s="2"/>
    </row>
    <row r="153" spans="1:243" ht="21.75" customHeight="1">
      <c r="A153" s="86"/>
      <c r="B153" s="80"/>
      <c r="C153" s="76"/>
      <c r="D153" s="81"/>
      <c r="E153" s="6"/>
      <c r="F153" s="6"/>
      <c r="G153" s="6"/>
      <c r="H153" s="4">
        <v>2028</v>
      </c>
      <c r="I153" s="11">
        <f t="shared" si="73"/>
        <v>0</v>
      </c>
      <c r="J153" s="11">
        <f t="shared" si="74"/>
        <v>0</v>
      </c>
      <c r="K153" s="11">
        <f aca="true" t="shared" si="81" ref="K153:R153">K110</f>
        <v>0</v>
      </c>
      <c r="L153" s="11">
        <f t="shared" si="81"/>
        <v>0</v>
      </c>
      <c r="M153" s="11">
        <f t="shared" si="81"/>
        <v>0</v>
      </c>
      <c r="N153" s="11">
        <f t="shared" si="81"/>
        <v>0</v>
      </c>
      <c r="O153" s="11">
        <f t="shared" si="81"/>
        <v>0</v>
      </c>
      <c r="P153" s="11">
        <f t="shared" si="81"/>
        <v>0</v>
      </c>
      <c r="Q153" s="11">
        <f t="shared" si="81"/>
        <v>0</v>
      </c>
      <c r="R153" s="11">
        <f t="shared" si="81"/>
        <v>0</v>
      </c>
      <c r="S153" s="10"/>
      <c r="T153" s="2"/>
      <c r="AI153" s="57"/>
      <c r="AY153" s="57"/>
      <c r="BO153" s="57"/>
      <c r="CE153" s="57"/>
      <c r="CU153" s="57"/>
      <c r="DK153" s="57"/>
      <c r="EA153" s="57"/>
      <c r="EQ153" s="57"/>
      <c r="FG153" s="57"/>
      <c r="FW153" s="57"/>
      <c r="GM153" s="57"/>
      <c r="HC153" s="57"/>
      <c r="HS153" s="57"/>
      <c r="II153" s="57"/>
    </row>
    <row r="154" spans="1:243" ht="21.75" customHeight="1">
      <c r="A154" s="86"/>
      <c r="B154" s="80"/>
      <c r="C154" s="76"/>
      <c r="D154" s="81"/>
      <c r="E154" s="6"/>
      <c r="F154" s="6"/>
      <c r="G154" s="6"/>
      <c r="H154" s="4">
        <v>2029</v>
      </c>
      <c r="I154" s="11">
        <f t="shared" si="73"/>
        <v>0</v>
      </c>
      <c r="J154" s="11">
        <f t="shared" si="74"/>
        <v>0</v>
      </c>
      <c r="K154" s="11">
        <f aca="true" t="shared" si="82" ref="K154:R154">K111</f>
        <v>0</v>
      </c>
      <c r="L154" s="11">
        <f t="shared" si="82"/>
        <v>0</v>
      </c>
      <c r="M154" s="11">
        <f t="shared" si="82"/>
        <v>0</v>
      </c>
      <c r="N154" s="11">
        <f t="shared" si="82"/>
        <v>0</v>
      </c>
      <c r="O154" s="11">
        <f t="shared" si="82"/>
        <v>0</v>
      </c>
      <c r="P154" s="11">
        <f t="shared" si="82"/>
        <v>0</v>
      </c>
      <c r="Q154" s="11">
        <f t="shared" si="82"/>
        <v>0</v>
      </c>
      <c r="R154" s="11">
        <f t="shared" si="82"/>
        <v>0</v>
      </c>
      <c r="S154" s="10"/>
      <c r="T154" s="2"/>
      <c r="AI154" s="57"/>
      <c r="AY154" s="57"/>
      <c r="BO154" s="57"/>
      <c r="CE154" s="57"/>
      <c r="CU154" s="57"/>
      <c r="DK154" s="57"/>
      <c r="EA154" s="57"/>
      <c r="EQ154" s="57"/>
      <c r="FG154" s="57"/>
      <c r="FW154" s="57"/>
      <c r="GM154" s="57"/>
      <c r="HC154" s="57"/>
      <c r="HS154" s="57"/>
      <c r="II154" s="57"/>
    </row>
    <row r="155" spans="1:243" ht="21.75" customHeight="1">
      <c r="A155" s="86"/>
      <c r="B155" s="80"/>
      <c r="C155" s="76"/>
      <c r="D155" s="81"/>
      <c r="E155" s="6"/>
      <c r="F155" s="6"/>
      <c r="G155" s="6"/>
      <c r="H155" s="4">
        <v>2030</v>
      </c>
      <c r="I155" s="11">
        <f t="shared" si="73"/>
        <v>0</v>
      </c>
      <c r="J155" s="11">
        <f t="shared" si="74"/>
        <v>0</v>
      </c>
      <c r="K155" s="11">
        <f aca="true" t="shared" si="83" ref="K155:R155">K112</f>
        <v>0</v>
      </c>
      <c r="L155" s="11">
        <f t="shared" si="83"/>
        <v>0</v>
      </c>
      <c r="M155" s="11">
        <f t="shared" si="83"/>
        <v>0</v>
      </c>
      <c r="N155" s="11">
        <f t="shared" si="83"/>
        <v>0</v>
      </c>
      <c r="O155" s="11">
        <f t="shared" si="83"/>
        <v>0</v>
      </c>
      <c r="P155" s="11">
        <f t="shared" si="83"/>
        <v>0</v>
      </c>
      <c r="Q155" s="11">
        <f t="shared" si="83"/>
        <v>0</v>
      </c>
      <c r="R155" s="11">
        <f t="shared" si="83"/>
        <v>0</v>
      </c>
      <c r="S155" s="10"/>
      <c r="T155" s="2"/>
      <c r="AI155" s="57"/>
      <c r="AY155" s="57"/>
      <c r="BO155" s="57"/>
      <c r="CE155" s="57"/>
      <c r="CU155" s="57"/>
      <c r="DK155" s="57"/>
      <c r="EA155" s="57"/>
      <c r="EQ155" s="57"/>
      <c r="FG155" s="57"/>
      <c r="FW155" s="57"/>
      <c r="GM155" s="57"/>
      <c r="HC155" s="57"/>
      <c r="HS155" s="57"/>
      <c r="II155" s="57"/>
    </row>
    <row r="156" spans="1:20" s="45" customFormat="1" ht="66" customHeight="1">
      <c r="A156" s="87" t="s">
        <v>42</v>
      </c>
      <c r="B156" s="87"/>
      <c r="C156" s="87"/>
      <c r="D156" s="87"/>
      <c r="E156" s="87"/>
      <c r="F156" s="87"/>
      <c r="G156" s="87"/>
      <c r="H156" s="87"/>
      <c r="I156" s="5"/>
      <c r="J156" s="5"/>
      <c r="K156" s="6"/>
      <c r="L156" s="6"/>
      <c r="M156" s="6"/>
      <c r="N156" s="6"/>
      <c r="O156" s="6"/>
      <c r="P156" s="6"/>
      <c r="Q156" s="6"/>
      <c r="R156" s="6"/>
      <c r="S156" s="7"/>
      <c r="T156" s="2"/>
    </row>
    <row r="157" spans="1:20" s="37" customFormat="1" ht="29.25" customHeight="1">
      <c r="A157" s="83" t="s">
        <v>71</v>
      </c>
      <c r="B157" s="77" t="s">
        <v>305</v>
      </c>
      <c r="C157" s="78"/>
      <c r="D157" s="79"/>
      <c r="E157" s="6"/>
      <c r="F157" s="6"/>
      <c r="G157" s="6"/>
      <c r="H157" s="8" t="s">
        <v>26</v>
      </c>
      <c r="I157" s="9">
        <f aca="true" t="shared" si="84" ref="I157:R157">I167+I177</f>
        <v>1296912.9</v>
      </c>
      <c r="J157" s="9">
        <f t="shared" si="84"/>
        <v>0</v>
      </c>
      <c r="K157" s="9">
        <f t="shared" si="84"/>
        <v>772196.4</v>
      </c>
      <c r="L157" s="9">
        <f t="shared" si="84"/>
        <v>0</v>
      </c>
      <c r="M157" s="9">
        <f t="shared" si="84"/>
        <v>0</v>
      </c>
      <c r="N157" s="9">
        <f t="shared" si="84"/>
        <v>0</v>
      </c>
      <c r="O157" s="9">
        <f t="shared" si="84"/>
        <v>524716.5</v>
      </c>
      <c r="P157" s="9">
        <f t="shared" si="84"/>
        <v>0</v>
      </c>
      <c r="Q157" s="9">
        <f t="shared" si="84"/>
        <v>0</v>
      </c>
      <c r="R157" s="9">
        <f t="shared" si="84"/>
        <v>0</v>
      </c>
      <c r="S157" s="10"/>
      <c r="T157" s="2"/>
    </row>
    <row r="158" spans="1:20" s="37" customFormat="1" ht="22.5" customHeight="1">
      <c r="A158" s="84"/>
      <c r="B158" s="80"/>
      <c r="C158" s="76"/>
      <c r="D158" s="81"/>
      <c r="E158" s="6"/>
      <c r="F158" s="6"/>
      <c r="G158" s="6"/>
      <c r="H158" s="4">
        <v>2022</v>
      </c>
      <c r="I158" s="11">
        <f aca="true" t="shared" si="85" ref="I158:R158">I168+I178</f>
        <v>0</v>
      </c>
      <c r="J158" s="11">
        <f t="shared" si="85"/>
        <v>0</v>
      </c>
      <c r="K158" s="11">
        <f t="shared" si="85"/>
        <v>0</v>
      </c>
      <c r="L158" s="11">
        <f t="shared" si="85"/>
        <v>0</v>
      </c>
      <c r="M158" s="11">
        <f t="shared" si="85"/>
        <v>0</v>
      </c>
      <c r="N158" s="11">
        <f t="shared" si="85"/>
        <v>0</v>
      </c>
      <c r="O158" s="11">
        <f t="shared" si="85"/>
        <v>0</v>
      </c>
      <c r="P158" s="11">
        <f t="shared" si="85"/>
        <v>0</v>
      </c>
      <c r="Q158" s="11">
        <f t="shared" si="85"/>
        <v>0</v>
      </c>
      <c r="R158" s="11">
        <f t="shared" si="85"/>
        <v>0</v>
      </c>
      <c r="S158" s="10"/>
      <c r="T158" s="2"/>
    </row>
    <row r="159" spans="1:20" s="37" customFormat="1" ht="20.25" customHeight="1">
      <c r="A159" s="84"/>
      <c r="B159" s="80"/>
      <c r="C159" s="76"/>
      <c r="D159" s="81"/>
      <c r="E159" s="6"/>
      <c r="F159" s="6"/>
      <c r="G159" s="6"/>
      <c r="H159" s="4">
        <v>2023</v>
      </c>
      <c r="I159" s="11">
        <f aca="true" t="shared" si="86" ref="I159:R159">I169+I179</f>
        <v>627571.7000000001</v>
      </c>
      <c r="J159" s="11">
        <f t="shared" si="86"/>
        <v>0</v>
      </c>
      <c r="K159" s="11">
        <f t="shared" si="86"/>
        <v>392823.70000000007</v>
      </c>
      <c r="L159" s="11">
        <f t="shared" si="86"/>
        <v>0</v>
      </c>
      <c r="M159" s="11">
        <f t="shared" si="86"/>
        <v>0</v>
      </c>
      <c r="N159" s="11">
        <f t="shared" si="86"/>
        <v>0</v>
      </c>
      <c r="O159" s="11">
        <f t="shared" si="86"/>
        <v>234748</v>
      </c>
      <c r="P159" s="11">
        <f t="shared" si="86"/>
        <v>0</v>
      </c>
      <c r="Q159" s="11">
        <f t="shared" si="86"/>
        <v>0</v>
      </c>
      <c r="R159" s="11">
        <f t="shared" si="86"/>
        <v>0</v>
      </c>
      <c r="S159" s="10"/>
      <c r="T159" s="2"/>
    </row>
    <row r="160" spans="1:20" s="37" customFormat="1" ht="21.75" customHeight="1">
      <c r="A160" s="84"/>
      <c r="B160" s="80"/>
      <c r="C160" s="76"/>
      <c r="D160" s="81"/>
      <c r="E160" s="6"/>
      <c r="F160" s="6"/>
      <c r="G160" s="6"/>
      <c r="H160" s="4">
        <v>2024</v>
      </c>
      <c r="I160" s="11">
        <f aca="true" t="shared" si="87" ref="I160:R160">I170+I180</f>
        <v>387388.4</v>
      </c>
      <c r="J160" s="11">
        <f t="shared" si="87"/>
        <v>0</v>
      </c>
      <c r="K160" s="11">
        <f t="shared" si="87"/>
        <v>126167.9</v>
      </c>
      <c r="L160" s="11">
        <f t="shared" si="87"/>
        <v>0</v>
      </c>
      <c r="M160" s="11">
        <f t="shared" si="87"/>
        <v>0</v>
      </c>
      <c r="N160" s="11">
        <f t="shared" si="87"/>
        <v>0</v>
      </c>
      <c r="O160" s="11">
        <f t="shared" si="87"/>
        <v>261220.5</v>
      </c>
      <c r="P160" s="11">
        <f t="shared" si="87"/>
        <v>0</v>
      </c>
      <c r="Q160" s="11">
        <f t="shared" si="87"/>
        <v>0</v>
      </c>
      <c r="R160" s="11">
        <f t="shared" si="87"/>
        <v>0</v>
      </c>
      <c r="S160" s="10"/>
      <c r="T160" s="2"/>
    </row>
    <row r="161" spans="1:20" ht="24" customHeight="1">
      <c r="A161" s="84"/>
      <c r="B161" s="80"/>
      <c r="C161" s="76"/>
      <c r="D161" s="81"/>
      <c r="E161" s="6"/>
      <c r="F161" s="6"/>
      <c r="G161" s="6"/>
      <c r="H161" s="4">
        <v>2025</v>
      </c>
      <c r="I161" s="11">
        <f aca="true" t="shared" si="88" ref="I161:R161">I171+I181</f>
        <v>165100.9</v>
      </c>
      <c r="J161" s="11">
        <f t="shared" si="88"/>
        <v>0</v>
      </c>
      <c r="K161" s="11">
        <f t="shared" si="88"/>
        <v>136352.9</v>
      </c>
      <c r="L161" s="11">
        <f t="shared" si="88"/>
        <v>0</v>
      </c>
      <c r="M161" s="11">
        <f t="shared" si="88"/>
        <v>0</v>
      </c>
      <c r="N161" s="11">
        <f t="shared" si="88"/>
        <v>0</v>
      </c>
      <c r="O161" s="11">
        <f t="shared" si="88"/>
        <v>28748</v>
      </c>
      <c r="P161" s="11">
        <f t="shared" si="88"/>
        <v>0</v>
      </c>
      <c r="Q161" s="11">
        <f t="shared" si="88"/>
        <v>0</v>
      </c>
      <c r="R161" s="11">
        <f t="shared" si="88"/>
        <v>0</v>
      </c>
      <c r="S161" s="10"/>
      <c r="T161" s="2"/>
    </row>
    <row r="162" spans="1:20" ht="18" customHeight="1">
      <c r="A162" s="84"/>
      <c r="B162" s="80"/>
      <c r="C162" s="76"/>
      <c r="D162" s="81"/>
      <c r="E162" s="6"/>
      <c r="F162" s="6"/>
      <c r="G162" s="6"/>
      <c r="H162" s="4">
        <v>2026</v>
      </c>
      <c r="I162" s="11">
        <f aca="true" t="shared" si="89" ref="I162:R162">I172+I182</f>
        <v>27190.399999999998</v>
      </c>
      <c r="J162" s="11">
        <f t="shared" si="89"/>
        <v>0</v>
      </c>
      <c r="K162" s="11">
        <f t="shared" si="89"/>
        <v>27190.399999999998</v>
      </c>
      <c r="L162" s="11">
        <f t="shared" si="89"/>
        <v>0</v>
      </c>
      <c r="M162" s="11">
        <f t="shared" si="89"/>
        <v>0</v>
      </c>
      <c r="N162" s="11">
        <f t="shared" si="89"/>
        <v>0</v>
      </c>
      <c r="O162" s="11">
        <f t="shared" si="89"/>
        <v>0</v>
      </c>
      <c r="P162" s="11">
        <f t="shared" si="89"/>
        <v>0</v>
      </c>
      <c r="Q162" s="11">
        <f t="shared" si="89"/>
        <v>0</v>
      </c>
      <c r="R162" s="11">
        <f t="shared" si="89"/>
        <v>0</v>
      </c>
      <c r="S162" s="10"/>
      <c r="T162" s="2"/>
    </row>
    <row r="163" spans="1:20" ht="21.75" customHeight="1">
      <c r="A163" s="84"/>
      <c r="B163" s="80"/>
      <c r="C163" s="76"/>
      <c r="D163" s="81"/>
      <c r="E163" s="6"/>
      <c r="F163" s="6"/>
      <c r="G163" s="6"/>
      <c r="H163" s="4">
        <v>2027</v>
      </c>
      <c r="I163" s="11">
        <f aca="true" t="shared" si="90" ref="I163:R163">I173+I183</f>
        <v>0</v>
      </c>
      <c r="J163" s="11">
        <f t="shared" si="90"/>
        <v>0</v>
      </c>
      <c r="K163" s="11">
        <f t="shared" si="90"/>
        <v>0</v>
      </c>
      <c r="L163" s="11">
        <f t="shared" si="90"/>
        <v>0</v>
      </c>
      <c r="M163" s="11">
        <f t="shared" si="90"/>
        <v>0</v>
      </c>
      <c r="N163" s="11">
        <f t="shared" si="90"/>
        <v>0</v>
      </c>
      <c r="O163" s="11">
        <f t="shared" si="90"/>
        <v>0</v>
      </c>
      <c r="P163" s="11">
        <f t="shared" si="90"/>
        <v>0</v>
      </c>
      <c r="Q163" s="11">
        <f t="shared" si="90"/>
        <v>0</v>
      </c>
      <c r="R163" s="11">
        <f t="shared" si="90"/>
        <v>0</v>
      </c>
      <c r="S163" s="10"/>
      <c r="T163" s="2"/>
    </row>
    <row r="164" spans="1:243" ht="21.75" customHeight="1">
      <c r="A164" s="84"/>
      <c r="B164" s="80"/>
      <c r="C164" s="76"/>
      <c r="D164" s="81"/>
      <c r="E164" s="6"/>
      <c r="F164" s="6"/>
      <c r="G164" s="6"/>
      <c r="H164" s="4">
        <v>2028</v>
      </c>
      <c r="I164" s="11">
        <f aca="true" t="shared" si="91" ref="I164:R164">I174+I184</f>
        <v>41776.4</v>
      </c>
      <c r="J164" s="11">
        <f t="shared" si="91"/>
        <v>0</v>
      </c>
      <c r="K164" s="11">
        <f t="shared" si="91"/>
        <v>41776.4</v>
      </c>
      <c r="L164" s="11">
        <f t="shared" si="91"/>
        <v>0</v>
      </c>
      <c r="M164" s="11">
        <f t="shared" si="91"/>
        <v>0</v>
      </c>
      <c r="N164" s="11">
        <f t="shared" si="91"/>
        <v>0</v>
      </c>
      <c r="O164" s="11">
        <f t="shared" si="91"/>
        <v>0</v>
      </c>
      <c r="P164" s="11">
        <f t="shared" si="91"/>
        <v>0</v>
      </c>
      <c r="Q164" s="11">
        <f t="shared" si="91"/>
        <v>0</v>
      </c>
      <c r="R164" s="11">
        <f t="shared" si="91"/>
        <v>0</v>
      </c>
      <c r="S164" s="10"/>
      <c r="T164" s="2"/>
      <c r="AI164" s="57"/>
      <c r="AY164" s="57"/>
      <c r="BO164" s="57"/>
      <c r="CE164" s="57"/>
      <c r="CU164" s="57"/>
      <c r="DK164" s="57"/>
      <c r="EA164" s="57"/>
      <c r="EQ164" s="57"/>
      <c r="FG164" s="57"/>
      <c r="FW164" s="57"/>
      <c r="GM164" s="57"/>
      <c r="HC164" s="57"/>
      <c r="HS164" s="57"/>
      <c r="II164" s="57"/>
    </row>
    <row r="165" spans="1:243" ht="21.75" customHeight="1">
      <c r="A165" s="84"/>
      <c r="B165" s="80"/>
      <c r="C165" s="76"/>
      <c r="D165" s="81"/>
      <c r="E165" s="6"/>
      <c r="F165" s="6"/>
      <c r="G165" s="6"/>
      <c r="H165" s="4">
        <v>2029</v>
      </c>
      <c r="I165" s="11">
        <f aca="true" t="shared" si="92" ref="I165:R165">I175+I185</f>
        <v>19179.7</v>
      </c>
      <c r="J165" s="11">
        <f t="shared" si="92"/>
        <v>0</v>
      </c>
      <c r="K165" s="11">
        <f t="shared" si="92"/>
        <v>19179.7</v>
      </c>
      <c r="L165" s="11">
        <f t="shared" si="92"/>
        <v>0</v>
      </c>
      <c r="M165" s="11">
        <f t="shared" si="92"/>
        <v>0</v>
      </c>
      <c r="N165" s="11">
        <f t="shared" si="92"/>
        <v>0</v>
      </c>
      <c r="O165" s="11">
        <f t="shared" si="92"/>
        <v>0</v>
      </c>
      <c r="P165" s="11">
        <f t="shared" si="92"/>
        <v>0</v>
      </c>
      <c r="Q165" s="11">
        <f t="shared" si="92"/>
        <v>0</v>
      </c>
      <c r="R165" s="11">
        <f t="shared" si="92"/>
        <v>0</v>
      </c>
      <c r="S165" s="10"/>
      <c r="T165" s="2"/>
      <c r="AI165" s="57"/>
      <c r="AY165" s="57"/>
      <c r="BO165" s="57"/>
      <c r="CE165" s="57"/>
      <c r="CU165" s="57"/>
      <c r="DK165" s="57"/>
      <c r="EA165" s="57"/>
      <c r="EQ165" s="57"/>
      <c r="FG165" s="57"/>
      <c r="FW165" s="57"/>
      <c r="GM165" s="57"/>
      <c r="HC165" s="57"/>
      <c r="HS165" s="57"/>
      <c r="II165" s="57"/>
    </row>
    <row r="166" spans="1:243" ht="21.75" customHeight="1">
      <c r="A166" s="84"/>
      <c r="B166" s="80"/>
      <c r="C166" s="76"/>
      <c r="D166" s="81"/>
      <c r="E166" s="6"/>
      <c r="F166" s="6"/>
      <c r="G166" s="6"/>
      <c r="H166" s="4">
        <v>2030</v>
      </c>
      <c r="I166" s="11">
        <f aca="true" t="shared" si="93" ref="I166:R166">I176+I186</f>
        <v>28705.4</v>
      </c>
      <c r="J166" s="11">
        <f t="shared" si="93"/>
        <v>0</v>
      </c>
      <c r="K166" s="11">
        <f t="shared" si="93"/>
        <v>28705.4</v>
      </c>
      <c r="L166" s="11">
        <f t="shared" si="93"/>
        <v>0</v>
      </c>
      <c r="M166" s="11">
        <f t="shared" si="93"/>
        <v>0</v>
      </c>
      <c r="N166" s="11">
        <f t="shared" si="93"/>
        <v>0</v>
      </c>
      <c r="O166" s="11">
        <f t="shared" si="93"/>
        <v>0</v>
      </c>
      <c r="P166" s="11">
        <f t="shared" si="93"/>
        <v>0</v>
      </c>
      <c r="Q166" s="11">
        <f t="shared" si="93"/>
        <v>0</v>
      </c>
      <c r="R166" s="11">
        <f t="shared" si="93"/>
        <v>0</v>
      </c>
      <c r="S166" s="10"/>
      <c r="T166" s="2"/>
      <c r="AI166" s="57"/>
      <c r="AY166" s="57"/>
      <c r="BO166" s="57"/>
      <c r="CE166" s="57"/>
      <c r="CU166" s="57"/>
      <c r="DK166" s="57"/>
      <c r="EA166" s="57"/>
      <c r="EQ166" s="57"/>
      <c r="FG166" s="57"/>
      <c r="FW166" s="57"/>
      <c r="GM166" s="57"/>
      <c r="HC166" s="57"/>
      <c r="HS166" s="57"/>
      <c r="II166" s="57"/>
    </row>
    <row r="167" spans="1:20" ht="19.5" customHeight="1">
      <c r="A167" s="84"/>
      <c r="B167" s="77" t="s">
        <v>56</v>
      </c>
      <c r="C167" s="78"/>
      <c r="D167" s="79"/>
      <c r="E167" s="6"/>
      <c r="F167" s="6"/>
      <c r="G167" s="6"/>
      <c r="H167" s="8" t="s">
        <v>26</v>
      </c>
      <c r="I167" s="9">
        <f aca="true" t="shared" si="94" ref="I167:I186">K167+M167+O167+Q167</f>
        <v>905642.4</v>
      </c>
      <c r="J167" s="9">
        <f aca="true" t="shared" si="95" ref="J167:J186">L167+N167+P167+R167</f>
        <v>0</v>
      </c>
      <c r="K167" s="9">
        <f aca="true" t="shared" si="96" ref="K167:R167">SUM(K168:K176)</f>
        <v>674378.8</v>
      </c>
      <c r="L167" s="9">
        <f t="shared" si="96"/>
        <v>0</v>
      </c>
      <c r="M167" s="9">
        <f t="shared" si="96"/>
        <v>0</v>
      </c>
      <c r="N167" s="9">
        <f t="shared" si="96"/>
        <v>0</v>
      </c>
      <c r="O167" s="9">
        <f t="shared" si="96"/>
        <v>231263.59999999998</v>
      </c>
      <c r="P167" s="9">
        <f t="shared" si="96"/>
        <v>0</v>
      </c>
      <c r="Q167" s="9">
        <f t="shared" si="96"/>
        <v>0</v>
      </c>
      <c r="R167" s="9">
        <f t="shared" si="96"/>
        <v>0</v>
      </c>
      <c r="S167" s="10"/>
      <c r="T167" s="2"/>
    </row>
    <row r="168" spans="1:20" ht="20.25" customHeight="1">
      <c r="A168" s="84"/>
      <c r="B168" s="80"/>
      <c r="C168" s="76"/>
      <c r="D168" s="81"/>
      <c r="E168" s="6"/>
      <c r="F168" s="6"/>
      <c r="G168" s="6"/>
      <c r="H168" s="4">
        <v>2022</v>
      </c>
      <c r="I168" s="11">
        <f t="shared" si="94"/>
        <v>0</v>
      </c>
      <c r="J168" s="11">
        <f t="shared" si="95"/>
        <v>0</v>
      </c>
      <c r="K168" s="11">
        <v>0</v>
      </c>
      <c r="L168" s="11">
        <v>0</v>
      </c>
      <c r="M168" s="11">
        <v>0</v>
      </c>
      <c r="N168" s="11">
        <v>0</v>
      </c>
      <c r="O168" s="11">
        <v>0</v>
      </c>
      <c r="P168" s="11">
        <v>0</v>
      </c>
      <c r="Q168" s="11">
        <v>0</v>
      </c>
      <c r="R168" s="11">
        <v>0</v>
      </c>
      <c r="S168" s="10"/>
      <c r="T168" s="2"/>
    </row>
    <row r="169" spans="1:20" ht="19.5" customHeight="1">
      <c r="A169" s="84"/>
      <c r="B169" s="80"/>
      <c r="C169" s="76"/>
      <c r="D169" s="81"/>
      <c r="E169" s="6"/>
      <c r="F169" s="6"/>
      <c r="G169" s="6"/>
      <c r="H169" s="4">
        <v>2023</v>
      </c>
      <c r="I169" s="11">
        <f t="shared" si="94"/>
        <v>383312.10000000003</v>
      </c>
      <c r="J169" s="11">
        <f t="shared" si="95"/>
        <v>0</v>
      </c>
      <c r="K169" s="11">
        <f>K187+K188+K189+K190+K191+K193+K194+K195+K196+K197+K198+K199+K200+K201+K202+K203+K204+K205</f>
        <v>331758.80000000005</v>
      </c>
      <c r="L169" s="11">
        <f aca="true" t="shared" si="97" ref="L169:R169">L187+L188+L189+L190+L191+L193+L194+L195+L196+L197+L198+L199+L200+L201+L202+L203+L204+L205</f>
        <v>0</v>
      </c>
      <c r="M169" s="11">
        <f t="shared" si="97"/>
        <v>0</v>
      </c>
      <c r="N169" s="11">
        <f t="shared" si="97"/>
        <v>0</v>
      </c>
      <c r="O169" s="11">
        <f t="shared" si="97"/>
        <v>51553.3</v>
      </c>
      <c r="P169" s="11">
        <f t="shared" si="97"/>
        <v>0</v>
      </c>
      <c r="Q169" s="11">
        <f t="shared" si="97"/>
        <v>0</v>
      </c>
      <c r="R169" s="11">
        <f t="shared" si="97"/>
        <v>0</v>
      </c>
      <c r="S169" s="11" t="e">
        <f>S200+S210+S208+S201+S202</f>
        <v>#VALUE!</v>
      </c>
      <c r="T169" s="2"/>
    </row>
    <row r="170" spans="1:20" ht="21.75" customHeight="1">
      <c r="A170" s="84"/>
      <c r="B170" s="80"/>
      <c r="C170" s="76"/>
      <c r="D170" s="81"/>
      <c r="E170" s="6"/>
      <c r="F170" s="6"/>
      <c r="G170" s="6"/>
      <c r="H170" s="4">
        <v>2024</v>
      </c>
      <c r="I170" s="11">
        <f t="shared" si="94"/>
        <v>240377.5</v>
      </c>
      <c r="J170" s="11">
        <f t="shared" si="95"/>
        <v>0</v>
      </c>
      <c r="K170" s="11">
        <f>K208+K209+K206</f>
        <v>89415.2</v>
      </c>
      <c r="L170" s="11">
        <f aca="true" t="shared" si="98" ref="L170:R170">L208+L209+L206</f>
        <v>0</v>
      </c>
      <c r="M170" s="11">
        <f t="shared" si="98"/>
        <v>0</v>
      </c>
      <c r="N170" s="11">
        <f t="shared" si="98"/>
        <v>0</v>
      </c>
      <c r="O170" s="11">
        <f t="shared" si="98"/>
        <v>150962.3</v>
      </c>
      <c r="P170" s="11">
        <f t="shared" si="98"/>
        <v>0</v>
      </c>
      <c r="Q170" s="11">
        <f t="shared" si="98"/>
        <v>0</v>
      </c>
      <c r="R170" s="11">
        <f t="shared" si="98"/>
        <v>0</v>
      </c>
      <c r="S170" s="10"/>
      <c r="T170" s="2"/>
    </row>
    <row r="171" spans="1:20" ht="21.75" customHeight="1">
      <c r="A171" s="84"/>
      <c r="B171" s="80"/>
      <c r="C171" s="76"/>
      <c r="D171" s="81"/>
      <c r="E171" s="6"/>
      <c r="F171" s="6"/>
      <c r="G171" s="6"/>
      <c r="H171" s="4">
        <v>2025</v>
      </c>
      <c r="I171" s="11">
        <f t="shared" si="94"/>
        <v>165100.9</v>
      </c>
      <c r="J171" s="11">
        <f t="shared" si="95"/>
        <v>0</v>
      </c>
      <c r="K171" s="11">
        <f>K212+K213+K214+K215+K216+K211+K210</f>
        <v>136352.9</v>
      </c>
      <c r="L171" s="11">
        <f aca="true" t="shared" si="99" ref="L171:R171">L212+L213+L214+L215+L216+L211+L210</f>
        <v>0</v>
      </c>
      <c r="M171" s="11">
        <f t="shared" si="99"/>
        <v>0</v>
      </c>
      <c r="N171" s="11">
        <f t="shared" si="99"/>
        <v>0</v>
      </c>
      <c r="O171" s="11">
        <f t="shared" si="99"/>
        <v>28748</v>
      </c>
      <c r="P171" s="11">
        <f t="shared" si="99"/>
        <v>0</v>
      </c>
      <c r="Q171" s="11">
        <f t="shared" si="99"/>
        <v>0</v>
      </c>
      <c r="R171" s="11">
        <f t="shared" si="99"/>
        <v>0</v>
      </c>
      <c r="S171" s="10"/>
      <c r="T171" s="2"/>
    </row>
    <row r="172" spans="1:20" ht="18.75" customHeight="1">
      <c r="A172" s="84"/>
      <c r="B172" s="80"/>
      <c r="C172" s="76"/>
      <c r="D172" s="81"/>
      <c r="E172" s="6"/>
      <c r="F172" s="6"/>
      <c r="G172" s="6"/>
      <c r="H172" s="4">
        <v>2026</v>
      </c>
      <c r="I172" s="11">
        <f t="shared" si="94"/>
        <v>27190.399999999998</v>
      </c>
      <c r="J172" s="11">
        <f t="shared" si="95"/>
        <v>0</v>
      </c>
      <c r="K172" s="11">
        <f>K217+K218</f>
        <v>27190.399999999998</v>
      </c>
      <c r="L172" s="11">
        <f aca="true" t="shared" si="100" ref="L172:R172">L217+L218</f>
        <v>0</v>
      </c>
      <c r="M172" s="11">
        <f t="shared" si="100"/>
        <v>0</v>
      </c>
      <c r="N172" s="11">
        <f t="shared" si="100"/>
        <v>0</v>
      </c>
      <c r="O172" s="11">
        <f t="shared" si="100"/>
        <v>0</v>
      </c>
      <c r="P172" s="11">
        <f t="shared" si="100"/>
        <v>0</v>
      </c>
      <c r="Q172" s="11">
        <f t="shared" si="100"/>
        <v>0</v>
      </c>
      <c r="R172" s="11">
        <f t="shared" si="100"/>
        <v>0</v>
      </c>
      <c r="S172" s="10"/>
      <c r="T172" s="2"/>
    </row>
    <row r="173" spans="1:20" ht="20.25" customHeight="1">
      <c r="A173" s="84"/>
      <c r="B173" s="80"/>
      <c r="C173" s="76"/>
      <c r="D173" s="81"/>
      <c r="E173" s="6"/>
      <c r="F173" s="6"/>
      <c r="G173" s="6"/>
      <c r="H173" s="4">
        <v>2027</v>
      </c>
      <c r="I173" s="11">
        <f t="shared" si="94"/>
        <v>0</v>
      </c>
      <c r="J173" s="11">
        <f t="shared" si="95"/>
        <v>0</v>
      </c>
      <c r="K173" s="11">
        <v>0</v>
      </c>
      <c r="L173" s="11">
        <v>0</v>
      </c>
      <c r="M173" s="11">
        <v>0</v>
      </c>
      <c r="N173" s="11">
        <v>0</v>
      </c>
      <c r="O173" s="11">
        <v>0</v>
      </c>
      <c r="P173" s="11">
        <v>0</v>
      </c>
      <c r="Q173" s="11">
        <v>0</v>
      </c>
      <c r="R173" s="11">
        <v>0</v>
      </c>
      <c r="S173" s="10"/>
      <c r="T173" s="2"/>
    </row>
    <row r="174" spans="1:243" ht="21.75" customHeight="1">
      <c r="A174" s="84"/>
      <c r="B174" s="80"/>
      <c r="C174" s="76"/>
      <c r="D174" s="81"/>
      <c r="E174" s="6"/>
      <c r="F174" s="6"/>
      <c r="G174" s="6"/>
      <c r="H174" s="4">
        <v>2028</v>
      </c>
      <c r="I174" s="11">
        <f t="shared" si="94"/>
        <v>41776.4</v>
      </c>
      <c r="J174" s="11">
        <f t="shared" si="95"/>
        <v>0</v>
      </c>
      <c r="K174" s="11">
        <f>K219+K220+K221</f>
        <v>41776.4</v>
      </c>
      <c r="L174" s="11">
        <f aca="true" t="shared" si="101" ref="L174:R174">L219+L220+L221</f>
        <v>0</v>
      </c>
      <c r="M174" s="11">
        <f t="shared" si="101"/>
        <v>0</v>
      </c>
      <c r="N174" s="11">
        <f t="shared" si="101"/>
        <v>0</v>
      </c>
      <c r="O174" s="11">
        <f t="shared" si="101"/>
        <v>0</v>
      </c>
      <c r="P174" s="11">
        <f t="shared" si="101"/>
        <v>0</v>
      </c>
      <c r="Q174" s="11">
        <f t="shared" si="101"/>
        <v>0</v>
      </c>
      <c r="R174" s="11">
        <f t="shared" si="101"/>
        <v>0</v>
      </c>
      <c r="S174" s="10"/>
      <c r="T174" s="2"/>
      <c r="AI174" s="57"/>
      <c r="AY174" s="57"/>
      <c r="BO174" s="57"/>
      <c r="CE174" s="57"/>
      <c r="CU174" s="57"/>
      <c r="DK174" s="57"/>
      <c r="EA174" s="57"/>
      <c r="EQ174" s="57"/>
      <c r="FG174" s="57"/>
      <c r="FW174" s="57"/>
      <c r="GM174" s="57"/>
      <c r="HC174" s="57"/>
      <c r="HS174" s="57"/>
      <c r="II174" s="57"/>
    </row>
    <row r="175" spans="1:243" ht="21.75" customHeight="1">
      <c r="A175" s="84"/>
      <c r="B175" s="80"/>
      <c r="C175" s="76"/>
      <c r="D175" s="81"/>
      <c r="E175" s="6"/>
      <c r="F175" s="6"/>
      <c r="G175" s="6"/>
      <c r="H175" s="4">
        <v>2029</v>
      </c>
      <c r="I175" s="11">
        <f t="shared" si="94"/>
        <v>19179.7</v>
      </c>
      <c r="J175" s="11">
        <f t="shared" si="95"/>
        <v>0</v>
      </c>
      <c r="K175" s="11">
        <f>K222+K223</f>
        <v>19179.7</v>
      </c>
      <c r="L175" s="11">
        <f aca="true" t="shared" si="102" ref="L175:R175">L222+L223</f>
        <v>0</v>
      </c>
      <c r="M175" s="11">
        <f t="shared" si="102"/>
        <v>0</v>
      </c>
      <c r="N175" s="11">
        <f t="shared" si="102"/>
        <v>0</v>
      </c>
      <c r="O175" s="11">
        <f t="shared" si="102"/>
        <v>0</v>
      </c>
      <c r="P175" s="11">
        <f t="shared" si="102"/>
        <v>0</v>
      </c>
      <c r="Q175" s="11">
        <f t="shared" si="102"/>
        <v>0</v>
      </c>
      <c r="R175" s="11">
        <f t="shared" si="102"/>
        <v>0</v>
      </c>
      <c r="S175" s="10"/>
      <c r="T175" s="2"/>
      <c r="AI175" s="57"/>
      <c r="AY175" s="57"/>
      <c r="BO175" s="57"/>
      <c r="CE175" s="57"/>
      <c r="CU175" s="57"/>
      <c r="DK175" s="57"/>
      <c r="EA175" s="57"/>
      <c r="EQ175" s="57"/>
      <c r="FG175" s="57"/>
      <c r="FW175" s="57"/>
      <c r="GM175" s="57"/>
      <c r="HC175" s="57"/>
      <c r="HS175" s="57"/>
      <c r="II175" s="57"/>
    </row>
    <row r="176" spans="1:243" ht="21.75" customHeight="1">
      <c r="A176" s="84"/>
      <c r="B176" s="80"/>
      <c r="C176" s="76"/>
      <c r="D176" s="81"/>
      <c r="E176" s="6"/>
      <c r="F176" s="6"/>
      <c r="G176" s="6"/>
      <c r="H176" s="4">
        <v>2030</v>
      </c>
      <c r="I176" s="11">
        <f t="shared" si="94"/>
        <v>28705.4</v>
      </c>
      <c r="J176" s="11">
        <f t="shared" si="95"/>
        <v>0</v>
      </c>
      <c r="K176" s="11">
        <f>K226+K225+K224</f>
        <v>28705.4</v>
      </c>
      <c r="L176" s="11">
        <f aca="true" t="shared" si="103" ref="L176:R176">L226+L225+L224</f>
        <v>0</v>
      </c>
      <c r="M176" s="11">
        <f t="shared" si="103"/>
        <v>0</v>
      </c>
      <c r="N176" s="11">
        <f t="shared" si="103"/>
        <v>0</v>
      </c>
      <c r="O176" s="11">
        <f t="shared" si="103"/>
        <v>0</v>
      </c>
      <c r="P176" s="11">
        <f t="shared" si="103"/>
        <v>0</v>
      </c>
      <c r="Q176" s="11">
        <f t="shared" si="103"/>
        <v>0</v>
      </c>
      <c r="R176" s="11">
        <f t="shared" si="103"/>
        <v>0</v>
      </c>
      <c r="S176" s="10"/>
      <c r="T176" s="2"/>
      <c r="AI176" s="57"/>
      <c r="AY176" s="57"/>
      <c r="BO176" s="57"/>
      <c r="CE176" s="57"/>
      <c r="CU176" s="57"/>
      <c r="DK176" s="57"/>
      <c r="EA176" s="57"/>
      <c r="EQ176" s="57"/>
      <c r="FG176" s="57"/>
      <c r="FW176" s="57"/>
      <c r="GM176" s="57"/>
      <c r="HC176" s="57"/>
      <c r="HS176" s="57"/>
      <c r="II176" s="57"/>
    </row>
    <row r="177" spans="1:20" ht="18" customHeight="1">
      <c r="A177" s="84"/>
      <c r="B177" s="77" t="s">
        <v>38</v>
      </c>
      <c r="C177" s="78"/>
      <c r="D177" s="79"/>
      <c r="E177" s="6"/>
      <c r="F177" s="6"/>
      <c r="G177" s="6"/>
      <c r="H177" s="8" t="s">
        <v>26</v>
      </c>
      <c r="I177" s="9">
        <f t="shared" si="94"/>
        <v>391270.5</v>
      </c>
      <c r="J177" s="9">
        <f t="shared" si="95"/>
        <v>0</v>
      </c>
      <c r="K177" s="9">
        <f aca="true" t="shared" si="104" ref="K177:R177">SUM(K178:K186)</f>
        <v>97817.6</v>
      </c>
      <c r="L177" s="9">
        <f t="shared" si="104"/>
        <v>0</v>
      </c>
      <c r="M177" s="9">
        <f t="shared" si="104"/>
        <v>0</v>
      </c>
      <c r="N177" s="9">
        <f t="shared" si="104"/>
        <v>0</v>
      </c>
      <c r="O177" s="9">
        <f t="shared" si="104"/>
        <v>293452.9</v>
      </c>
      <c r="P177" s="9">
        <f t="shared" si="104"/>
        <v>0</v>
      </c>
      <c r="Q177" s="9">
        <f t="shared" si="104"/>
        <v>0</v>
      </c>
      <c r="R177" s="9">
        <f t="shared" si="104"/>
        <v>0</v>
      </c>
      <c r="S177" s="10"/>
      <c r="T177" s="2"/>
    </row>
    <row r="178" spans="1:20" ht="21.75" customHeight="1">
      <c r="A178" s="84"/>
      <c r="B178" s="80"/>
      <c r="C178" s="76"/>
      <c r="D178" s="81"/>
      <c r="E178" s="6"/>
      <c r="F178" s="6"/>
      <c r="G178" s="6"/>
      <c r="H178" s="4">
        <v>2022</v>
      </c>
      <c r="I178" s="11">
        <f t="shared" si="94"/>
        <v>0</v>
      </c>
      <c r="J178" s="11">
        <f t="shared" si="95"/>
        <v>0</v>
      </c>
      <c r="K178" s="11">
        <v>0</v>
      </c>
      <c r="L178" s="11">
        <v>0</v>
      </c>
      <c r="M178" s="11">
        <v>0</v>
      </c>
      <c r="N178" s="11">
        <v>0</v>
      </c>
      <c r="O178" s="11">
        <v>0</v>
      </c>
      <c r="P178" s="11">
        <v>0</v>
      </c>
      <c r="Q178" s="11">
        <v>0</v>
      </c>
      <c r="R178" s="11">
        <v>0</v>
      </c>
      <c r="S178" s="10"/>
      <c r="T178" s="2"/>
    </row>
    <row r="179" spans="1:20" ht="19.5" customHeight="1">
      <c r="A179" s="84"/>
      <c r="B179" s="80"/>
      <c r="C179" s="76"/>
      <c r="D179" s="81"/>
      <c r="E179" s="6"/>
      <c r="F179" s="6"/>
      <c r="G179" s="6"/>
      <c r="H179" s="4">
        <v>2023</v>
      </c>
      <c r="I179" s="11">
        <f t="shared" si="94"/>
        <v>244259.6</v>
      </c>
      <c r="J179" s="11">
        <f t="shared" si="95"/>
        <v>0</v>
      </c>
      <c r="K179" s="11">
        <f>K192</f>
        <v>61064.9</v>
      </c>
      <c r="L179" s="11">
        <f aca="true" t="shared" si="105" ref="L179:R179">L192</f>
        <v>0</v>
      </c>
      <c r="M179" s="11">
        <f t="shared" si="105"/>
        <v>0</v>
      </c>
      <c r="N179" s="11">
        <f t="shared" si="105"/>
        <v>0</v>
      </c>
      <c r="O179" s="11">
        <f t="shared" si="105"/>
        <v>183194.7</v>
      </c>
      <c r="P179" s="11">
        <f t="shared" si="105"/>
        <v>0</v>
      </c>
      <c r="Q179" s="11">
        <f t="shared" si="105"/>
        <v>0</v>
      </c>
      <c r="R179" s="11">
        <f t="shared" si="105"/>
        <v>0</v>
      </c>
      <c r="S179" s="10"/>
      <c r="T179" s="2"/>
    </row>
    <row r="180" spans="1:20" ht="18.75" customHeight="1">
      <c r="A180" s="84"/>
      <c r="B180" s="80"/>
      <c r="C180" s="76"/>
      <c r="D180" s="81"/>
      <c r="E180" s="6"/>
      <c r="F180" s="6"/>
      <c r="G180" s="6"/>
      <c r="H180" s="4">
        <v>2024</v>
      </c>
      <c r="I180" s="11">
        <f t="shared" si="94"/>
        <v>147010.9</v>
      </c>
      <c r="J180" s="11">
        <f t="shared" si="95"/>
        <v>0</v>
      </c>
      <c r="K180" s="11">
        <f>K207</f>
        <v>36752.7</v>
      </c>
      <c r="L180" s="11">
        <f aca="true" t="shared" si="106" ref="L180:R180">L207</f>
        <v>0</v>
      </c>
      <c r="M180" s="11">
        <f t="shared" si="106"/>
        <v>0</v>
      </c>
      <c r="N180" s="11">
        <f t="shared" si="106"/>
        <v>0</v>
      </c>
      <c r="O180" s="11">
        <f t="shared" si="106"/>
        <v>110258.2</v>
      </c>
      <c r="P180" s="11">
        <f t="shared" si="106"/>
        <v>0</v>
      </c>
      <c r="Q180" s="11">
        <f t="shared" si="106"/>
        <v>0</v>
      </c>
      <c r="R180" s="11">
        <f t="shared" si="106"/>
        <v>0</v>
      </c>
      <c r="S180" s="10"/>
      <c r="T180" s="2"/>
    </row>
    <row r="181" spans="1:20" ht="17.25" customHeight="1">
      <c r="A181" s="84"/>
      <c r="B181" s="80"/>
      <c r="C181" s="76"/>
      <c r="D181" s="81"/>
      <c r="E181" s="6"/>
      <c r="F181" s="6"/>
      <c r="G181" s="6"/>
      <c r="H181" s="4">
        <v>2025</v>
      </c>
      <c r="I181" s="11">
        <f t="shared" si="94"/>
        <v>0</v>
      </c>
      <c r="J181" s="11">
        <f t="shared" si="95"/>
        <v>0</v>
      </c>
      <c r="K181" s="11">
        <v>0</v>
      </c>
      <c r="L181" s="11">
        <v>0</v>
      </c>
      <c r="M181" s="11">
        <v>0</v>
      </c>
      <c r="N181" s="11">
        <v>0</v>
      </c>
      <c r="O181" s="11">
        <v>0</v>
      </c>
      <c r="P181" s="11">
        <v>0</v>
      </c>
      <c r="Q181" s="11">
        <v>0</v>
      </c>
      <c r="R181" s="11">
        <v>0</v>
      </c>
      <c r="S181" s="10"/>
      <c r="T181" s="2"/>
    </row>
    <row r="182" spans="1:20" ht="19.5" customHeight="1">
      <c r="A182" s="84"/>
      <c r="B182" s="80"/>
      <c r="C182" s="76"/>
      <c r="D182" s="81"/>
      <c r="E182" s="6"/>
      <c r="F182" s="6"/>
      <c r="G182" s="6"/>
      <c r="H182" s="4">
        <v>2026</v>
      </c>
      <c r="I182" s="11">
        <f t="shared" si="94"/>
        <v>0</v>
      </c>
      <c r="J182" s="11">
        <f t="shared" si="95"/>
        <v>0</v>
      </c>
      <c r="K182" s="11">
        <v>0</v>
      </c>
      <c r="L182" s="11">
        <v>0</v>
      </c>
      <c r="M182" s="11">
        <v>0</v>
      </c>
      <c r="N182" s="11">
        <v>0</v>
      </c>
      <c r="O182" s="11">
        <v>0</v>
      </c>
      <c r="P182" s="11">
        <v>0</v>
      </c>
      <c r="Q182" s="11">
        <v>0</v>
      </c>
      <c r="R182" s="11">
        <v>0</v>
      </c>
      <c r="S182" s="10"/>
      <c r="T182" s="2"/>
    </row>
    <row r="183" spans="1:20" ht="18" customHeight="1">
      <c r="A183" s="84"/>
      <c r="B183" s="80"/>
      <c r="C183" s="76"/>
      <c r="D183" s="81"/>
      <c r="E183" s="6"/>
      <c r="F183" s="6"/>
      <c r="G183" s="6"/>
      <c r="H183" s="4">
        <v>2027</v>
      </c>
      <c r="I183" s="11">
        <f t="shared" si="94"/>
        <v>0</v>
      </c>
      <c r="J183" s="11">
        <f t="shared" si="95"/>
        <v>0</v>
      </c>
      <c r="K183" s="11">
        <v>0</v>
      </c>
      <c r="L183" s="11">
        <v>0</v>
      </c>
      <c r="M183" s="11">
        <v>0</v>
      </c>
      <c r="N183" s="11">
        <v>0</v>
      </c>
      <c r="O183" s="11">
        <v>0</v>
      </c>
      <c r="P183" s="11">
        <v>0</v>
      </c>
      <c r="Q183" s="11">
        <v>0</v>
      </c>
      <c r="R183" s="11">
        <v>0</v>
      </c>
      <c r="S183" s="10"/>
      <c r="T183" s="2"/>
    </row>
    <row r="184" spans="1:243" ht="21.75" customHeight="1">
      <c r="A184" s="84"/>
      <c r="B184" s="80"/>
      <c r="C184" s="76"/>
      <c r="D184" s="81"/>
      <c r="E184" s="6"/>
      <c r="F184" s="6"/>
      <c r="G184" s="6"/>
      <c r="H184" s="4">
        <v>2028</v>
      </c>
      <c r="I184" s="11">
        <f t="shared" si="94"/>
        <v>0</v>
      </c>
      <c r="J184" s="11">
        <f t="shared" si="95"/>
        <v>0</v>
      </c>
      <c r="K184" s="11">
        <v>0</v>
      </c>
      <c r="L184" s="11">
        <v>0</v>
      </c>
      <c r="M184" s="11">
        <v>0</v>
      </c>
      <c r="N184" s="11">
        <v>0</v>
      </c>
      <c r="O184" s="11">
        <v>0</v>
      </c>
      <c r="P184" s="11">
        <v>0</v>
      </c>
      <c r="Q184" s="11">
        <v>0</v>
      </c>
      <c r="R184" s="11">
        <v>0</v>
      </c>
      <c r="S184" s="10"/>
      <c r="T184" s="2"/>
      <c r="AI184" s="57"/>
      <c r="AY184" s="57"/>
      <c r="BO184" s="57"/>
      <c r="CE184" s="57"/>
      <c r="CU184" s="57"/>
      <c r="DK184" s="57"/>
      <c r="EA184" s="57"/>
      <c r="EQ184" s="57"/>
      <c r="FG184" s="57"/>
      <c r="FW184" s="57"/>
      <c r="GM184" s="57"/>
      <c r="HC184" s="57"/>
      <c r="HS184" s="57"/>
      <c r="II184" s="57"/>
    </row>
    <row r="185" spans="1:243" ht="21.75" customHeight="1">
      <c r="A185" s="84"/>
      <c r="B185" s="80"/>
      <c r="C185" s="76"/>
      <c r="D185" s="81"/>
      <c r="E185" s="6"/>
      <c r="F185" s="6"/>
      <c r="G185" s="6"/>
      <c r="H185" s="4">
        <v>2029</v>
      </c>
      <c r="I185" s="11">
        <f t="shared" si="94"/>
        <v>0</v>
      </c>
      <c r="J185" s="11">
        <f t="shared" si="95"/>
        <v>0</v>
      </c>
      <c r="K185" s="11">
        <v>0</v>
      </c>
      <c r="L185" s="11">
        <v>0</v>
      </c>
      <c r="M185" s="11">
        <v>0</v>
      </c>
      <c r="N185" s="11">
        <v>0</v>
      </c>
      <c r="O185" s="11">
        <v>0</v>
      </c>
      <c r="P185" s="11">
        <v>0</v>
      </c>
      <c r="Q185" s="11">
        <v>0</v>
      </c>
      <c r="R185" s="11">
        <v>0</v>
      </c>
      <c r="S185" s="10"/>
      <c r="T185" s="2"/>
      <c r="AI185" s="57"/>
      <c r="AY185" s="57"/>
      <c r="BO185" s="57"/>
      <c r="CE185" s="57"/>
      <c r="CU185" s="57"/>
      <c r="DK185" s="57"/>
      <c r="EA185" s="57"/>
      <c r="EQ185" s="57"/>
      <c r="FG185" s="57"/>
      <c r="FW185" s="57"/>
      <c r="GM185" s="57"/>
      <c r="HC185" s="57"/>
      <c r="HS185" s="57"/>
      <c r="II185" s="57"/>
    </row>
    <row r="186" spans="1:243" ht="21.75" customHeight="1">
      <c r="A186" s="84"/>
      <c r="B186" s="80"/>
      <c r="C186" s="76"/>
      <c r="D186" s="81"/>
      <c r="E186" s="6"/>
      <c r="F186" s="6"/>
      <c r="G186" s="6"/>
      <c r="H186" s="4">
        <v>2030</v>
      </c>
      <c r="I186" s="11">
        <f t="shared" si="94"/>
        <v>0</v>
      </c>
      <c r="J186" s="11">
        <f t="shared" si="95"/>
        <v>0</v>
      </c>
      <c r="K186" s="11">
        <v>0</v>
      </c>
      <c r="L186" s="11">
        <v>0</v>
      </c>
      <c r="M186" s="11">
        <v>0</v>
      </c>
      <c r="N186" s="11">
        <v>0</v>
      </c>
      <c r="O186" s="11">
        <v>0</v>
      </c>
      <c r="P186" s="11">
        <v>0</v>
      </c>
      <c r="Q186" s="11">
        <v>0</v>
      </c>
      <c r="R186" s="11">
        <v>0</v>
      </c>
      <c r="S186" s="10"/>
      <c r="T186" s="2"/>
      <c r="AI186" s="57"/>
      <c r="AY186" s="57"/>
      <c r="BO186" s="57"/>
      <c r="CE186" s="57"/>
      <c r="CU186" s="57"/>
      <c r="DK186" s="57"/>
      <c r="EA186" s="57"/>
      <c r="EQ186" s="57"/>
      <c r="FG186" s="57"/>
      <c r="FW186" s="57"/>
      <c r="GM186" s="57"/>
      <c r="HC186" s="57"/>
      <c r="HS186" s="57"/>
      <c r="II186" s="57"/>
    </row>
    <row r="187" spans="1:20" ht="74.25" customHeight="1">
      <c r="A187" s="26" t="s">
        <v>249</v>
      </c>
      <c r="B187" s="62" t="s">
        <v>164</v>
      </c>
      <c r="C187" s="62">
        <v>0.22</v>
      </c>
      <c r="D187" s="62" t="s">
        <v>2</v>
      </c>
      <c r="E187" s="62"/>
      <c r="F187" s="62" t="s">
        <v>220</v>
      </c>
      <c r="G187" s="62" t="s">
        <v>221</v>
      </c>
      <c r="H187" s="62">
        <v>2023</v>
      </c>
      <c r="I187" s="11">
        <f aca="true" t="shared" si="107" ref="I187:I218">K187+M187+O187+Q187</f>
        <v>9657</v>
      </c>
      <c r="J187" s="11">
        <f aca="true" t="shared" si="108" ref="J187:J218">L187+N187+P187+R187</f>
        <v>0</v>
      </c>
      <c r="K187" s="1">
        <v>9657</v>
      </c>
      <c r="L187" s="1">
        <v>0</v>
      </c>
      <c r="M187" s="1">
        <v>0</v>
      </c>
      <c r="N187" s="1">
        <v>0</v>
      </c>
      <c r="O187" s="1">
        <v>0</v>
      </c>
      <c r="P187" s="1">
        <v>0</v>
      </c>
      <c r="Q187" s="1">
        <v>0</v>
      </c>
      <c r="R187" s="1">
        <v>0</v>
      </c>
      <c r="S187" s="66" t="s">
        <v>165</v>
      </c>
      <c r="T187" s="2"/>
    </row>
    <row r="188" spans="1:20" ht="66">
      <c r="A188" s="26" t="s">
        <v>69</v>
      </c>
      <c r="B188" s="62" t="s">
        <v>226</v>
      </c>
      <c r="C188" s="62">
        <v>0.3</v>
      </c>
      <c r="D188" s="62" t="s">
        <v>2</v>
      </c>
      <c r="E188" s="62"/>
      <c r="F188" s="62" t="s">
        <v>220</v>
      </c>
      <c r="G188" s="62" t="s">
        <v>221</v>
      </c>
      <c r="H188" s="62">
        <v>2023</v>
      </c>
      <c r="I188" s="11">
        <f t="shared" si="107"/>
        <v>7658.8</v>
      </c>
      <c r="J188" s="11">
        <f t="shared" si="108"/>
        <v>0</v>
      </c>
      <c r="K188" s="1">
        <v>7658.8</v>
      </c>
      <c r="L188" s="1">
        <v>0</v>
      </c>
      <c r="M188" s="1">
        <v>0</v>
      </c>
      <c r="N188" s="1">
        <v>0</v>
      </c>
      <c r="O188" s="1">
        <v>0</v>
      </c>
      <c r="P188" s="1">
        <v>0</v>
      </c>
      <c r="Q188" s="1">
        <v>0</v>
      </c>
      <c r="R188" s="1">
        <v>0</v>
      </c>
      <c r="S188" s="66" t="s">
        <v>165</v>
      </c>
      <c r="T188" s="2"/>
    </row>
    <row r="189" spans="1:20" ht="66">
      <c r="A189" s="26" t="s">
        <v>72</v>
      </c>
      <c r="B189" s="62" t="s">
        <v>227</v>
      </c>
      <c r="C189" s="62">
        <v>1.3</v>
      </c>
      <c r="D189" s="62" t="s">
        <v>2</v>
      </c>
      <c r="E189" s="62"/>
      <c r="F189" s="62" t="s">
        <v>220</v>
      </c>
      <c r="G189" s="62" t="s">
        <v>221</v>
      </c>
      <c r="H189" s="62">
        <v>2023</v>
      </c>
      <c r="I189" s="11">
        <f t="shared" si="107"/>
        <v>18275.5</v>
      </c>
      <c r="J189" s="11">
        <f t="shared" si="108"/>
        <v>0</v>
      </c>
      <c r="K189" s="1">
        <v>18275.5</v>
      </c>
      <c r="L189" s="1">
        <v>0</v>
      </c>
      <c r="M189" s="1">
        <v>0</v>
      </c>
      <c r="N189" s="1">
        <v>0</v>
      </c>
      <c r="O189" s="1">
        <v>0</v>
      </c>
      <c r="P189" s="1">
        <v>0</v>
      </c>
      <c r="Q189" s="1">
        <v>0</v>
      </c>
      <c r="R189" s="1">
        <v>0</v>
      </c>
      <c r="S189" s="66" t="s">
        <v>165</v>
      </c>
      <c r="T189" s="2"/>
    </row>
    <row r="190" spans="1:20" ht="30.75" customHeight="1">
      <c r="A190" s="26" t="s">
        <v>102</v>
      </c>
      <c r="B190" s="55" t="s">
        <v>260</v>
      </c>
      <c r="C190" s="55">
        <v>0.23</v>
      </c>
      <c r="D190" s="55" t="s">
        <v>2</v>
      </c>
      <c r="E190" s="62"/>
      <c r="F190" s="62"/>
      <c r="G190" s="62"/>
      <c r="H190" s="62">
        <v>2023</v>
      </c>
      <c r="I190" s="11">
        <f>K190+M190+O190+Q190</f>
        <v>6127.8</v>
      </c>
      <c r="J190" s="11">
        <f>L190+N190+P190+R190</f>
        <v>0</v>
      </c>
      <c r="K190" s="1">
        <v>6127.8</v>
      </c>
      <c r="L190" s="1">
        <v>0</v>
      </c>
      <c r="M190" s="1">
        <v>0</v>
      </c>
      <c r="N190" s="1">
        <v>0</v>
      </c>
      <c r="O190" s="1">
        <v>0</v>
      </c>
      <c r="P190" s="1">
        <v>0</v>
      </c>
      <c r="Q190" s="1">
        <v>0</v>
      </c>
      <c r="R190" s="1">
        <v>0</v>
      </c>
      <c r="S190" s="66"/>
      <c r="T190" s="2"/>
    </row>
    <row r="191" spans="1:20" ht="36" customHeight="1">
      <c r="A191" s="26" t="s">
        <v>73</v>
      </c>
      <c r="B191" s="55" t="s">
        <v>131</v>
      </c>
      <c r="C191" s="55">
        <v>0.36</v>
      </c>
      <c r="D191" s="55" t="s">
        <v>2</v>
      </c>
      <c r="E191" s="62"/>
      <c r="F191" s="62" t="s">
        <v>219</v>
      </c>
      <c r="G191" s="62" t="s">
        <v>218</v>
      </c>
      <c r="H191" s="62">
        <v>2023</v>
      </c>
      <c r="I191" s="11">
        <f t="shared" si="107"/>
        <v>8308.5</v>
      </c>
      <c r="J191" s="11">
        <f t="shared" si="108"/>
        <v>0</v>
      </c>
      <c r="K191" s="1">
        <v>8308.5</v>
      </c>
      <c r="L191" s="1">
        <v>0</v>
      </c>
      <c r="M191" s="1">
        <v>0</v>
      </c>
      <c r="N191" s="1">
        <v>0</v>
      </c>
      <c r="O191" s="1">
        <v>0</v>
      </c>
      <c r="P191" s="1">
        <v>0</v>
      </c>
      <c r="Q191" s="1">
        <v>0</v>
      </c>
      <c r="R191" s="1">
        <v>0</v>
      </c>
      <c r="S191" s="66"/>
      <c r="T191" s="2"/>
    </row>
    <row r="192" spans="1:20" ht="47.25" customHeight="1">
      <c r="A192" s="26" t="s">
        <v>141</v>
      </c>
      <c r="B192" s="55" t="s">
        <v>240</v>
      </c>
      <c r="C192" s="55">
        <v>0.436</v>
      </c>
      <c r="D192" s="62" t="s">
        <v>3</v>
      </c>
      <c r="E192" s="62"/>
      <c r="F192" s="62" t="s">
        <v>220</v>
      </c>
      <c r="G192" s="62" t="s">
        <v>218</v>
      </c>
      <c r="H192" s="62">
        <v>2023</v>
      </c>
      <c r="I192" s="11">
        <f t="shared" si="107"/>
        <v>244259.6</v>
      </c>
      <c r="J192" s="11">
        <f t="shared" si="108"/>
        <v>0</v>
      </c>
      <c r="K192" s="1">
        <v>61064.9</v>
      </c>
      <c r="L192" s="1">
        <v>0</v>
      </c>
      <c r="M192" s="1">
        <v>0</v>
      </c>
      <c r="N192" s="1">
        <v>0</v>
      </c>
      <c r="O192" s="1">
        <v>183194.7</v>
      </c>
      <c r="P192" s="1">
        <v>0</v>
      </c>
      <c r="Q192" s="1">
        <v>0</v>
      </c>
      <c r="R192" s="1">
        <v>0</v>
      </c>
      <c r="S192" s="64" t="s">
        <v>94</v>
      </c>
      <c r="T192" s="2"/>
    </row>
    <row r="193" spans="1:20" ht="74.25" customHeight="1">
      <c r="A193" s="26" t="s">
        <v>142</v>
      </c>
      <c r="B193" s="62" t="s">
        <v>144</v>
      </c>
      <c r="C193" s="62">
        <v>2.8</v>
      </c>
      <c r="D193" s="62" t="s">
        <v>2</v>
      </c>
      <c r="E193" s="62"/>
      <c r="F193" s="62" t="s">
        <v>220</v>
      </c>
      <c r="G193" s="62" t="s">
        <v>221</v>
      </c>
      <c r="H193" s="62">
        <v>2023</v>
      </c>
      <c r="I193" s="11">
        <f t="shared" si="107"/>
        <v>16303.8</v>
      </c>
      <c r="J193" s="11">
        <f t="shared" si="108"/>
        <v>0</v>
      </c>
      <c r="K193" s="1">
        <v>16303.8</v>
      </c>
      <c r="L193" s="1">
        <v>0</v>
      </c>
      <c r="M193" s="1">
        <v>0</v>
      </c>
      <c r="N193" s="1">
        <v>0</v>
      </c>
      <c r="O193" s="1">
        <v>0</v>
      </c>
      <c r="P193" s="1">
        <v>0</v>
      </c>
      <c r="Q193" s="1">
        <v>0</v>
      </c>
      <c r="R193" s="1">
        <v>0</v>
      </c>
      <c r="S193" s="66" t="s">
        <v>145</v>
      </c>
      <c r="T193" s="2"/>
    </row>
    <row r="194" spans="1:20" ht="74.25" customHeight="1">
      <c r="A194" s="26" t="s">
        <v>143</v>
      </c>
      <c r="B194" s="62" t="s">
        <v>174</v>
      </c>
      <c r="C194" s="62">
        <v>1.35</v>
      </c>
      <c r="D194" s="62" t="s">
        <v>2</v>
      </c>
      <c r="E194" s="62"/>
      <c r="F194" s="62" t="s">
        <v>220</v>
      </c>
      <c r="G194" s="62" t="s">
        <v>221</v>
      </c>
      <c r="H194" s="62">
        <v>2023</v>
      </c>
      <c r="I194" s="11">
        <f t="shared" si="107"/>
        <v>12239.9</v>
      </c>
      <c r="J194" s="11">
        <f t="shared" si="108"/>
        <v>0</v>
      </c>
      <c r="K194" s="1">
        <v>3060</v>
      </c>
      <c r="L194" s="1">
        <v>0</v>
      </c>
      <c r="M194" s="1">
        <v>0</v>
      </c>
      <c r="N194" s="1">
        <v>0</v>
      </c>
      <c r="O194" s="1">
        <v>9179.9</v>
      </c>
      <c r="P194" s="1">
        <v>0</v>
      </c>
      <c r="Q194" s="1">
        <v>0</v>
      </c>
      <c r="R194" s="1">
        <v>0</v>
      </c>
      <c r="S194" s="66" t="s">
        <v>145</v>
      </c>
      <c r="T194" s="2"/>
    </row>
    <row r="195" spans="1:20" ht="74.25" customHeight="1">
      <c r="A195" s="26" t="s">
        <v>74</v>
      </c>
      <c r="B195" s="62" t="s">
        <v>236</v>
      </c>
      <c r="C195" s="62">
        <v>1.6</v>
      </c>
      <c r="D195" s="62" t="s">
        <v>2</v>
      </c>
      <c r="E195" s="62"/>
      <c r="F195" s="62" t="s">
        <v>220</v>
      </c>
      <c r="G195" s="62" t="s">
        <v>221</v>
      </c>
      <c r="H195" s="62">
        <v>2023</v>
      </c>
      <c r="I195" s="11">
        <f t="shared" si="107"/>
        <v>28663.3</v>
      </c>
      <c r="J195" s="11">
        <f t="shared" si="108"/>
        <v>0</v>
      </c>
      <c r="K195" s="1">
        <v>7165.8</v>
      </c>
      <c r="L195" s="1">
        <v>0</v>
      </c>
      <c r="M195" s="1">
        <v>0</v>
      </c>
      <c r="N195" s="1">
        <v>0</v>
      </c>
      <c r="O195" s="1">
        <v>21497.5</v>
      </c>
      <c r="P195" s="1">
        <v>0</v>
      </c>
      <c r="Q195" s="1">
        <v>0</v>
      </c>
      <c r="R195" s="1">
        <v>0</v>
      </c>
      <c r="S195" s="66" t="s">
        <v>204</v>
      </c>
      <c r="T195" s="2"/>
    </row>
    <row r="196" spans="1:20" ht="74.25" customHeight="1">
      <c r="A196" s="26" t="s">
        <v>75</v>
      </c>
      <c r="B196" s="62" t="s">
        <v>225</v>
      </c>
      <c r="C196" s="62">
        <v>1</v>
      </c>
      <c r="D196" s="62" t="s">
        <v>2</v>
      </c>
      <c r="E196" s="62"/>
      <c r="F196" s="62" t="s">
        <v>217</v>
      </c>
      <c r="G196" s="62" t="s">
        <v>221</v>
      </c>
      <c r="H196" s="62">
        <v>2023</v>
      </c>
      <c r="I196" s="11">
        <f t="shared" si="107"/>
        <v>25992.9</v>
      </c>
      <c r="J196" s="11">
        <f t="shared" si="108"/>
        <v>0</v>
      </c>
      <c r="K196" s="1">
        <v>25992.9</v>
      </c>
      <c r="L196" s="1">
        <v>0</v>
      </c>
      <c r="M196" s="1">
        <v>0</v>
      </c>
      <c r="N196" s="1">
        <v>0</v>
      </c>
      <c r="O196" s="1">
        <v>0</v>
      </c>
      <c r="P196" s="1">
        <v>0</v>
      </c>
      <c r="Q196" s="1">
        <v>0</v>
      </c>
      <c r="R196" s="1">
        <v>0</v>
      </c>
      <c r="S196" s="66" t="s">
        <v>108</v>
      </c>
      <c r="T196" s="2"/>
    </row>
    <row r="197" spans="1:20" ht="47.25" customHeight="1">
      <c r="A197" s="26" t="s">
        <v>105</v>
      </c>
      <c r="B197" s="62" t="s">
        <v>106</v>
      </c>
      <c r="C197" s="62">
        <v>0.067</v>
      </c>
      <c r="D197" s="62" t="s">
        <v>2</v>
      </c>
      <c r="E197" s="62"/>
      <c r="F197" s="62" t="s">
        <v>220</v>
      </c>
      <c r="G197" s="62" t="s">
        <v>221</v>
      </c>
      <c r="H197" s="62">
        <v>2023</v>
      </c>
      <c r="I197" s="1">
        <f aca="true" t="shared" si="109" ref="I197:I205">K197+M197+O197+Q197</f>
        <v>37910.4</v>
      </c>
      <c r="J197" s="1">
        <f t="shared" si="108"/>
        <v>0</v>
      </c>
      <c r="K197" s="1">
        <v>37910.4</v>
      </c>
      <c r="L197" s="1">
        <v>0</v>
      </c>
      <c r="M197" s="1">
        <v>0</v>
      </c>
      <c r="N197" s="1">
        <v>0</v>
      </c>
      <c r="O197" s="1">
        <v>0</v>
      </c>
      <c r="P197" s="1">
        <v>0</v>
      </c>
      <c r="Q197" s="1">
        <v>0</v>
      </c>
      <c r="R197" s="1">
        <v>0</v>
      </c>
      <c r="S197" s="66" t="s">
        <v>5</v>
      </c>
      <c r="T197" s="2"/>
    </row>
    <row r="198" spans="1:20" ht="47.25" customHeight="1">
      <c r="A198" s="26" t="s">
        <v>101</v>
      </c>
      <c r="B198" s="62" t="s">
        <v>266</v>
      </c>
      <c r="C198" s="62">
        <v>2.73</v>
      </c>
      <c r="D198" s="62" t="s">
        <v>2</v>
      </c>
      <c r="E198" s="62"/>
      <c r="F198" s="62" t="s">
        <v>217</v>
      </c>
      <c r="G198" s="62" t="s">
        <v>222</v>
      </c>
      <c r="H198" s="62">
        <v>2023</v>
      </c>
      <c r="I198" s="1">
        <f t="shared" si="109"/>
        <v>45290.7</v>
      </c>
      <c r="J198" s="1">
        <f t="shared" si="108"/>
        <v>0</v>
      </c>
      <c r="K198" s="1">
        <v>45290.7</v>
      </c>
      <c r="L198" s="1">
        <v>0</v>
      </c>
      <c r="M198" s="1">
        <v>0</v>
      </c>
      <c r="N198" s="1">
        <v>0</v>
      </c>
      <c r="O198" s="1">
        <v>0</v>
      </c>
      <c r="P198" s="1">
        <v>0</v>
      </c>
      <c r="Q198" s="1">
        <v>0</v>
      </c>
      <c r="R198" s="1">
        <v>0</v>
      </c>
      <c r="S198" s="66" t="s">
        <v>5</v>
      </c>
      <c r="T198" s="2"/>
    </row>
    <row r="199" spans="1:20" ht="47.25" customHeight="1">
      <c r="A199" s="26" t="s">
        <v>76</v>
      </c>
      <c r="B199" s="62" t="s">
        <v>267</v>
      </c>
      <c r="C199" s="62">
        <v>0.829</v>
      </c>
      <c r="D199" s="62" t="s">
        <v>2</v>
      </c>
      <c r="E199" s="62"/>
      <c r="F199" s="62" t="s">
        <v>217</v>
      </c>
      <c r="G199" s="62" t="s">
        <v>222</v>
      </c>
      <c r="H199" s="62">
        <v>2023</v>
      </c>
      <c r="I199" s="1">
        <f t="shared" si="109"/>
        <v>23614.5</v>
      </c>
      <c r="J199" s="1">
        <f t="shared" si="108"/>
        <v>0</v>
      </c>
      <c r="K199" s="1">
        <v>23614.5</v>
      </c>
      <c r="L199" s="1">
        <v>0</v>
      </c>
      <c r="M199" s="1">
        <v>0</v>
      </c>
      <c r="N199" s="1">
        <v>0</v>
      </c>
      <c r="O199" s="1">
        <v>0</v>
      </c>
      <c r="P199" s="1">
        <v>0</v>
      </c>
      <c r="Q199" s="1">
        <v>0</v>
      </c>
      <c r="R199" s="1">
        <v>0</v>
      </c>
      <c r="S199" s="66" t="s">
        <v>5</v>
      </c>
      <c r="T199" s="2"/>
    </row>
    <row r="200" spans="1:20" ht="74.25" customHeight="1">
      <c r="A200" s="26" t="s">
        <v>77</v>
      </c>
      <c r="B200" s="62" t="s">
        <v>121</v>
      </c>
      <c r="C200" s="62">
        <v>0.51</v>
      </c>
      <c r="D200" s="62" t="s">
        <v>2</v>
      </c>
      <c r="E200" s="62"/>
      <c r="F200" s="62" t="s">
        <v>220</v>
      </c>
      <c r="G200" s="62" t="s">
        <v>221</v>
      </c>
      <c r="H200" s="62">
        <v>2023</v>
      </c>
      <c r="I200" s="11">
        <f t="shared" si="109"/>
        <v>9389.4</v>
      </c>
      <c r="J200" s="11">
        <f t="shared" si="108"/>
        <v>0</v>
      </c>
      <c r="K200" s="1">
        <v>9389.4</v>
      </c>
      <c r="L200" s="1">
        <v>0</v>
      </c>
      <c r="M200" s="1">
        <v>0</v>
      </c>
      <c r="N200" s="1">
        <v>0</v>
      </c>
      <c r="O200" s="1">
        <v>0</v>
      </c>
      <c r="P200" s="1">
        <v>0</v>
      </c>
      <c r="Q200" s="1">
        <v>0</v>
      </c>
      <c r="R200" s="1">
        <v>0</v>
      </c>
      <c r="S200" s="66" t="s">
        <v>120</v>
      </c>
      <c r="T200" s="2"/>
    </row>
    <row r="201" spans="1:20" ht="74.25" customHeight="1">
      <c r="A201" s="26" t="s">
        <v>78</v>
      </c>
      <c r="B201" s="62" t="s">
        <v>119</v>
      </c>
      <c r="C201" s="62">
        <v>1.225</v>
      </c>
      <c r="D201" s="62" t="s">
        <v>2</v>
      </c>
      <c r="E201" s="62"/>
      <c r="F201" s="62" t="s">
        <v>220</v>
      </c>
      <c r="G201" s="62" t="s">
        <v>221</v>
      </c>
      <c r="H201" s="62">
        <v>2023</v>
      </c>
      <c r="I201" s="11">
        <f t="shared" si="109"/>
        <v>13798.8</v>
      </c>
      <c r="J201" s="11">
        <f t="shared" si="108"/>
        <v>0</v>
      </c>
      <c r="K201" s="1">
        <v>13798.8</v>
      </c>
      <c r="L201" s="1">
        <v>0</v>
      </c>
      <c r="M201" s="1">
        <v>0</v>
      </c>
      <c r="N201" s="1">
        <v>0</v>
      </c>
      <c r="O201" s="1">
        <v>0</v>
      </c>
      <c r="P201" s="1">
        <v>0</v>
      </c>
      <c r="Q201" s="1">
        <v>0</v>
      </c>
      <c r="R201" s="1">
        <v>0</v>
      </c>
      <c r="S201" s="66" t="s">
        <v>120</v>
      </c>
      <c r="T201" s="2"/>
    </row>
    <row r="202" spans="1:20" ht="74.25" customHeight="1">
      <c r="A202" s="26" t="s">
        <v>107</v>
      </c>
      <c r="B202" s="62" t="s">
        <v>295</v>
      </c>
      <c r="C202" s="62">
        <v>0.15</v>
      </c>
      <c r="D202" s="62" t="s">
        <v>2</v>
      </c>
      <c r="E202" s="62"/>
      <c r="F202" s="62" t="s">
        <v>220</v>
      </c>
      <c r="G202" s="62" t="s">
        <v>221</v>
      </c>
      <c r="H202" s="62">
        <v>2023</v>
      </c>
      <c r="I202" s="11">
        <f t="shared" si="109"/>
        <v>5424.9</v>
      </c>
      <c r="J202" s="11">
        <f t="shared" si="108"/>
        <v>0</v>
      </c>
      <c r="K202" s="1">
        <v>5424.9</v>
      </c>
      <c r="L202" s="1">
        <v>0</v>
      </c>
      <c r="M202" s="1">
        <v>0</v>
      </c>
      <c r="N202" s="1">
        <v>0</v>
      </c>
      <c r="O202" s="1">
        <v>0</v>
      </c>
      <c r="P202" s="1">
        <v>0</v>
      </c>
      <c r="Q202" s="1">
        <v>0</v>
      </c>
      <c r="R202" s="1">
        <v>0</v>
      </c>
      <c r="S202" s="66" t="s">
        <v>120</v>
      </c>
      <c r="T202" s="2"/>
    </row>
    <row r="203" spans="1:20" ht="74.25" customHeight="1">
      <c r="A203" s="26" t="s">
        <v>110</v>
      </c>
      <c r="B203" s="62" t="s">
        <v>271</v>
      </c>
      <c r="C203" s="62">
        <v>3.45</v>
      </c>
      <c r="D203" s="62" t="s">
        <v>2</v>
      </c>
      <c r="E203" s="62"/>
      <c r="F203" s="62" t="s">
        <v>220</v>
      </c>
      <c r="G203" s="62" t="s">
        <v>221</v>
      </c>
      <c r="H203" s="62">
        <v>2023</v>
      </c>
      <c r="I203" s="11">
        <f t="shared" si="109"/>
        <v>48910.9</v>
      </c>
      <c r="J203" s="11">
        <f t="shared" si="108"/>
        <v>0</v>
      </c>
      <c r="K203" s="1">
        <v>48910.9</v>
      </c>
      <c r="L203" s="1">
        <v>0</v>
      </c>
      <c r="M203" s="1">
        <v>0</v>
      </c>
      <c r="N203" s="1">
        <v>0</v>
      </c>
      <c r="O203" s="1">
        <v>0</v>
      </c>
      <c r="P203" s="1">
        <v>0</v>
      </c>
      <c r="Q203" s="1">
        <v>0</v>
      </c>
      <c r="R203" s="1">
        <v>0</v>
      </c>
      <c r="S203" s="66" t="s">
        <v>187</v>
      </c>
      <c r="T203" s="2"/>
    </row>
    <row r="204" spans="1:20" ht="42.75" customHeight="1">
      <c r="A204" s="26" t="s">
        <v>111</v>
      </c>
      <c r="B204" s="55" t="s">
        <v>302</v>
      </c>
      <c r="C204" s="56">
        <v>2.3</v>
      </c>
      <c r="D204" s="56" t="s">
        <v>2</v>
      </c>
      <c r="E204" s="62"/>
      <c r="F204" s="62" t="s">
        <v>220</v>
      </c>
      <c r="G204" s="62" t="s">
        <v>221</v>
      </c>
      <c r="H204" s="62">
        <v>2023</v>
      </c>
      <c r="I204" s="11">
        <f t="shared" si="109"/>
        <v>27834.600000000002</v>
      </c>
      <c r="J204" s="11">
        <f t="shared" si="108"/>
        <v>0</v>
      </c>
      <c r="K204" s="1">
        <v>6958.7</v>
      </c>
      <c r="L204" s="1">
        <v>0</v>
      </c>
      <c r="M204" s="1">
        <v>0</v>
      </c>
      <c r="N204" s="1">
        <v>0</v>
      </c>
      <c r="O204" s="1">
        <v>20875.9</v>
      </c>
      <c r="P204" s="1">
        <v>0</v>
      </c>
      <c r="Q204" s="1">
        <v>0</v>
      </c>
      <c r="R204" s="1">
        <v>0</v>
      </c>
      <c r="S204" s="65" t="s">
        <v>188</v>
      </c>
      <c r="T204" s="2"/>
    </row>
    <row r="205" spans="1:20" ht="84" customHeight="1">
      <c r="A205" s="26" t="s">
        <v>122</v>
      </c>
      <c r="B205" s="62" t="s">
        <v>60</v>
      </c>
      <c r="C205" s="62">
        <v>0.031</v>
      </c>
      <c r="D205" s="62" t="s">
        <v>2</v>
      </c>
      <c r="E205" s="62"/>
      <c r="F205" s="62" t="s">
        <v>220</v>
      </c>
      <c r="G205" s="62" t="s">
        <v>221</v>
      </c>
      <c r="H205" s="62">
        <v>2023</v>
      </c>
      <c r="I205" s="11">
        <f t="shared" si="109"/>
        <v>37910.4</v>
      </c>
      <c r="J205" s="11">
        <f t="shared" si="108"/>
        <v>0</v>
      </c>
      <c r="K205" s="1">
        <v>37910.4</v>
      </c>
      <c r="L205" s="1">
        <v>0</v>
      </c>
      <c r="M205" s="1">
        <v>0</v>
      </c>
      <c r="N205" s="1">
        <v>0</v>
      </c>
      <c r="O205" s="1">
        <v>0</v>
      </c>
      <c r="P205" s="1">
        <v>0</v>
      </c>
      <c r="Q205" s="1">
        <v>0</v>
      </c>
      <c r="R205" s="1">
        <v>0</v>
      </c>
      <c r="S205" s="66" t="s">
        <v>5</v>
      </c>
      <c r="T205" s="2"/>
    </row>
    <row r="206" spans="1:20" ht="74.25" customHeight="1">
      <c r="A206" s="26" t="s">
        <v>123</v>
      </c>
      <c r="B206" s="62" t="s">
        <v>229</v>
      </c>
      <c r="C206" s="62">
        <v>0.33</v>
      </c>
      <c r="D206" s="62" t="s">
        <v>2</v>
      </c>
      <c r="E206" s="62"/>
      <c r="F206" s="62" t="s">
        <v>217</v>
      </c>
      <c r="G206" s="62" t="s">
        <v>221</v>
      </c>
      <c r="H206" s="62">
        <v>2024</v>
      </c>
      <c r="I206" s="11">
        <f t="shared" si="107"/>
        <v>14211.4</v>
      </c>
      <c r="J206" s="11">
        <f t="shared" si="108"/>
        <v>0</v>
      </c>
      <c r="K206" s="1">
        <v>14211.4</v>
      </c>
      <c r="L206" s="1">
        <v>0</v>
      </c>
      <c r="M206" s="1">
        <v>0</v>
      </c>
      <c r="N206" s="1">
        <v>0</v>
      </c>
      <c r="O206" s="1">
        <v>0</v>
      </c>
      <c r="P206" s="1">
        <v>0</v>
      </c>
      <c r="Q206" s="1">
        <v>0</v>
      </c>
      <c r="R206" s="1">
        <v>0</v>
      </c>
      <c r="S206" s="66" t="s">
        <v>108</v>
      </c>
      <c r="T206" s="2"/>
    </row>
    <row r="207" spans="1:20" ht="26.25" customHeight="1">
      <c r="A207" s="26" t="s">
        <v>124</v>
      </c>
      <c r="B207" s="55" t="s">
        <v>180</v>
      </c>
      <c r="C207" s="55">
        <v>0.44232</v>
      </c>
      <c r="D207" s="55" t="s">
        <v>3</v>
      </c>
      <c r="E207" s="62"/>
      <c r="F207" s="62" t="s">
        <v>220</v>
      </c>
      <c r="G207" s="62" t="s">
        <v>218</v>
      </c>
      <c r="H207" s="62">
        <v>2024</v>
      </c>
      <c r="I207" s="11">
        <f t="shared" si="107"/>
        <v>147010.9</v>
      </c>
      <c r="J207" s="11">
        <f t="shared" si="108"/>
        <v>0</v>
      </c>
      <c r="K207" s="1">
        <v>36752.7</v>
      </c>
      <c r="L207" s="1">
        <v>0</v>
      </c>
      <c r="M207" s="1">
        <v>0</v>
      </c>
      <c r="N207" s="1">
        <v>0</v>
      </c>
      <c r="O207" s="1">
        <v>110258.2</v>
      </c>
      <c r="P207" s="1">
        <v>0</v>
      </c>
      <c r="Q207" s="1">
        <v>0</v>
      </c>
      <c r="R207" s="1">
        <v>0</v>
      </c>
      <c r="S207" s="66"/>
      <c r="T207" s="2"/>
    </row>
    <row r="208" spans="1:20" ht="106.5" customHeight="1">
      <c r="A208" s="26" t="s">
        <v>150</v>
      </c>
      <c r="B208" s="62" t="s">
        <v>235</v>
      </c>
      <c r="C208" s="62">
        <v>7</v>
      </c>
      <c r="D208" s="62" t="s">
        <v>2</v>
      </c>
      <c r="E208" s="62"/>
      <c r="F208" s="62" t="s">
        <v>217</v>
      </c>
      <c r="G208" s="62" t="s">
        <v>222</v>
      </c>
      <c r="H208" s="62">
        <v>2024</v>
      </c>
      <c r="I208" s="11">
        <f>K208+M208+O208+Q208</f>
        <v>201283.09999999998</v>
      </c>
      <c r="J208" s="11">
        <f>L208+N208+P208+R208</f>
        <v>0</v>
      </c>
      <c r="K208" s="1">
        <v>50320.8</v>
      </c>
      <c r="L208" s="1">
        <v>0</v>
      </c>
      <c r="M208" s="1">
        <v>0</v>
      </c>
      <c r="N208" s="1">
        <v>0</v>
      </c>
      <c r="O208" s="1">
        <v>150962.3</v>
      </c>
      <c r="P208" s="1">
        <v>0</v>
      </c>
      <c r="Q208" s="1">
        <v>0</v>
      </c>
      <c r="R208" s="1">
        <v>0</v>
      </c>
      <c r="S208" s="66" t="s">
        <v>205</v>
      </c>
      <c r="T208" s="2"/>
    </row>
    <row r="209" spans="1:20" ht="73.5" customHeight="1">
      <c r="A209" s="26" t="s">
        <v>155</v>
      </c>
      <c r="B209" s="62" t="s">
        <v>136</v>
      </c>
      <c r="C209" s="62">
        <v>3.6</v>
      </c>
      <c r="D209" s="62" t="s">
        <v>2</v>
      </c>
      <c r="E209" s="62"/>
      <c r="F209" s="62" t="s">
        <v>220</v>
      </c>
      <c r="G209" s="62" t="s">
        <v>221</v>
      </c>
      <c r="H209" s="62">
        <v>2024</v>
      </c>
      <c r="I209" s="11">
        <f>K209+M209+O209+Q209</f>
        <v>24883</v>
      </c>
      <c r="J209" s="11">
        <f>L209+N209+P209+R209</f>
        <v>0</v>
      </c>
      <c r="K209" s="1">
        <v>24883</v>
      </c>
      <c r="L209" s="1">
        <v>0</v>
      </c>
      <c r="M209" s="1">
        <v>0</v>
      </c>
      <c r="N209" s="1">
        <v>0</v>
      </c>
      <c r="O209" s="1">
        <v>0</v>
      </c>
      <c r="P209" s="1">
        <v>0</v>
      </c>
      <c r="Q209" s="1">
        <v>0</v>
      </c>
      <c r="R209" s="1">
        <v>0</v>
      </c>
      <c r="S209" s="66" t="s">
        <v>5</v>
      </c>
      <c r="T209" s="47"/>
    </row>
    <row r="210" spans="1:20" ht="54.75" customHeight="1">
      <c r="A210" s="26" t="s">
        <v>162</v>
      </c>
      <c r="B210" s="55" t="s">
        <v>189</v>
      </c>
      <c r="C210" s="55">
        <v>2.3</v>
      </c>
      <c r="D210" s="62" t="s">
        <v>2</v>
      </c>
      <c r="E210" s="62"/>
      <c r="F210" s="62" t="s">
        <v>219</v>
      </c>
      <c r="G210" s="62" t="s">
        <v>218</v>
      </c>
      <c r="H210" s="62">
        <v>2025</v>
      </c>
      <c r="I210" s="11">
        <f t="shared" si="107"/>
        <v>37443</v>
      </c>
      <c r="J210" s="11">
        <f t="shared" si="108"/>
        <v>0</v>
      </c>
      <c r="K210" s="1">
        <v>37443</v>
      </c>
      <c r="L210" s="1">
        <v>0</v>
      </c>
      <c r="M210" s="1">
        <v>0</v>
      </c>
      <c r="N210" s="1">
        <v>0</v>
      </c>
      <c r="O210" s="1">
        <v>0</v>
      </c>
      <c r="P210" s="1">
        <v>0</v>
      </c>
      <c r="Q210" s="1">
        <v>0</v>
      </c>
      <c r="R210" s="1">
        <v>0</v>
      </c>
      <c r="S210" s="66"/>
      <c r="T210" s="2"/>
    </row>
    <row r="211" spans="1:20" ht="74.25" customHeight="1">
      <c r="A211" s="26" t="s">
        <v>163</v>
      </c>
      <c r="B211" s="62" t="s">
        <v>237</v>
      </c>
      <c r="C211" s="62">
        <v>2.3</v>
      </c>
      <c r="D211" s="62" t="s">
        <v>2</v>
      </c>
      <c r="E211" s="62"/>
      <c r="F211" s="62" t="s">
        <v>219</v>
      </c>
      <c r="G211" s="62" t="s">
        <v>218</v>
      </c>
      <c r="H211" s="62">
        <v>2025</v>
      </c>
      <c r="I211" s="11">
        <f t="shared" si="107"/>
        <v>38330.7</v>
      </c>
      <c r="J211" s="11">
        <f t="shared" si="108"/>
        <v>0</v>
      </c>
      <c r="K211" s="1">
        <v>9582.7</v>
      </c>
      <c r="L211" s="1">
        <v>0</v>
      </c>
      <c r="M211" s="1">
        <v>0</v>
      </c>
      <c r="N211" s="1">
        <v>0</v>
      </c>
      <c r="O211" s="1">
        <v>28748</v>
      </c>
      <c r="P211" s="1">
        <v>0</v>
      </c>
      <c r="Q211" s="1">
        <v>0</v>
      </c>
      <c r="R211" s="1">
        <v>0</v>
      </c>
      <c r="S211" s="66" t="s">
        <v>204</v>
      </c>
      <c r="T211" s="2"/>
    </row>
    <row r="212" spans="1:20" ht="47.25" customHeight="1">
      <c r="A212" s="26" t="s">
        <v>166</v>
      </c>
      <c r="B212" s="62" t="s">
        <v>268</v>
      </c>
      <c r="C212" s="62">
        <v>0.75</v>
      </c>
      <c r="D212" s="62" t="s">
        <v>2</v>
      </c>
      <c r="E212" s="62"/>
      <c r="F212" s="62" t="s">
        <v>220</v>
      </c>
      <c r="G212" s="62" t="s">
        <v>221</v>
      </c>
      <c r="H212" s="62">
        <v>2025</v>
      </c>
      <c r="I212" s="1">
        <f aca="true" t="shared" si="110" ref="I212:J215">K212+M212+O212+Q212</f>
        <v>16055.7</v>
      </c>
      <c r="J212" s="1">
        <f t="shared" si="110"/>
        <v>0</v>
      </c>
      <c r="K212" s="1">
        <v>16055.7</v>
      </c>
      <c r="L212" s="1">
        <v>0</v>
      </c>
      <c r="M212" s="1">
        <v>0</v>
      </c>
      <c r="N212" s="1">
        <v>0</v>
      </c>
      <c r="O212" s="1">
        <v>0</v>
      </c>
      <c r="P212" s="1">
        <v>0</v>
      </c>
      <c r="Q212" s="1">
        <v>0</v>
      </c>
      <c r="R212" s="1">
        <v>0</v>
      </c>
      <c r="S212" s="66" t="s">
        <v>5</v>
      </c>
      <c r="T212" s="2"/>
    </row>
    <row r="213" spans="1:20" ht="47.25" customHeight="1">
      <c r="A213" s="26" t="s">
        <v>167</v>
      </c>
      <c r="B213" s="62" t="s">
        <v>273</v>
      </c>
      <c r="C213" s="62">
        <v>0.75</v>
      </c>
      <c r="D213" s="62" t="s">
        <v>2</v>
      </c>
      <c r="E213" s="62"/>
      <c r="F213" s="62" t="s">
        <v>220</v>
      </c>
      <c r="G213" s="62" t="s">
        <v>221</v>
      </c>
      <c r="H213" s="62">
        <v>2025</v>
      </c>
      <c r="I213" s="1">
        <f t="shared" si="110"/>
        <v>26059.6</v>
      </c>
      <c r="J213" s="1">
        <f t="shared" si="110"/>
        <v>0</v>
      </c>
      <c r="K213" s="1">
        <v>26059.6</v>
      </c>
      <c r="L213" s="1">
        <v>0</v>
      </c>
      <c r="M213" s="1">
        <v>0</v>
      </c>
      <c r="N213" s="1">
        <v>0</v>
      </c>
      <c r="O213" s="1">
        <v>0</v>
      </c>
      <c r="P213" s="1">
        <v>0</v>
      </c>
      <c r="Q213" s="1">
        <v>0</v>
      </c>
      <c r="R213" s="1">
        <v>0</v>
      </c>
      <c r="S213" s="66" t="s">
        <v>5</v>
      </c>
      <c r="T213" s="2"/>
    </row>
    <row r="214" spans="1:20" ht="47.25" customHeight="1">
      <c r="A214" s="26" t="s">
        <v>172</v>
      </c>
      <c r="B214" s="62" t="s">
        <v>274</v>
      </c>
      <c r="C214" s="62">
        <v>0.867</v>
      </c>
      <c r="D214" s="62" t="s">
        <v>2</v>
      </c>
      <c r="E214" s="62"/>
      <c r="F214" s="62" t="s">
        <v>220</v>
      </c>
      <c r="G214" s="62" t="s">
        <v>221</v>
      </c>
      <c r="H214" s="62">
        <v>2025</v>
      </c>
      <c r="I214" s="1">
        <f t="shared" si="110"/>
        <v>17199.2</v>
      </c>
      <c r="J214" s="1">
        <f t="shared" si="110"/>
        <v>0</v>
      </c>
      <c r="K214" s="1">
        <v>17199.2</v>
      </c>
      <c r="L214" s="1">
        <v>0</v>
      </c>
      <c r="M214" s="1">
        <v>0</v>
      </c>
      <c r="N214" s="1">
        <v>0</v>
      </c>
      <c r="O214" s="1">
        <v>0</v>
      </c>
      <c r="P214" s="1">
        <v>0</v>
      </c>
      <c r="Q214" s="1">
        <v>0</v>
      </c>
      <c r="R214" s="1">
        <v>0</v>
      </c>
      <c r="S214" s="66" t="s">
        <v>5</v>
      </c>
      <c r="T214" s="2"/>
    </row>
    <row r="215" spans="1:20" ht="47.25" customHeight="1">
      <c r="A215" s="26" t="s">
        <v>175</v>
      </c>
      <c r="B215" s="62" t="s">
        <v>275</v>
      </c>
      <c r="C215" s="62">
        <v>0.608</v>
      </c>
      <c r="D215" s="62" t="s">
        <v>2</v>
      </c>
      <c r="E215" s="62"/>
      <c r="F215" s="62" t="s">
        <v>220</v>
      </c>
      <c r="G215" s="62" t="s">
        <v>221</v>
      </c>
      <c r="H215" s="62">
        <v>2025</v>
      </c>
      <c r="I215" s="1">
        <f t="shared" si="110"/>
        <v>11985.2</v>
      </c>
      <c r="J215" s="1">
        <f t="shared" si="110"/>
        <v>0</v>
      </c>
      <c r="K215" s="1">
        <v>11985.2</v>
      </c>
      <c r="L215" s="1">
        <v>0</v>
      </c>
      <c r="M215" s="1">
        <v>0</v>
      </c>
      <c r="N215" s="1">
        <v>0</v>
      </c>
      <c r="O215" s="1">
        <v>0</v>
      </c>
      <c r="P215" s="1">
        <v>0</v>
      </c>
      <c r="Q215" s="1">
        <v>0</v>
      </c>
      <c r="R215" s="1">
        <v>0</v>
      </c>
      <c r="S215" s="66" t="s">
        <v>5</v>
      </c>
      <c r="T215" s="2"/>
    </row>
    <row r="216" spans="1:20" ht="74.25" customHeight="1">
      <c r="A216" s="26" t="s">
        <v>184</v>
      </c>
      <c r="B216" s="55" t="s">
        <v>149</v>
      </c>
      <c r="C216" s="55">
        <v>0.39</v>
      </c>
      <c r="D216" s="62" t="s">
        <v>2</v>
      </c>
      <c r="E216" s="62"/>
      <c r="F216" s="62" t="s">
        <v>220</v>
      </c>
      <c r="G216" s="62" t="s">
        <v>221</v>
      </c>
      <c r="H216" s="62">
        <v>2025</v>
      </c>
      <c r="I216" s="11">
        <f t="shared" si="107"/>
        <v>18027.5</v>
      </c>
      <c r="J216" s="11">
        <f t="shared" si="108"/>
        <v>0</v>
      </c>
      <c r="K216" s="1">
        <v>18027.5</v>
      </c>
      <c r="L216" s="1">
        <v>0</v>
      </c>
      <c r="M216" s="1">
        <v>0</v>
      </c>
      <c r="N216" s="1">
        <v>0</v>
      </c>
      <c r="O216" s="1">
        <v>0</v>
      </c>
      <c r="P216" s="1">
        <v>0</v>
      </c>
      <c r="Q216" s="1">
        <v>0</v>
      </c>
      <c r="R216" s="1">
        <v>0</v>
      </c>
      <c r="S216" s="66"/>
      <c r="T216" s="47"/>
    </row>
    <row r="217" spans="1:20" ht="39">
      <c r="A217" s="26" t="s">
        <v>186</v>
      </c>
      <c r="B217" s="62" t="s">
        <v>213</v>
      </c>
      <c r="C217" s="62">
        <v>1</v>
      </c>
      <c r="D217" s="62" t="s">
        <v>2</v>
      </c>
      <c r="E217" s="62"/>
      <c r="F217" s="62" t="s">
        <v>219</v>
      </c>
      <c r="G217" s="62" t="s">
        <v>218</v>
      </c>
      <c r="H217" s="62">
        <v>2026</v>
      </c>
      <c r="I217" s="11">
        <f t="shared" si="107"/>
        <v>17333.6</v>
      </c>
      <c r="J217" s="11">
        <f t="shared" si="108"/>
        <v>0</v>
      </c>
      <c r="K217" s="1">
        <v>17333.6</v>
      </c>
      <c r="L217" s="1">
        <v>0</v>
      </c>
      <c r="M217" s="1">
        <v>0</v>
      </c>
      <c r="N217" s="1">
        <v>0</v>
      </c>
      <c r="O217" s="1">
        <v>0</v>
      </c>
      <c r="P217" s="1">
        <v>0</v>
      </c>
      <c r="Q217" s="1">
        <v>0</v>
      </c>
      <c r="R217" s="1">
        <v>0</v>
      </c>
      <c r="S217" s="66" t="s">
        <v>5</v>
      </c>
      <c r="T217" s="2"/>
    </row>
    <row r="218" spans="1:20" ht="45.75" customHeight="1">
      <c r="A218" s="26" t="s">
        <v>193</v>
      </c>
      <c r="B218" s="55" t="s">
        <v>156</v>
      </c>
      <c r="C218" s="55">
        <v>1.34</v>
      </c>
      <c r="D218" s="62" t="s">
        <v>2</v>
      </c>
      <c r="E218" s="62"/>
      <c r="F218" s="62" t="s">
        <v>220</v>
      </c>
      <c r="G218" s="62" t="s">
        <v>221</v>
      </c>
      <c r="H218" s="62">
        <v>2026</v>
      </c>
      <c r="I218" s="11">
        <f t="shared" si="107"/>
        <v>9856.8</v>
      </c>
      <c r="J218" s="11">
        <f t="shared" si="108"/>
        <v>0</v>
      </c>
      <c r="K218" s="1">
        <v>9856.8</v>
      </c>
      <c r="L218" s="1">
        <v>0</v>
      </c>
      <c r="M218" s="1">
        <v>0</v>
      </c>
      <c r="N218" s="1">
        <v>0</v>
      </c>
      <c r="O218" s="1">
        <v>0</v>
      </c>
      <c r="P218" s="1">
        <v>0</v>
      </c>
      <c r="Q218" s="1">
        <v>0</v>
      </c>
      <c r="R218" s="1">
        <v>0</v>
      </c>
      <c r="S218" s="25"/>
      <c r="T218" s="47"/>
    </row>
    <row r="219" spans="1:20" ht="46.5" customHeight="1">
      <c r="A219" s="26" t="s">
        <v>261</v>
      </c>
      <c r="B219" s="62" t="s">
        <v>98</v>
      </c>
      <c r="C219" s="62">
        <v>4</v>
      </c>
      <c r="D219" s="62" t="s">
        <v>2</v>
      </c>
      <c r="E219" s="62"/>
      <c r="F219" s="62" t="s">
        <v>220</v>
      </c>
      <c r="G219" s="62" t="s">
        <v>221</v>
      </c>
      <c r="H219" s="62">
        <v>2028</v>
      </c>
      <c r="I219" s="11">
        <f aca="true" t="shared" si="111" ref="I219:J226">K219+M219+O219+Q219</f>
        <v>22951.5</v>
      </c>
      <c r="J219" s="11">
        <f t="shared" si="111"/>
        <v>0</v>
      </c>
      <c r="K219" s="1">
        <v>22951.5</v>
      </c>
      <c r="L219" s="1">
        <v>0</v>
      </c>
      <c r="M219" s="1">
        <v>0</v>
      </c>
      <c r="N219" s="1">
        <v>0</v>
      </c>
      <c r="O219" s="1">
        <v>0</v>
      </c>
      <c r="P219" s="1">
        <v>0</v>
      </c>
      <c r="Q219" s="1">
        <v>0</v>
      </c>
      <c r="R219" s="1">
        <v>0</v>
      </c>
      <c r="S219" s="66" t="s">
        <v>5</v>
      </c>
      <c r="T219" s="2"/>
    </row>
    <row r="220" spans="1:20" ht="74.25" customHeight="1">
      <c r="A220" s="26" t="s">
        <v>279</v>
      </c>
      <c r="B220" s="62" t="s">
        <v>183</v>
      </c>
      <c r="C220" s="62">
        <v>0.2</v>
      </c>
      <c r="D220" s="62" t="s">
        <v>2</v>
      </c>
      <c r="E220" s="62"/>
      <c r="F220" s="62" t="s">
        <v>220</v>
      </c>
      <c r="G220" s="62" t="s">
        <v>221</v>
      </c>
      <c r="H220" s="62">
        <v>2028</v>
      </c>
      <c r="I220" s="11">
        <f t="shared" si="111"/>
        <v>9325.7</v>
      </c>
      <c r="J220" s="11">
        <f t="shared" si="111"/>
        <v>0</v>
      </c>
      <c r="K220" s="1">
        <v>9325.7</v>
      </c>
      <c r="L220" s="1">
        <v>0</v>
      </c>
      <c r="M220" s="1">
        <v>0</v>
      </c>
      <c r="N220" s="1">
        <v>0</v>
      </c>
      <c r="O220" s="1">
        <v>0</v>
      </c>
      <c r="P220" s="1">
        <v>0</v>
      </c>
      <c r="Q220" s="1">
        <v>0</v>
      </c>
      <c r="R220" s="1">
        <v>0</v>
      </c>
      <c r="S220" s="66" t="s">
        <v>185</v>
      </c>
      <c r="T220" s="2"/>
    </row>
    <row r="221" spans="1:20" ht="74.25" customHeight="1">
      <c r="A221" s="26" t="s">
        <v>280</v>
      </c>
      <c r="B221" s="62" t="s">
        <v>134</v>
      </c>
      <c r="C221" s="62">
        <v>0.674</v>
      </c>
      <c r="D221" s="62" t="s">
        <v>2</v>
      </c>
      <c r="E221" s="62"/>
      <c r="F221" s="62" t="s">
        <v>220</v>
      </c>
      <c r="G221" s="62" t="s">
        <v>221</v>
      </c>
      <c r="H221" s="62">
        <v>2028</v>
      </c>
      <c r="I221" s="11">
        <f t="shared" si="111"/>
        <v>9499.2</v>
      </c>
      <c r="J221" s="11">
        <f t="shared" si="111"/>
        <v>0</v>
      </c>
      <c r="K221" s="1">
        <v>9499.2</v>
      </c>
      <c r="L221" s="1">
        <v>0</v>
      </c>
      <c r="M221" s="1">
        <v>0</v>
      </c>
      <c r="N221" s="1">
        <v>0</v>
      </c>
      <c r="O221" s="1">
        <v>0</v>
      </c>
      <c r="P221" s="1">
        <v>0</v>
      </c>
      <c r="Q221" s="1">
        <v>0</v>
      </c>
      <c r="R221" s="1">
        <v>0</v>
      </c>
      <c r="S221" s="66"/>
      <c r="T221" s="2"/>
    </row>
    <row r="222" spans="1:20" ht="45.75" customHeight="1">
      <c r="A222" s="26" t="s">
        <v>281</v>
      </c>
      <c r="B222" s="55" t="s">
        <v>157</v>
      </c>
      <c r="C222" s="55">
        <v>0.62</v>
      </c>
      <c r="D222" s="62" t="s">
        <v>2</v>
      </c>
      <c r="E222" s="62"/>
      <c r="F222" s="62" t="s">
        <v>220</v>
      </c>
      <c r="G222" s="62" t="s">
        <v>221</v>
      </c>
      <c r="H222" s="62">
        <v>2029</v>
      </c>
      <c r="I222" s="11">
        <f t="shared" si="111"/>
        <v>8929.2</v>
      </c>
      <c r="J222" s="11">
        <f t="shared" si="111"/>
        <v>0</v>
      </c>
      <c r="K222" s="1">
        <v>8929.2</v>
      </c>
      <c r="L222" s="1">
        <v>0</v>
      </c>
      <c r="M222" s="1">
        <v>0</v>
      </c>
      <c r="N222" s="1">
        <v>0</v>
      </c>
      <c r="O222" s="1">
        <v>0</v>
      </c>
      <c r="P222" s="1">
        <v>0</v>
      </c>
      <c r="Q222" s="1">
        <v>0</v>
      </c>
      <c r="R222" s="1">
        <v>0</v>
      </c>
      <c r="S222" s="25"/>
      <c r="T222" s="47"/>
    </row>
    <row r="223" spans="1:20" ht="74.25" customHeight="1">
      <c r="A223" s="26" t="s">
        <v>282</v>
      </c>
      <c r="B223" s="62" t="s">
        <v>109</v>
      </c>
      <c r="C223" s="62">
        <v>0.94</v>
      </c>
      <c r="D223" s="62" t="s">
        <v>2</v>
      </c>
      <c r="E223" s="62"/>
      <c r="F223" s="62" t="s">
        <v>219</v>
      </c>
      <c r="G223" s="62" t="s">
        <v>218</v>
      </c>
      <c r="H223" s="62">
        <v>2029</v>
      </c>
      <c r="I223" s="11">
        <f aca="true" t="shared" si="112" ref="I223:J225">K223+M223+O223+Q223</f>
        <v>10250.5</v>
      </c>
      <c r="J223" s="11">
        <f t="shared" si="112"/>
        <v>0</v>
      </c>
      <c r="K223" s="1">
        <v>10250.5</v>
      </c>
      <c r="L223" s="1">
        <v>0</v>
      </c>
      <c r="M223" s="1">
        <v>0</v>
      </c>
      <c r="N223" s="1">
        <v>0</v>
      </c>
      <c r="O223" s="1">
        <v>0</v>
      </c>
      <c r="P223" s="1">
        <v>0</v>
      </c>
      <c r="Q223" s="1">
        <v>0</v>
      </c>
      <c r="R223" s="1">
        <v>0</v>
      </c>
      <c r="S223" s="66" t="s">
        <v>108</v>
      </c>
      <c r="T223" s="2"/>
    </row>
    <row r="224" spans="1:20" ht="45.75" customHeight="1">
      <c r="A224" s="26" t="s">
        <v>265</v>
      </c>
      <c r="B224" s="55" t="s">
        <v>158</v>
      </c>
      <c r="C224" s="55">
        <v>1.05</v>
      </c>
      <c r="D224" s="62" t="s">
        <v>2</v>
      </c>
      <c r="E224" s="62"/>
      <c r="F224" s="62" t="s">
        <v>220</v>
      </c>
      <c r="G224" s="62" t="s">
        <v>221</v>
      </c>
      <c r="H224" s="62">
        <v>2030</v>
      </c>
      <c r="I224" s="11">
        <f t="shared" si="112"/>
        <v>8672.7</v>
      </c>
      <c r="J224" s="11">
        <f t="shared" si="112"/>
        <v>0</v>
      </c>
      <c r="K224" s="1">
        <v>8672.7</v>
      </c>
      <c r="L224" s="1">
        <v>0</v>
      </c>
      <c r="M224" s="1">
        <v>0</v>
      </c>
      <c r="N224" s="1">
        <v>0</v>
      </c>
      <c r="O224" s="1">
        <v>0</v>
      </c>
      <c r="P224" s="1">
        <v>0</v>
      </c>
      <c r="Q224" s="1">
        <v>0</v>
      </c>
      <c r="R224" s="1">
        <v>0</v>
      </c>
      <c r="S224" s="25"/>
      <c r="T224" s="47"/>
    </row>
    <row r="225" spans="1:20" ht="66">
      <c r="A225" s="26" t="s">
        <v>283</v>
      </c>
      <c r="B225" s="62" t="s">
        <v>170</v>
      </c>
      <c r="C225" s="62">
        <v>0.3</v>
      </c>
      <c r="D225" s="62" t="s">
        <v>2</v>
      </c>
      <c r="E225" s="62"/>
      <c r="F225" s="62" t="s">
        <v>220</v>
      </c>
      <c r="G225" s="62" t="s">
        <v>221</v>
      </c>
      <c r="H225" s="62">
        <v>2030</v>
      </c>
      <c r="I225" s="11">
        <f t="shared" si="112"/>
        <v>10041.1</v>
      </c>
      <c r="J225" s="11">
        <f t="shared" si="112"/>
        <v>0</v>
      </c>
      <c r="K225" s="1">
        <v>10041.1</v>
      </c>
      <c r="L225" s="1">
        <v>0</v>
      </c>
      <c r="M225" s="1">
        <v>0</v>
      </c>
      <c r="N225" s="1">
        <v>0</v>
      </c>
      <c r="O225" s="1">
        <v>0</v>
      </c>
      <c r="P225" s="1">
        <v>0</v>
      </c>
      <c r="Q225" s="1">
        <v>0</v>
      </c>
      <c r="R225" s="1">
        <v>0</v>
      </c>
      <c r="S225" s="66" t="s">
        <v>171</v>
      </c>
      <c r="T225" s="2"/>
    </row>
    <row r="226" spans="1:20" ht="60" customHeight="1">
      <c r="A226" s="26" t="s">
        <v>296</v>
      </c>
      <c r="B226" s="63" t="s">
        <v>9</v>
      </c>
      <c r="C226" s="1">
        <v>0.7</v>
      </c>
      <c r="D226" s="63" t="s">
        <v>2</v>
      </c>
      <c r="E226" s="63"/>
      <c r="F226" s="62" t="s">
        <v>220</v>
      </c>
      <c r="G226" s="62" t="s">
        <v>221</v>
      </c>
      <c r="H226" s="4">
        <v>2030</v>
      </c>
      <c r="I226" s="11">
        <f t="shared" si="111"/>
        <v>9991.6</v>
      </c>
      <c r="J226" s="11">
        <f t="shared" si="111"/>
        <v>0</v>
      </c>
      <c r="K226" s="1">
        <v>9991.6</v>
      </c>
      <c r="L226" s="1">
        <v>0</v>
      </c>
      <c r="M226" s="1">
        <v>0</v>
      </c>
      <c r="N226" s="1">
        <v>0</v>
      </c>
      <c r="O226" s="1">
        <v>0</v>
      </c>
      <c r="P226" s="1">
        <v>0</v>
      </c>
      <c r="Q226" s="1">
        <v>0</v>
      </c>
      <c r="R226" s="1">
        <v>0</v>
      </c>
      <c r="S226" s="66" t="s">
        <v>5</v>
      </c>
      <c r="T226" s="2"/>
    </row>
    <row r="227" spans="1:20" ht="29.25" customHeight="1">
      <c r="A227" s="83" t="s">
        <v>79</v>
      </c>
      <c r="B227" s="77" t="s">
        <v>306</v>
      </c>
      <c r="C227" s="78"/>
      <c r="D227" s="79"/>
      <c r="E227" s="6"/>
      <c r="F227" s="6"/>
      <c r="G227" s="6"/>
      <c r="H227" s="8" t="s">
        <v>26</v>
      </c>
      <c r="I227" s="9">
        <f aca="true" t="shared" si="113" ref="I227:R227">I237+I247</f>
        <v>235779.50000000003</v>
      </c>
      <c r="J227" s="9">
        <f t="shared" si="113"/>
        <v>401.2</v>
      </c>
      <c r="K227" s="9">
        <f t="shared" si="113"/>
        <v>235779.50000000003</v>
      </c>
      <c r="L227" s="9">
        <f t="shared" si="113"/>
        <v>401.2</v>
      </c>
      <c r="M227" s="9">
        <f t="shared" si="113"/>
        <v>0</v>
      </c>
      <c r="N227" s="9">
        <f t="shared" si="113"/>
        <v>0</v>
      </c>
      <c r="O227" s="9">
        <f t="shared" si="113"/>
        <v>0</v>
      </c>
      <c r="P227" s="9">
        <f t="shared" si="113"/>
        <v>0</v>
      </c>
      <c r="Q227" s="9">
        <f t="shared" si="113"/>
        <v>0</v>
      </c>
      <c r="R227" s="9">
        <f t="shared" si="113"/>
        <v>0</v>
      </c>
      <c r="S227" s="10"/>
      <c r="T227" s="2"/>
    </row>
    <row r="228" spans="1:20" ht="22.5" customHeight="1">
      <c r="A228" s="84"/>
      <c r="B228" s="80"/>
      <c r="C228" s="76"/>
      <c r="D228" s="81"/>
      <c r="E228" s="6"/>
      <c r="F228" s="6"/>
      <c r="G228" s="6"/>
      <c r="H228" s="4">
        <v>2022</v>
      </c>
      <c r="I228" s="11">
        <f aca="true" t="shared" si="114" ref="I228:R228">I238+I248</f>
        <v>44.699999999999996</v>
      </c>
      <c r="J228" s="11">
        <f t="shared" si="114"/>
        <v>44.699999999999996</v>
      </c>
      <c r="K228" s="11">
        <f t="shared" si="114"/>
        <v>44.699999999999996</v>
      </c>
      <c r="L228" s="11">
        <f t="shared" si="114"/>
        <v>44.699999999999996</v>
      </c>
      <c r="M228" s="11">
        <f t="shared" si="114"/>
        <v>0</v>
      </c>
      <c r="N228" s="11">
        <f t="shared" si="114"/>
        <v>0</v>
      </c>
      <c r="O228" s="11">
        <f t="shared" si="114"/>
        <v>0</v>
      </c>
      <c r="P228" s="11">
        <f t="shared" si="114"/>
        <v>0</v>
      </c>
      <c r="Q228" s="11">
        <f t="shared" si="114"/>
        <v>0</v>
      </c>
      <c r="R228" s="11">
        <f t="shared" si="114"/>
        <v>0</v>
      </c>
      <c r="S228" s="10"/>
      <c r="T228" s="2"/>
    </row>
    <row r="229" spans="1:20" ht="20.25" customHeight="1">
      <c r="A229" s="84"/>
      <c r="B229" s="80"/>
      <c r="C229" s="76"/>
      <c r="D229" s="81"/>
      <c r="E229" s="6"/>
      <c r="F229" s="6"/>
      <c r="G229" s="6"/>
      <c r="H229" s="4">
        <v>2023</v>
      </c>
      <c r="I229" s="11">
        <f aca="true" t="shared" si="115" ref="I229:R229">I239+I249</f>
        <v>3627.7</v>
      </c>
      <c r="J229" s="11">
        <f t="shared" si="115"/>
        <v>356.5</v>
      </c>
      <c r="K229" s="11">
        <f t="shared" si="115"/>
        <v>3627.7</v>
      </c>
      <c r="L229" s="11">
        <f t="shared" si="115"/>
        <v>356.5</v>
      </c>
      <c r="M229" s="11">
        <f t="shared" si="115"/>
        <v>0</v>
      </c>
      <c r="N229" s="11">
        <f t="shared" si="115"/>
        <v>0</v>
      </c>
      <c r="O229" s="11">
        <f t="shared" si="115"/>
        <v>0</v>
      </c>
      <c r="P229" s="11">
        <f t="shared" si="115"/>
        <v>0</v>
      </c>
      <c r="Q229" s="11">
        <f t="shared" si="115"/>
        <v>0</v>
      </c>
      <c r="R229" s="11">
        <f t="shared" si="115"/>
        <v>0</v>
      </c>
      <c r="S229" s="10"/>
      <c r="T229" s="2"/>
    </row>
    <row r="230" spans="1:20" ht="21.75" customHeight="1">
      <c r="A230" s="84"/>
      <c r="B230" s="80"/>
      <c r="C230" s="76"/>
      <c r="D230" s="81"/>
      <c r="E230" s="6"/>
      <c r="F230" s="6"/>
      <c r="G230" s="6"/>
      <c r="H230" s="4">
        <v>2024</v>
      </c>
      <c r="I230" s="11">
        <f aca="true" t="shared" si="116" ref="I230:R230">I240+I250</f>
        <v>0</v>
      </c>
      <c r="J230" s="11">
        <f t="shared" si="116"/>
        <v>0</v>
      </c>
      <c r="K230" s="11">
        <f t="shared" si="116"/>
        <v>0</v>
      </c>
      <c r="L230" s="11">
        <f t="shared" si="116"/>
        <v>0</v>
      </c>
      <c r="M230" s="11">
        <f t="shared" si="116"/>
        <v>0</v>
      </c>
      <c r="N230" s="11">
        <f t="shared" si="116"/>
        <v>0</v>
      </c>
      <c r="O230" s="11">
        <f t="shared" si="116"/>
        <v>0</v>
      </c>
      <c r="P230" s="11">
        <f t="shared" si="116"/>
        <v>0</v>
      </c>
      <c r="Q230" s="11">
        <f t="shared" si="116"/>
        <v>0</v>
      </c>
      <c r="R230" s="11">
        <f t="shared" si="116"/>
        <v>0</v>
      </c>
      <c r="S230" s="10"/>
      <c r="T230" s="2"/>
    </row>
    <row r="231" spans="1:20" ht="24" customHeight="1">
      <c r="A231" s="84"/>
      <c r="B231" s="80"/>
      <c r="C231" s="76"/>
      <c r="D231" s="81"/>
      <c r="E231" s="6"/>
      <c r="F231" s="6"/>
      <c r="G231" s="6"/>
      <c r="H231" s="4">
        <v>2025</v>
      </c>
      <c r="I231" s="11">
        <f aca="true" t="shared" si="117" ref="I231:R231">I241+I251</f>
        <v>41732.8</v>
      </c>
      <c r="J231" s="11">
        <f t="shared" si="117"/>
        <v>0</v>
      </c>
      <c r="K231" s="11">
        <f t="shared" si="117"/>
        <v>41732.8</v>
      </c>
      <c r="L231" s="11">
        <f t="shared" si="117"/>
        <v>0</v>
      </c>
      <c r="M231" s="11">
        <f t="shared" si="117"/>
        <v>0</v>
      </c>
      <c r="N231" s="11">
        <f t="shared" si="117"/>
        <v>0</v>
      </c>
      <c r="O231" s="11">
        <f t="shared" si="117"/>
        <v>0</v>
      </c>
      <c r="P231" s="11">
        <f t="shared" si="117"/>
        <v>0</v>
      </c>
      <c r="Q231" s="11">
        <f t="shared" si="117"/>
        <v>0</v>
      </c>
      <c r="R231" s="11">
        <f t="shared" si="117"/>
        <v>0</v>
      </c>
      <c r="S231" s="10"/>
      <c r="T231" s="2"/>
    </row>
    <row r="232" spans="1:20" ht="18" customHeight="1">
      <c r="A232" s="84"/>
      <c r="B232" s="80"/>
      <c r="C232" s="76"/>
      <c r="D232" s="81"/>
      <c r="E232" s="6"/>
      <c r="F232" s="6"/>
      <c r="G232" s="6"/>
      <c r="H232" s="4">
        <v>2026</v>
      </c>
      <c r="I232" s="11">
        <f aca="true" t="shared" si="118" ref="I232:R232">I242+I252</f>
        <v>0</v>
      </c>
      <c r="J232" s="11">
        <f t="shared" si="118"/>
        <v>0</v>
      </c>
      <c r="K232" s="11">
        <f t="shared" si="118"/>
        <v>0</v>
      </c>
      <c r="L232" s="11">
        <f t="shared" si="118"/>
        <v>0</v>
      </c>
      <c r="M232" s="11">
        <f t="shared" si="118"/>
        <v>0</v>
      </c>
      <c r="N232" s="11">
        <f t="shared" si="118"/>
        <v>0</v>
      </c>
      <c r="O232" s="11">
        <f t="shared" si="118"/>
        <v>0</v>
      </c>
      <c r="P232" s="11">
        <f t="shared" si="118"/>
        <v>0</v>
      </c>
      <c r="Q232" s="11">
        <f t="shared" si="118"/>
        <v>0</v>
      </c>
      <c r="R232" s="11">
        <f t="shared" si="118"/>
        <v>0</v>
      </c>
      <c r="S232" s="10"/>
      <c r="T232" s="2"/>
    </row>
    <row r="233" spans="1:20" ht="21.75" customHeight="1">
      <c r="A233" s="84"/>
      <c r="B233" s="80"/>
      <c r="C233" s="76"/>
      <c r="D233" s="81"/>
      <c r="E233" s="6"/>
      <c r="F233" s="6"/>
      <c r="G233" s="6"/>
      <c r="H233" s="4">
        <v>2027</v>
      </c>
      <c r="I233" s="11">
        <f aca="true" t="shared" si="119" ref="I233:R233">I243+I253</f>
        <v>17259.1</v>
      </c>
      <c r="J233" s="11">
        <f t="shared" si="119"/>
        <v>0</v>
      </c>
      <c r="K233" s="11">
        <f t="shared" si="119"/>
        <v>17259.1</v>
      </c>
      <c r="L233" s="11">
        <f t="shared" si="119"/>
        <v>0</v>
      </c>
      <c r="M233" s="11">
        <f t="shared" si="119"/>
        <v>0</v>
      </c>
      <c r="N233" s="11">
        <f t="shared" si="119"/>
        <v>0</v>
      </c>
      <c r="O233" s="11">
        <f t="shared" si="119"/>
        <v>0</v>
      </c>
      <c r="P233" s="11">
        <f t="shared" si="119"/>
        <v>0</v>
      </c>
      <c r="Q233" s="11">
        <f t="shared" si="119"/>
        <v>0</v>
      </c>
      <c r="R233" s="11">
        <f t="shared" si="119"/>
        <v>0</v>
      </c>
      <c r="S233" s="10"/>
      <c r="T233" s="2"/>
    </row>
    <row r="234" spans="1:243" ht="21.75" customHeight="1">
      <c r="A234" s="84"/>
      <c r="B234" s="80"/>
      <c r="C234" s="76"/>
      <c r="D234" s="81"/>
      <c r="E234" s="6"/>
      <c r="F234" s="6"/>
      <c r="G234" s="6"/>
      <c r="H234" s="4">
        <v>2028</v>
      </c>
      <c r="I234" s="11">
        <f aca="true" t="shared" si="120" ref="I234:R234">I244+I254</f>
        <v>39478.4</v>
      </c>
      <c r="J234" s="11">
        <f t="shared" si="120"/>
        <v>0</v>
      </c>
      <c r="K234" s="11">
        <f t="shared" si="120"/>
        <v>39478.4</v>
      </c>
      <c r="L234" s="11">
        <f t="shared" si="120"/>
        <v>0</v>
      </c>
      <c r="M234" s="11">
        <f t="shared" si="120"/>
        <v>0</v>
      </c>
      <c r="N234" s="11">
        <f t="shared" si="120"/>
        <v>0</v>
      </c>
      <c r="O234" s="11">
        <f t="shared" si="120"/>
        <v>0</v>
      </c>
      <c r="P234" s="11">
        <f t="shared" si="120"/>
        <v>0</v>
      </c>
      <c r="Q234" s="11">
        <f t="shared" si="120"/>
        <v>0</v>
      </c>
      <c r="R234" s="11">
        <f t="shared" si="120"/>
        <v>0</v>
      </c>
      <c r="S234" s="10"/>
      <c r="T234" s="2"/>
      <c r="AI234" s="57"/>
      <c r="AY234" s="57"/>
      <c r="BO234" s="57"/>
      <c r="CE234" s="57"/>
      <c r="CU234" s="57"/>
      <c r="DK234" s="57"/>
      <c r="EA234" s="57"/>
      <c r="EQ234" s="57"/>
      <c r="FG234" s="57"/>
      <c r="FW234" s="57"/>
      <c r="GM234" s="57"/>
      <c r="HC234" s="57"/>
      <c r="HS234" s="57"/>
      <c r="II234" s="57"/>
    </row>
    <row r="235" spans="1:243" ht="21.75" customHeight="1">
      <c r="A235" s="84"/>
      <c r="B235" s="80"/>
      <c r="C235" s="76"/>
      <c r="D235" s="81"/>
      <c r="E235" s="6"/>
      <c r="F235" s="6"/>
      <c r="G235" s="6"/>
      <c r="H235" s="4">
        <v>2029</v>
      </c>
      <c r="I235" s="11">
        <f aca="true" t="shared" si="121" ref="I235:R235">I245+I255</f>
        <v>59280.700000000004</v>
      </c>
      <c r="J235" s="11">
        <f t="shared" si="121"/>
        <v>0</v>
      </c>
      <c r="K235" s="11">
        <f t="shared" si="121"/>
        <v>59280.700000000004</v>
      </c>
      <c r="L235" s="11">
        <f t="shared" si="121"/>
        <v>0</v>
      </c>
      <c r="M235" s="11">
        <f t="shared" si="121"/>
        <v>0</v>
      </c>
      <c r="N235" s="11">
        <f t="shared" si="121"/>
        <v>0</v>
      </c>
      <c r="O235" s="11">
        <f t="shared" si="121"/>
        <v>0</v>
      </c>
      <c r="P235" s="11">
        <f t="shared" si="121"/>
        <v>0</v>
      </c>
      <c r="Q235" s="11">
        <f t="shared" si="121"/>
        <v>0</v>
      </c>
      <c r="R235" s="11">
        <f t="shared" si="121"/>
        <v>0</v>
      </c>
      <c r="S235" s="10"/>
      <c r="T235" s="2"/>
      <c r="AI235" s="57"/>
      <c r="AY235" s="57"/>
      <c r="BO235" s="57"/>
      <c r="CE235" s="57"/>
      <c r="CU235" s="57"/>
      <c r="DK235" s="57"/>
      <c r="EA235" s="57"/>
      <c r="EQ235" s="57"/>
      <c r="FG235" s="57"/>
      <c r="FW235" s="57"/>
      <c r="GM235" s="57"/>
      <c r="HC235" s="57"/>
      <c r="HS235" s="57"/>
      <c r="II235" s="57"/>
    </row>
    <row r="236" spans="1:243" ht="21.75" customHeight="1">
      <c r="A236" s="84"/>
      <c r="B236" s="80"/>
      <c r="C236" s="76"/>
      <c r="D236" s="81"/>
      <c r="E236" s="6"/>
      <c r="F236" s="6"/>
      <c r="G236" s="6"/>
      <c r="H236" s="4">
        <v>2030</v>
      </c>
      <c r="I236" s="11">
        <f aca="true" t="shared" si="122" ref="I236:R236">I246+I256</f>
        <v>74356.1</v>
      </c>
      <c r="J236" s="11">
        <f t="shared" si="122"/>
        <v>0</v>
      </c>
      <c r="K236" s="11">
        <f t="shared" si="122"/>
        <v>74356.1</v>
      </c>
      <c r="L236" s="11">
        <f t="shared" si="122"/>
        <v>0</v>
      </c>
      <c r="M236" s="11">
        <f t="shared" si="122"/>
        <v>0</v>
      </c>
      <c r="N236" s="11">
        <f t="shared" si="122"/>
        <v>0</v>
      </c>
      <c r="O236" s="11">
        <f t="shared" si="122"/>
        <v>0</v>
      </c>
      <c r="P236" s="11">
        <f t="shared" si="122"/>
        <v>0</v>
      </c>
      <c r="Q236" s="11">
        <f t="shared" si="122"/>
        <v>0</v>
      </c>
      <c r="R236" s="11">
        <f t="shared" si="122"/>
        <v>0</v>
      </c>
      <c r="S236" s="10"/>
      <c r="T236" s="2"/>
      <c r="AI236" s="57"/>
      <c r="AY236" s="57"/>
      <c r="BO236" s="57"/>
      <c r="CE236" s="57"/>
      <c r="CU236" s="57"/>
      <c r="DK236" s="57"/>
      <c r="EA236" s="57"/>
      <c r="EQ236" s="57"/>
      <c r="FG236" s="57"/>
      <c r="FW236" s="57"/>
      <c r="GM236" s="57"/>
      <c r="HC236" s="57"/>
      <c r="HS236" s="57"/>
      <c r="II236" s="57"/>
    </row>
    <row r="237" spans="1:20" ht="19.5" customHeight="1">
      <c r="A237" s="84"/>
      <c r="B237" s="77" t="s">
        <v>56</v>
      </c>
      <c r="C237" s="78"/>
      <c r="D237" s="79"/>
      <c r="E237" s="6"/>
      <c r="F237" s="6"/>
      <c r="G237" s="6"/>
      <c r="H237" s="8" t="s">
        <v>26</v>
      </c>
      <c r="I237" s="9">
        <f>K237+M237+O237+Q237</f>
        <v>232151.80000000002</v>
      </c>
      <c r="J237" s="9">
        <f>L237+N237+P237+R237</f>
        <v>44.699999999999996</v>
      </c>
      <c r="K237" s="9">
        <f aca="true" t="shared" si="123" ref="K237:R237">SUM(K238:K246)</f>
        <v>232151.80000000002</v>
      </c>
      <c r="L237" s="9">
        <f t="shared" si="123"/>
        <v>44.699999999999996</v>
      </c>
      <c r="M237" s="9">
        <f t="shared" si="123"/>
        <v>0</v>
      </c>
      <c r="N237" s="9">
        <f t="shared" si="123"/>
        <v>0</v>
      </c>
      <c r="O237" s="9">
        <f t="shared" si="123"/>
        <v>0</v>
      </c>
      <c r="P237" s="9">
        <f t="shared" si="123"/>
        <v>0</v>
      </c>
      <c r="Q237" s="9">
        <f t="shared" si="123"/>
        <v>0</v>
      </c>
      <c r="R237" s="9">
        <f t="shared" si="123"/>
        <v>0</v>
      </c>
      <c r="S237" s="10"/>
      <c r="T237" s="2"/>
    </row>
    <row r="238" spans="1:20" ht="20.25" customHeight="1">
      <c r="A238" s="84"/>
      <c r="B238" s="80"/>
      <c r="C238" s="76"/>
      <c r="D238" s="81"/>
      <c r="E238" s="6"/>
      <c r="F238" s="6"/>
      <c r="G238" s="6"/>
      <c r="H238" s="4">
        <v>2022</v>
      </c>
      <c r="I238" s="11">
        <f aca="true" t="shared" si="124" ref="I238:I251">K238+M238+O238+Q238</f>
        <v>44.699999999999996</v>
      </c>
      <c r="J238" s="11">
        <f aca="true" t="shared" si="125" ref="J238:J253">L238+N238+P238+R238</f>
        <v>44.699999999999996</v>
      </c>
      <c r="K238" s="11">
        <f>K257</f>
        <v>44.699999999999996</v>
      </c>
      <c r="L238" s="11">
        <f aca="true" t="shared" si="126" ref="L238:S238">L257</f>
        <v>44.699999999999996</v>
      </c>
      <c r="M238" s="11">
        <f t="shared" si="126"/>
        <v>0</v>
      </c>
      <c r="N238" s="11">
        <f t="shared" si="126"/>
        <v>0</v>
      </c>
      <c r="O238" s="11">
        <f t="shared" si="126"/>
        <v>0</v>
      </c>
      <c r="P238" s="11">
        <f t="shared" si="126"/>
        <v>0</v>
      </c>
      <c r="Q238" s="11">
        <f t="shared" si="126"/>
        <v>0</v>
      </c>
      <c r="R238" s="11">
        <f t="shared" si="126"/>
        <v>0</v>
      </c>
      <c r="S238" s="11">
        <f t="shared" si="126"/>
        <v>0</v>
      </c>
      <c r="T238" s="2"/>
    </row>
    <row r="239" spans="1:20" ht="19.5" customHeight="1">
      <c r="A239" s="84"/>
      <c r="B239" s="80"/>
      <c r="C239" s="76"/>
      <c r="D239" s="81"/>
      <c r="E239" s="6"/>
      <c r="F239" s="6"/>
      <c r="G239" s="6"/>
      <c r="H239" s="4">
        <v>2023</v>
      </c>
      <c r="I239" s="11">
        <f t="shared" si="124"/>
        <v>0</v>
      </c>
      <c r="J239" s="11">
        <f t="shared" si="125"/>
        <v>0</v>
      </c>
      <c r="K239" s="11">
        <v>0</v>
      </c>
      <c r="L239" s="11">
        <v>0</v>
      </c>
      <c r="M239" s="11">
        <v>0</v>
      </c>
      <c r="N239" s="11">
        <v>0</v>
      </c>
      <c r="O239" s="11">
        <v>0</v>
      </c>
      <c r="P239" s="11">
        <v>0</v>
      </c>
      <c r="Q239" s="11">
        <v>0</v>
      </c>
      <c r="R239" s="11">
        <v>0</v>
      </c>
      <c r="S239" s="10"/>
      <c r="T239" s="2"/>
    </row>
    <row r="240" spans="1:20" ht="21.75" customHeight="1">
      <c r="A240" s="84"/>
      <c r="B240" s="80"/>
      <c r="C240" s="76"/>
      <c r="D240" s="81"/>
      <c r="E240" s="6"/>
      <c r="F240" s="6"/>
      <c r="G240" s="6"/>
      <c r="H240" s="4">
        <v>2024</v>
      </c>
      <c r="I240" s="11">
        <f t="shared" si="124"/>
        <v>0</v>
      </c>
      <c r="J240" s="11">
        <f t="shared" si="125"/>
        <v>0</v>
      </c>
      <c r="K240" s="11">
        <f>0</f>
        <v>0</v>
      </c>
      <c r="L240" s="11">
        <v>0</v>
      </c>
      <c r="M240" s="11">
        <v>0</v>
      </c>
      <c r="N240" s="11">
        <v>0</v>
      </c>
      <c r="O240" s="11">
        <v>0</v>
      </c>
      <c r="P240" s="11">
        <v>0</v>
      </c>
      <c r="Q240" s="11">
        <v>0</v>
      </c>
      <c r="R240" s="11">
        <v>0</v>
      </c>
      <c r="S240" s="10"/>
      <c r="T240" s="2"/>
    </row>
    <row r="241" spans="1:20" ht="21.75" customHeight="1">
      <c r="A241" s="84"/>
      <c r="B241" s="80"/>
      <c r="C241" s="76"/>
      <c r="D241" s="81"/>
      <c r="E241" s="6"/>
      <c r="F241" s="6"/>
      <c r="G241" s="6"/>
      <c r="H241" s="4">
        <v>2025</v>
      </c>
      <c r="I241" s="11">
        <f t="shared" si="124"/>
        <v>41732.8</v>
      </c>
      <c r="J241" s="11">
        <f t="shared" si="125"/>
        <v>0</v>
      </c>
      <c r="K241" s="11">
        <f>K260+K261+K262</f>
        <v>41732.8</v>
      </c>
      <c r="L241" s="11">
        <f aca="true" t="shared" si="127" ref="L241:R241">L260+L261+L262</f>
        <v>0</v>
      </c>
      <c r="M241" s="11">
        <f t="shared" si="127"/>
        <v>0</v>
      </c>
      <c r="N241" s="11">
        <f t="shared" si="127"/>
        <v>0</v>
      </c>
      <c r="O241" s="11">
        <f t="shared" si="127"/>
        <v>0</v>
      </c>
      <c r="P241" s="11">
        <f t="shared" si="127"/>
        <v>0</v>
      </c>
      <c r="Q241" s="11">
        <f t="shared" si="127"/>
        <v>0</v>
      </c>
      <c r="R241" s="11">
        <f t="shared" si="127"/>
        <v>0</v>
      </c>
      <c r="S241" s="11" t="e">
        <f>S261+S262</f>
        <v>#VALUE!</v>
      </c>
      <c r="T241" s="2"/>
    </row>
    <row r="242" spans="1:20" ht="18.75" customHeight="1">
      <c r="A242" s="84"/>
      <c r="B242" s="80"/>
      <c r="C242" s="76"/>
      <c r="D242" s="81"/>
      <c r="E242" s="6"/>
      <c r="F242" s="6"/>
      <c r="G242" s="6"/>
      <c r="H242" s="4">
        <v>2026</v>
      </c>
      <c r="I242" s="11">
        <f t="shared" si="124"/>
        <v>0</v>
      </c>
      <c r="J242" s="11">
        <f t="shared" si="125"/>
        <v>0</v>
      </c>
      <c r="K242" s="11">
        <f>0</f>
        <v>0</v>
      </c>
      <c r="L242" s="11">
        <v>0</v>
      </c>
      <c r="M242" s="11">
        <v>0</v>
      </c>
      <c r="N242" s="11">
        <v>0</v>
      </c>
      <c r="O242" s="11">
        <v>0</v>
      </c>
      <c r="P242" s="11">
        <v>0</v>
      </c>
      <c r="Q242" s="11">
        <v>0</v>
      </c>
      <c r="R242" s="11">
        <v>0</v>
      </c>
      <c r="S242" s="10"/>
      <c r="T242" s="2"/>
    </row>
    <row r="243" spans="1:20" ht="20.25" customHeight="1">
      <c r="A243" s="84"/>
      <c r="B243" s="80"/>
      <c r="C243" s="76"/>
      <c r="D243" s="81"/>
      <c r="E243" s="6"/>
      <c r="F243" s="6"/>
      <c r="G243" s="6"/>
      <c r="H243" s="4">
        <v>2027</v>
      </c>
      <c r="I243" s="11">
        <f>K243+M243+O243+Q243</f>
        <v>17259.1</v>
      </c>
      <c r="J243" s="11">
        <f t="shared" si="125"/>
        <v>0</v>
      </c>
      <c r="K243" s="11">
        <f>K263+K264</f>
        <v>17259.1</v>
      </c>
      <c r="L243" s="11">
        <f aca="true" t="shared" si="128" ref="L243:R243">L263+L264</f>
        <v>0</v>
      </c>
      <c r="M243" s="11">
        <f t="shared" si="128"/>
        <v>0</v>
      </c>
      <c r="N243" s="11">
        <f t="shared" si="128"/>
        <v>0</v>
      </c>
      <c r="O243" s="11">
        <f t="shared" si="128"/>
        <v>0</v>
      </c>
      <c r="P243" s="11">
        <f t="shared" si="128"/>
        <v>0</v>
      </c>
      <c r="Q243" s="11">
        <f t="shared" si="128"/>
        <v>0</v>
      </c>
      <c r="R243" s="11">
        <f t="shared" si="128"/>
        <v>0</v>
      </c>
      <c r="S243" s="10"/>
      <c r="T243" s="2"/>
    </row>
    <row r="244" spans="1:243" ht="21.75" customHeight="1">
      <c r="A244" s="84"/>
      <c r="B244" s="80"/>
      <c r="C244" s="76"/>
      <c r="D244" s="81"/>
      <c r="E244" s="6"/>
      <c r="F244" s="6"/>
      <c r="G244" s="6"/>
      <c r="H244" s="4">
        <v>2028</v>
      </c>
      <c r="I244" s="11">
        <f>K244+M244+O244+Q244</f>
        <v>39478.4</v>
      </c>
      <c r="J244" s="11">
        <f t="shared" si="125"/>
        <v>0</v>
      </c>
      <c r="K244" s="11">
        <f>K265+K266</f>
        <v>39478.4</v>
      </c>
      <c r="L244" s="11">
        <f aca="true" t="shared" si="129" ref="L244:R244">L265+L266</f>
        <v>0</v>
      </c>
      <c r="M244" s="11">
        <f t="shared" si="129"/>
        <v>0</v>
      </c>
      <c r="N244" s="11">
        <f t="shared" si="129"/>
        <v>0</v>
      </c>
      <c r="O244" s="11">
        <f t="shared" si="129"/>
        <v>0</v>
      </c>
      <c r="P244" s="11">
        <f t="shared" si="129"/>
        <v>0</v>
      </c>
      <c r="Q244" s="11">
        <f t="shared" si="129"/>
        <v>0</v>
      </c>
      <c r="R244" s="11">
        <f t="shared" si="129"/>
        <v>0</v>
      </c>
      <c r="S244" s="10"/>
      <c r="T244" s="2"/>
      <c r="AI244" s="57"/>
      <c r="AY244" s="57"/>
      <c r="BO244" s="57"/>
      <c r="CE244" s="57"/>
      <c r="CU244" s="57"/>
      <c r="DK244" s="57"/>
      <c r="EA244" s="57"/>
      <c r="EQ244" s="57"/>
      <c r="FG244" s="57"/>
      <c r="FW244" s="57"/>
      <c r="GM244" s="57"/>
      <c r="HC244" s="57"/>
      <c r="HS244" s="57"/>
      <c r="II244" s="57"/>
    </row>
    <row r="245" spans="1:243" ht="21.75" customHeight="1">
      <c r="A245" s="84"/>
      <c r="B245" s="80"/>
      <c r="C245" s="76"/>
      <c r="D245" s="81"/>
      <c r="E245" s="6"/>
      <c r="F245" s="6"/>
      <c r="G245" s="6"/>
      <c r="H245" s="4">
        <v>2029</v>
      </c>
      <c r="I245" s="11">
        <f>K245+M245+O245+Q245</f>
        <v>59280.700000000004</v>
      </c>
      <c r="J245" s="11">
        <f t="shared" si="125"/>
        <v>0</v>
      </c>
      <c r="K245" s="11">
        <f>K267+K268+K269+K270+K271</f>
        <v>59280.700000000004</v>
      </c>
      <c r="L245" s="11">
        <f aca="true" t="shared" si="130" ref="L245:R245">L267+L268+L269+L270+L271</f>
        <v>0</v>
      </c>
      <c r="M245" s="11">
        <f t="shared" si="130"/>
        <v>0</v>
      </c>
      <c r="N245" s="11">
        <f t="shared" si="130"/>
        <v>0</v>
      </c>
      <c r="O245" s="11">
        <f t="shared" si="130"/>
        <v>0</v>
      </c>
      <c r="P245" s="11">
        <f t="shared" si="130"/>
        <v>0</v>
      </c>
      <c r="Q245" s="11">
        <f t="shared" si="130"/>
        <v>0</v>
      </c>
      <c r="R245" s="11">
        <f t="shared" si="130"/>
        <v>0</v>
      </c>
      <c r="S245" s="10"/>
      <c r="T245" s="2"/>
      <c r="AI245" s="57"/>
      <c r="AY245" s="57"/>
      <c r="BO245" s="57"/>
      <c r="CE245" s="57"/>
      <c r="CU245" s="57"/>
      <c r="DK245" s="57"/>
      <c r="EA245" s="57"/>
      <c r="EQ245" s="57"/>
      <c r="FG245" s="57"/>
      <c r="FW245" s="57"/>
      <c r="GM245" s="57"/>
      <c r="HC245" s="57"/>
      <c r="HS245" s="57"/>
      <c r="II245" s="57"/>
    </row>
    <row r="246" spans="1:243" ht="21.75" customHeight="1">
      <c r="A246" s="84"/>
      <c r="B246" s="80"/>
      <c r="C246" s="76"/>
      <c r="D246" s="81"/>
      <c r="E246" s="6"/>
      <c r="F246" s="6"/>
      <c r="G246" s="6"/>
      <c r="H246" s="4">
        <v>2030</v>
      </c>
      <c r="I246" s="11">
        <f>K246+M246+O246+Q246</f>
        <v>74356.1</v>
      </c>
      <c r="J246" s="11">
        <f t="shared" si="125"/>
        <v>0</v>
      </c>
      <c r="K246" s="11">
        <f>K276+K275+K274+K273+K272</f>
        <v>74356.1</v>
      </c>
      <c r="L246" s="11">
        <f aca="true" t="shared" si="131" ref="L246:R246">L276+L275+L274+L273+L272</f>
        <v>0</v>
      </c>
      <c r="M246" s="11">
        <f t="shared" si="131"/>
        <v>0</v>
      </c>
      <c r="N246" s="11">
        <f t="shared" si="131"/>
        <v>0</v>
      </c>
      <c r="O246" s="11">
        <f t="shared" si="131"/>
        <v>0</v>
      </c>
      <c r="P246" s="11">
        <f t="shared" si="131"/>
        <v>0</v>
      </c>
      <c r="Q246" s="11">
        <f t="shared" si="131"/>
        <v>0</v>
      </c>
      <c r="R246" s="11">
        <f t="shared" si="131"/>
        <v>0</v>
      </c>
      <c r="S246" s="10"/>
      <c r="T246" s="2"/>
      <c r="AI246" s="57"/>
      <c r="AY246" s="57"/>
      <c r="BO246" s="57"/>
      <c r="CE246" s="57"/>
      <c r="CU246" s="57"/>
      <c r="DK246" s="57"/>
      <c r="EA246" s="57"/>
      <c r="EQ246" s="57"/>
      <c r="FG246" s="57"/>
      <c r="FW246" s="57"/>
      <c r="GM246" s="57"/>
      <c r="HC246" s="57"/>
      <c r="HS246" s="57"/>
      <c r="II246" s="57"/>
    </row>
    <row r="247" spans="1:20" ht="18" customHeight="1">
      <c r="A247" s="84"/>
      <c r="B247" s="77" t="s">
        <v>38</v>
      </c>
      <c r="C247" s="78"/>
      <c r="D247" s="79"/>
      <c r="E247" s="6"/>
      <c r="F247" s="6"/>
      <c r="G247" s="6"/>
      <c r="H247" s="8" t="s">
        <v>26</v>
      </c>
      <c r="I247" s="9">
        <f t="shared" si="124"/>
        <v>3627.7</v>
      </c>
      <c r="J247" s="9">
        <f t="shared" si="125"/>
        <v>356.5</v>
      </c>
      <c r="K247" s="9">
        <f aca="true" t="shared" si="132" ref="K247:R247">SUM(K248:K256)</f>
        <v>3627.7</v>
      </c>
      <c r="L247" s="9">
        <f t="shared" si="132"/>
        <v>356.5</v>
      </c>
      <c r="M247" s="9">
        <f t="shared" si="132"/>
        <v>0</v>
      </c>
      <c r="N247" s="9">
        <f t="shared" si="132"/>
        <v>0</v>
      </c>
      <c r="O247" s="9">
        <f t="shared" si="132"/>
        <v>0</v>
      </c>
      <c r="P247" s="9">
        <f t="shared" si="132"/>
        <v>0</v>
      </c>
      <c r="Q247" s="9">
        <f t="shared" si="132"/>
        <v>0</v>
      </c>
      <c r="R247" s="9">
        <f t="shared" si="132"/>
        <v>0</v>
      </c>
      <c r="S247" s="10"/>
      <c r="T247" s="2"/>
    </row>
    <row r="248" spans="1:20" ht="21.75" customHeight="1">
      <c r="A248" s="84"/>
      <c r="B248" s="80"/>
      <c r="C248" s="76"/>
      <c r="D248" s="81"/>
      <c r="E248" s="6"/>
      <c r="F248" s="6"/>
      <c r="G248" s="6"/>
      <c r="H248" s="4">
        <v>2022</v>
      </c>
      <c r="I248" s="11">
        <f t="shared" si="124"/>
        <v>0</v>
      </c>
      <c r="J248" s="11">
        <f t="shared" si="125"/>
        <v>0</v>
      </c>
      <c r="K248" s="11">
        <v>0</v>
      </c>
      <c r="L248" s="11">
        <v>0</v>
      </c>
      <c r="M248" s="11">
        <v>0</v>
      </c>
      <c r="N248" s="11">
        <v>0</v>
      </c>
      <c r="O248" s="11">
        <v>0</v>
      </c>
      <c r="P248" s="11">
        <v>0</v>
      </c>
      <c r="Q248" s="11">
        <v>0</v>
      </c>
      <c r="R248" s="11">
        <v>0</v>
      </c>
      <c r="S248" s="10"/>
      <c r="T248" s="2"/>
    </row>
    <row r="249" spans="1:20" ht="19.5" customHeight="1">
      <c r="A249" s="84"/>
      <c r="B249" s="80"/>
      <c r="C249" s="76"/>
      <c r="D249" s="81"/>
      <c r="E249" s="6"/>
      <c r="F249" s="6"/>
      <c r="G249" s="6"/>
      <c r="H249" s="4">
        <v>2023</v>
      </c>
      <c r="I249" s="11">
        <f t="shared" si="124"/>
        <v>3627.7</v>
      </c>
      <c r="J249" s="11">
        <f t="shared" si="125"/>
        <v>356.5</v>
      </c>
      <c r="K249" s="11">
        <f>K258+K259</f>
        <v>3627.7</v>
      </c>
      <c r="L249" s="11">
        <f aca="true" t="shared" si="133" ref="L249:R249">L258+L259</f>
        <v>356.5</v>
      </c>
      <c r="M249" s="11">
        <f t="shared" si="133"/>
        <v>0</v>
      </c>
      <c r="N249" s="11">
        <f t="shared" si="133"/>
        <v>0</v>
      </c>
      <c r="O249" s="11">
        <f t="shared" si="133"/>
        <v>0</v>
      </c>
      <c r="P249" s="11">
        <f t="shared" si="133"/>
        <v>0</v>
      </c>
      <c r="Q249" s="11">
        <f t="shared" si="133"/>
        <v>0</v>
      </c>
      <c r="R249" s="11">
        <f t="shared" si="133"/>
        <v>0</v>
      </c>
      <c r="S249" s="10"/>
      <c r="T249" s="2"/>
    </row>
    <row r="250" spans="1:20" ht="18.75" customHeight="1">
      <c r="A250" s="84"/>
      <c r="B250" s="80"/>
      <c r="C250" s="76"/>
      <c r="D250" s="81"/>
      <c r="E250" s="6"/>
      <c r="F250" s="6"/>
      <c r="G250" s="6"/>
      <c r="H250" s="4">
        <v>2024</v>
      </c>
      <c r="I250" s="11">
        <f t="shared" si="124"/>
        <v>0</v>
      </c>
      <c r="J250" s="11">
        <f t="shared" si="125"/>
        <v>0</v>
      </c>
      <c r="K250" s="11">
        <f>0</f>
        <v>0</v>
      </c>
      <c r="L250" s="11">
        <f>0</f>
        <v>0</v>
      </c>
      <c r="M250" s="11">
        <f>0</f>
        <v>0</v>
      </c>
      <c r="N250" s="11">
        <f>0</f>
        <v>0</v>
      </c>
      <c r="O250" s="11">
        <f>0</f>
        <v>0</v>
      </c>
      <c r="P250" s="11">
        <f>0</f>
        <v>0</v>
      </c>
      <c r="Q250" s="11">
        <f>0</f>
        <v>0</v>
      </c>
      <c r="R250" s="11">
        <f>0</f>
        <v>0</v>
      </c>
      <c r="S250" s="10"/>
      <c r="T250" s="2"/>
    </row>
    <row r="251" spans="1:20" ht="17.25" customHeight="1">
      <c r="A251" s="84"/>
      <c r="B251" s="80"/>
      <c r="C251" s="76"/>
      <c r="D251" s="81"/>
      <c r="E251" s="6"/>
      <c r="F251" s="6"/>
      <c r="G251" s="6"/>
      <c r="H251" s="4">
        <v>2025</v>
      </c>
      <c r="I251" s="11">
        <f t="shared" si="124"/>
        <v>0</v>
      </c>
      <c r="J251" s="11">
        <f t="shared" si="125"/>
        <v>0</v>
      </c>
      <c r="K251" s="11">
        <v>0</v>
      </c>
      <c r="L251" s="11">
        <v>0</v>
      </c>
      <c r="M251" s="11">
        <v>0</v>
      </c>
      <c r="N251" s="11">
        <v>0</v>
      </c>
      <c r="O251" s="11">
        <v>0</v>
      </c>
      <c r="P251" s="11">
        <v>0</v>
      </c>
      <c r="Q251" s="11">
        <v>0</v>
      </c>
      <c r="R251" s="11">
        <v>0</v>
      </c>
      <c r="S251" s="10"/>
      <c r="T251" s="2"/>
    </row>
    <row r="252" spans="1:20" ht="19.5" customHeight="1">
      <c r="A252" s="84"/>
      <c r="B252" s="80"/>
      <c r="C252" s="76"/>
      <c r="D252" s="81"/>
      <c r="E252" s="6"/>
      <c r="F252" s="6"/>
      <c r="G252" s="6"/>
      <c r="H252" s="4">
        <v>2026</v>
      </c>
      <c r="I252" s="11">
        <f>K252+M252+O252+Q252</f>
        <v>0</v>
      </c>
      <c r="J252" s="11">
        <f>L252+N252+P252+R252</f>
        <v>0</v>
      </c>
      <c r="K252" s="11">
        <f>0</f>
        <v>0</v>
      </c>
      <c r="L252" s="11">
        <f>0</f>
        <v>0</v>
      </c>
      <c r="M252" s="11">
        <f>0</f>
        <v>0</v>
      </c>
      <c r="N252" s="11">
        <f>0</f>
        <v>0</v>
      </c>
      <c r="O252" s="11">
        <f>0</f>
        <v>0</v>
      </c>
      <c r="P252" s="11">
        <f>0</f>
        <v>0</v>
      </c>
      <c r="Q252" s="11">
        <f>0</f>
        <v>0</v>
      </c>
      <c r="R252" s="11">
        <f>0</f>
        <v>0</v>
      </c>
      <c r="S252" s="10"/>
      <c r="T252" s="2"/>
    </row>
    <row r="253" spans="1:20" ht="18" customHeight="1">
      <c r="A253" s="84"/>
      <c r="B253" s="80"/>
      <c r="C253" s="76"/>
      <c r="D253" s="81"/>
      <c r="E253" s="6"/>
      <c r="F253" s="6"/>
      <c r="G253" s="6"/>
      <c r="H253" s="4">
        <v>2027</v>
      </c>
      <c r="I253" s="11">
        <f>K253+M253+O253+Q253</f>
        <v>0</v>
      </c>
      <c r="J253" s="11">
        <f t="shared" si="125"/>
        <v>0</v>
      </c>
      <c r="K253" s="11">
        <v>0</v>
      </c>
      <c r="L253" s="11">
        <v>0</v>
      </c>
      <c r="M253" s="11">
        <v>0</v>
      </c>
      <c r="N253" s="11">
        <v>0</v>
      </c>
      <c r="O253" s="11">
        <v>0</v>
      </c>
      <c r="P253" s="11">
        <v>0</v>
      </c>
      <c r="Q253" s="11">
        <v>0</v>
      </c>
      <c r="R253" s="11">
        <v>0</v>
      </c>
      <c r="S253" s="10"/>
      <c r="T253" s="2"/>
    </row>
    <row r="254" spans="1:243" ht="21.75" customHeight="1">
      <c r="A254" s="84"/>
      <c r="B254" s="80"/>
      <c r="C254" s="76"/>
      <c r="D254" s="81"/>
      <c r="E254" s="6"/>
      <c r="F254" s="6"/>
      <c r="G254" s="6"/>
      <c r="H254" s="4">
        <v>2028</v>
      </c>
      <c r="I254" s="11">
        <f aca="true" t="shared" si="134" ref="I254:J257">K254+M254+O254+Q254</f>
        <v>0</v>
      </c>
      <c r="J254" s="11">
        <f t="shared" si="134"/>
        <v>0</v>
      </c>
      <c r="K254" s="11">
        <v>0</v>
      </c>
      <c r="L254" s="11">
        <v>0</v>
      </c>
      <c r="M254" s="11">
        <v>0</v>
      </c>
      <c r="N254" s="11">
        <v>0</v>
      </c>
      <c r="O254" s="11">
        <v>0</v>
      </c>
      <c r="P254" s="11">
        <v>0</v>
      </c>
      <c r="Q254" s="11">
        <v>0</v>
      </c>
      <c r="R254" s="11">
        <v>0</v>
      </c>
      <c r="S254" s="10"/>
      <c r="T254" s="2"/>
      <c r="AI254" s="57"/>
      <c r="AY254" s="57"/>
      <c r="BO254" s="57"/>
      <c r="CE254" s="57"/>
      <c r="CU254" s="57"/>
      <c r="DK254" s="57"/>
      <c r="EA254" s="57"/>
      <c r="EQ254" s="57"/>
      <c r="FG254" s="57"/>
      <c r="FW254" s="57"/>
      <c r="GM254" s="57"/>
      <c r="HC254" s="57"/>
      <c r="HS254" s="57"/>
      <c r="II254" s="57"/>
    </row>
    <row r="255" spans="1:243" ht="21.75" customHeight="1">
      <c r="A255" s="84"/>
      <c r="B255" s="80"/>
      <c r="C255" s="76"/>
      <c r="D255" s="81"/>
      <c r="E255" s="6"/>
      <c r="F255" s="6"/>
      <c r="G255" s="6"/>
      <c r="H255" s="4">
        <v>2029</v>
      </c>
      <c r="I255" s="11">
        <f t="shared" si="134"/>
        <v>0</v>
      </c>
      <c r="J255" s="11">
        <f t="shared" si="134"/>
        <v>0</v>
      </c>
      <c r="K255" s="11">
        <v>0</v>
      </c>
      <c r="L255" s="11">
        <v>0</v>
      </c>
      <c r="M255" s="11">
        <v>0</v>
      </c>
      <c r="N255" s="11">
        <v>0</v>
      </c>
      <c r="O255" s="11">
        <v>0</v>
      </c>
      <c r="P255" s="11">
        <v>0</v>
      </c>
      <c r="Q255" s="11">
        <v>0</v>
      </c>
      <c r="R255" s="11">
        <v>0</v>
      </c>
      <c r="S255" s="11" t="e">
        <f>S267+S268+S269+S270+S271</f>
        <v>#VALUE!</v>
      </c>
      <c r="T255" s="2"/>
      <c r="AI255" s="57"/>
      <c r="AY255" s="57"/>
      <c r="BO255" s="57"/>
      <c r="CE255" s="57"/>
      <c r="CU255" s="57"/>
      <c r="DK255" s="57"/>
      <c r="EA255" s="57"/>
      <c r="EQ255" s="57"/>
      <c r="FG255" s="57"/>
      <c r="FW255" s="57"/>
      <c r="GM255" s="57"/>
      <c r="HC255" s="57"/>
      <c r="HS255" s="57"/>
      <c r="II255" s="57"/>
    </row>
    <row r="256" spans="1:243" ht="21.75" customHeight="1">
      <c r="A256" s="84"/>
      <c r="B256" s="80"/>
      <c r="C256" s="76"/>
      <c r="D256" s="81"/>
      <c r="E256" s="60"/>
      <c r="F256" s="6"/>
      <c r="G256" s="6"/>
      <c r="H256" s="4">
        <v>2030</v>
      </c>
      <c r="I256" s="11">
        <f t="shared" si="134"/>
        <v>0</v>
      </c>
      <c r="J256" s="11">
        <f t="shared" si="134"/>
        <v>0</v>
      </c>
      <c r="K256" s="11">
        <v>0</v>
      </c>
      <c r="L256" s="11">
        <v>0</v>
      </c>
      <c r="M256" s="11">
        <v>0</v>
      </c>
      <c r="N256" s="11">
        <v>0</v>
      </c>
      <c r="O256" s="11">
        <v>0</v>
      </c>
      <c r="P256" s="11">
        <v>0</v>
      </c>
      <c r="Q256" s="11">
        <v>0</v>
      </c>
      <c r="R256" s="11">
        <v>0</v>
      </c>
      <c r="S256" s="10"/>
      <c r="T256" s="2"/>
      <c r="AI256" s="57"/>
      <c r="AY256" s="57"/>
      <c r="BO256" s="57"/>
      <c r="CE256" s="57"/>
      <c r="CU256" s="57"/>
      <c r="DK256" s="57"/>
      <c r="EA256" s="57"/>
      <c r="EQ256" s="57"/>
      <c r="FG256" s="57"/>
      <c r="FW256" s="57"/>
      <c r="GM256" s="57"/>
      <c r="HC256" s="57"/>
      <c r="HS256" s="57"/>
      <c r="II256" s="57"/>
    </row>
    <row r="257" spans="1:20" ht="52.5" customHeight="1">
      <c r="A257" s="26" t="s">
        <v>51</v>
      </c>
      <c r="B257" s="72" t="s">
        <v>311</v>
      </c>
      <c r="C257" s="72">
        <v>0.3316</v>
      </c>
      <c r="D257" s="72" t="s">
        <v>2</v>
      </c>
      <c r="E257" s="73" t="s">
        <v>304</v>
      </c>
      <c r="F257" s="72" t="s">
        <v>220</v>
      </c>
      <c r="G257" s="72" t="s">
        <v>218</v>
      </c>
      <c r="H257" s="72">
        <v>2022</v>
      </c>
      <c r="I257" s="1">
        <f t="shared" si="134"/>
        <v>44.699999999999996</v>
      </c>
      <c r="J257" s="1">
        <f t="shared" si="134"/>
        <v>44.699999999999996</v>
      </c>
      <c r="K257" s="1">
        <f>38.4+6.3</f>
        <v>44.699999999999996</v>
      </c>
      <c r="L257" s="1">
        <f>38.4+6.3</f>
        <v>44.699999999999996</v>
      </c>
      <c r="M257" s="1">
        <v>0</v>
      </c>
      <c r="N257" s="1">
        <v>0</v>
      </c>
      <c r="O257" s="1">
        <v>0</v>
      </c>
      <c r="P257" s="1">
        <v>0</v>
      </c>
      <c r="Q257" s="1">
        <v>0</v>
      </c>
      <c r="R257" s="1">
        <v>0</v>
      </c>
      <c r="S257" s="71"/>
      <c r="T257" s="2"/>
    </row>
    <row r="258" spans="1:20" ht="52.5" customHeight="1">
      <c r="A258" s="26" t="s">
        <v>303</v>
      </c>
      <c r="B258" s="62" t="s">
        <v>44</v>
      </c>
      <c r="C258" s="62">
        <v>0.4</v>
      </c>
      <c r="D258" s="62" t="s">
        <v>3</v>
      </c>
      <c r="E258" s="62"/>
      <c r="F258" s="62" t="s">
        <v>220</v>
      </c>
      <c r="G258" s="62" t="s">
        <v>218</v>
      </c>
      <c r="H258" s="62">
        <v>2023</v>
      </c>
      <c r="I258" s="1">
        <f aca="true" t="shared" si="135" ref="I258:J261">K258+M258+O258+Q258</f>
        <v>3271.2</v>
      </c>
      <c r="J258" s="1">
        <f t="shared" si="135"/>
        <v>0</v>
      </c>
      <c r="K258" s="1">
        <v>3271.2</v>
      </c>
      <c r="L258" s="1">
        <v>0</v>
      </c>
      <c r="M258" s="1">
        <v>0</v>
      </c>
      <c r="N258" s="1">
        <v>0</v>
      </c>
      <c r="O258" s="1">
        <v>0</v>
      </c>
      <c r="P258" s="1">
        <v>0</v>
      </c>
      <c r="Q258" s="1">
        <v>0</v>
      </c>
      <c r="R258" s="1">
        <v>0</v>
      </c>
      <c r="S258" s="65"/>
      <c r="T258" s="2"/>
    </row>
    <row r="259" spans="1:20" ht="57" customHeight="1">
      <c r="A259" s="26" t="s">
        <v>80</v>
      </c>
      <c r="B259" s="55" t="s">
        <v>135</v>
      </c>
      <c r="C259" s="55">
        <v>0</v>
      </c>
      <c r="D259" s="55" t="s">
        <v>3</v>
      </c>
      <c r="E259" s="62" t="s">
        <v>304</v>
      </c>
      <c r="F259" s="62" t="s">
        <v>220</v>
      </c>
      <c r="G259" s="62" t="s">
        <v>218</v>
      </c>
      <c r="H259" s="62">
        <v>2023</v>
      </c>
      <c r="I259" s="1">
        <f>K259+M259+O259+Q259</f>
        <v>356.5</v>
      </c>
      <c r="J259" s="1">
        <f>L259+N259+P259+R259</f>
        <v>356.5</v>
      </c>
      <c r="K259" s="74">
        <f>431.9-75.4</f>
        <v>356.5</v>
      </c>
      <c r="L259" s="74">
        <f>431.9-75.4</f>
        <v>356.5</v>
      </c>
      <c r="M259" s="1">
        <v>0</v>
      </c>
      <c r="N259" s="1">
        <v>0</v>
      </c>
      <c r="O259" s="1">
        <v>0</v>
      </c>
      <c r="P259" s="1">
        <v>0</v>
      </c>
      <c r="Q259" s="1">
        <v>0</v>
      </c>
      <c r="R259" s="1">
        <v>0</v>
      </c>
      <c r="S259" s="65"/>
      <c r="T259" s="2"/>
    </row>
    <row r="260" spans="1:20" ht="59.25" customHeight="1">
      <c r="A260" s="26" t="s">
        <v>81</v>
      </c>
      <c r="B260" s="62" t="s">
        <v>54</v>
      </c>
      <c r="C260" s="62">
        <v>0.69</v>
      </c>
      <c r="D260" s="62" t="s">
        <v>2</v>
      </c>
      <c r="E260" s="62"/>
      <c r="F260" s="62" t="s">
        <v>220</v>
      </c>
      <c r="G260" s="62" t="s">
        <v>221</v>
      </c>
      <c r="H260" s="62">
        <v>2025</v>
      </c>
      <c r="I260" s="1">
        <f t="shared" si="135"/>
        <v>11737.7</v>
      </c>
      <c r="J260" s="1">
        <f t="shared" si="135"/>
        <v>0</v>
      </c>
      <c r="K260" s="1">
        <v>11737.7</v>
      </c>
      <c r="L260" s="1">
        <v>0</v>
      </c>
      <c r="M260" s="1">
        <v>0</v>
      </c>
      <c r="N260" s="1">
        <v>0</v>
      </c>
      <c r="O260" s="1">
        <v>0</v>
      </c>
      <c r="P260" s="1">
        <v>0</v>
      </c>
      <c r="Q260" s="1">
        <v>0</v>
      </c>
      <c r="R260" s="1">
        <v>0</v>
      </c>
      <c r="S260" s="66"/>
      <c r="T260" s="2"/>
    </row>
    <row r="261" spans="1:20" ht="38.25" customHeight="1">
      <c r="A261" s="26" t="s">
        <v>82</v>
      </c>
      <c r="B261" s="62" t="s">
        <v>199</v>
      </c>
      <c r="C261" s="62">
        <v>1.8</v>
      </c>
      <c r="D261" s="62" t="s">
        <v>2</v>
      </c>
      <c r="E261" s="62"/>
      <c r="F261" s="62" t="s">
        <v>220</v>
      </c>
      <c r="G261" s="62" t="s">
        <v>221</v>
      </c>
      <c r="H261" s="62">
        <v>2025</v>
      </c>
      <c r="I261" s="1">
        <f t="shared" si="135"/>
        <v>14792.6</v>
      </c>
      <c r="J261" s="1">
        <f t="shared" si="135"/>
        <v>0</v>
      </c>
      <c r="K261" s="1">
        <v>14792.6</v>
      </c>
      <c r="L261" s="1">
        <v>0</v>
      </c>
      <c r="M261" s="1">
        <v>0</v>
      </c>
      <c r="N261" s="1">
        <v>0</v>
      </c>
      <c r="O261" s="1">
        <v>0</v>
      </c>
      <c r="P261" s="1">
        <v>0</v>
      </c>
      <c r="Q261" s="1">
        <v>0</v>
      </c>
      <c r="R261" s="1">
        <v>0</v>
      </c>
      <c r="S261" s="66" t="s">
        <v>197</v>
      </c>
      <c r="T261" s="2"/>
    </row>
    <row r="262" spans="1:20" ht="38.25" customHeight="1">
      <c r="A262" s="26" t="s">
        <v>83</v>
      </c>
      <c r="B262" s="62" t="s">
        <v>198</v>
      </c>
      <c r="C262" s="62">
        <v>1.9</v>
      </c>
      <c r="D262" s="62" t="s">
        <v>2</v>
      </c>
      <c r="E262" s="62"/>
      <c r="F262" s="62" t="s">
        <v>220</v>
      </c>
      <c r="G262" s="62" t="s">
        <v>221</v>
      </c>
      <c r="H262" s="62">
        <v>2025</v>
      </c>
      <c r="I262" s="1">
        <f aca="true" t="shared" si="136" ref="I262:I268">K262+M262+O262+Q262</f>
        <v>15202.5</v>
      </c>
      <c r="J262" s="1">
        <f aca="true" t="shared" si="137" ref="J262:J268">L262+N262+P262+R262</f>
        <v>0</v>
      </c>
      <c r="K262" s="1">
        <v>15202.5</v>
      </c>
      <c r="L262" s="1">
        <v>0</v>
      </c>
      <c r="M262" s="1">
        <v>0</v>
      </c>
      <c r="N262" s="1">
        <v>0</v>
      </c>
      <c r="O262" s="1">
        <v>0</v>
      </c>
      <c r="P262" s="1">
        <v>0</v>
      </c>
      <c r="Q262" s="1">
        <v>0</v>
      </c>
      <c r="R262" s="1">
        <v>0</v>
      </c>
      <c r="S262" s="66" t="s">
        <v>197</v>
      </c>
      <c r="T262" s="2"/>
    </row>
    <row r="263" spans="1:20" ht="36" customHeight="1">
      <c r="A263" s="26" t="s">
        <v>84</v>
      </c>
      <c r="B263" s="55" t="s">
        <v>159</v>
      </c>
      <c r="C263" s="55">
        <v>1.43</v>
      </c>
      <c r="D263" s="27" t="s">
        <v>2</v>
      </c>
      <c r="E263" s="62"/>
      <c r="F263" s="62" t="s">
        <v>220</v>
      </c>
      <c r="G263" s="62" t="s">
        <v>221</v>
      </c>
      <c r="H263" s="62">
        <v>2027</v>
      </c>
      <c r="I263" s="1">
        <f aca="true" t="shared" si="138" ref="I263:J265">K263+M263+O263+Q263</f>
        <v>8769.5</v>
      </c>
      <c r="J263" s="1">
        <f t="shared" si="138"/>
        <v>0</v>
      </c>
      <c r="K263" s="1">
        <v>8769.5</v>
      </c>
      <c r="L263" s="1">
        <v>0</v>
      </c>
      <c r="M263" s="1">
        <v>0</v>
      </c>
      <c r="N263" s="1">
        <v>0</v>
      </c>
      <c r="O263" s="1">
        <v>0</v>
      </c>
      <c r="P263" s="1">
        <v>0</v>
      </c>
      <c r="Q263" s="1">
        <v>0</v>
      </c>
      <c r="R263" s="1">
        <v>0</v>
      </c>
      <c r="S263" s="25"/>
      <c r="T263" s="47"/>
    </row>
    <row r="264" spans="1:20" ht="38.25" customHeight="1">
      <c r="A264" s="26" t="s">
        <v>85</v>
      </c>
      <c r="B264" s="62" t="s">
        <v>11</v>
      </c>
      <c r="C264" s="62">
        <v>0.8</v>
      </c>
      <c r="D264" s="62" t="s">
        <v>2</v>
      </c>
      <c r="E264" s="62"/>
      <c r="F264" s="62" t="s">
        <v>220</v>
      </c>
      <c r="G264" s="62" t="s">
        <v>221</v>
      </c>
      <c r="H264" s="62">
        <v>2027</v>
      </c>
      <c r="I264" s="1">
        <f t="shared" si="138"/>
        <v>8489.6</v>
      </c>
      <c r="J264" s="1">
        <f t="shared" si="138"/>
        <v>0</v>
      </c>
      <c r="K264" s="1">
        <v>8489.6</v>
      </c>
      <c r="L264" s="1">
        <v>0</v>
      </c>
      <c r="M264" s="1">
        <v>0</v>
      </c>
      <c r="N264" s="1">
        <v>0</v>
      </c>
      <c r="O264" s="1">
        <v>0</v>
      </c>
      <c r="P264" s="1">
        <v>0</v>
      </c>
      <c r="Q264" s="1">
        <v>0</v>
      </c>
      <c r="R264" s="1">
        <v>0</v>
      </c>
      <c r="S264" s="66" t="s">
        <v>6</v>
      </c>
      <c r="T264" s="2"/>
    </row>
    <row r="265" spans="1:20" ht="36" customHeight="1">
      <c r="A265" s="26" t="s">
        <v>86</v>
      </c>
      <c r="B265" s="55" t="s">
        <v>160</v>
      </c>
      <c r="C265" s="55">
        <v>1.17</v>
      </c>
      <c r="D265" s="27" t="s">
        <v>2</v>
      </c>
      <c r="E265" s="62"/>
      <c r="F265" s="62" t="s">
        <v>220</v>
      </c>
      <c r="G265" s="62" t="s">
        <v>221</v>
      </c>
      <c r="H265" s="62">
        <v>2028</v>
      </c>
      <c r="I265" s="1">
        <f t="shared" si="138"/>
        <v>7924.3</v>
      </c>
      <c r="J265" s="1">
        <f t="shared" si="138"/>
        <v>0</v>
      </c>
      <c r="K265" s="1">
        <v>7924.3</v>
      </c>
      <c r="L265" s="1">
        <v>0</v>
      </c>
      <c r="M265" s="1">
        <v>0</v>
      </c>
      <c r="N265" s="1">
        <v>0</v>
      </c>
      <c r="O265" s="1">
        <v>0</v>
      </c>
      <c r="P265" s="1">
        <v>0</v>
      </c>
      <c r="Q265" s="1">
        <v>0</v>
      </c>
      <c r="R265" s="1">
        <v>0</v>
      </c>
      <c r="S265" s="25"/>
      <c r="T265" s="47"/>
    </row>
    <row r="266" spans="1:20" ht="50.25" customHeight="1">
      <c r="A266" s="26" t="s">
        <v>87</v>
      </c>
      <c r="B266" s="62" t="s">
        <v>14</v>
      </c>
      <c r="C266" s="62">
        <v>5.5</v>
      </c>
      <c r="D266" s="62" t="s">
        <v>2</v>
      </c>
      <c r="E266" s="62"/>
      <c r="F266" s="62" t="s">
        <v>220</v>
      </c>
      <c r="G266" s="62" t="s">
        <v>221</v>
      </c>
      <c r="H266" s="62">
        <v>2028</v>
      </c>
      <c r="I266" s="1">
        <f t="shared" si="136"/>
        <v>31554.1</v>
      </c>
      <c r="J266" s="1">
        <f t="shared" si="137"/>
        <v>0</v>
      </c>
      <c r="K266" s="1">
        <v>31554.1</v>
      </c>
      <c r="L266" s="1">
        <v>0</v>
      </c>
      <c r="M266" s="1">
        <v>0</v>
      </c>
      <c r="N266" s="1">
        <v>0</v>
      </c>
      <c r="O266" s="1">
        <v>0</v>
      </c>
      <c r="P266" s="1">
        <v>0</v>
      </c>
      <c r="Q266" s="1">
        <v>0</v>
      </c>
      <c r="R266" s="1">
        <v>0</v>
      </c>
      <c r="S266" s="66" t="s">
        <v>6</v>
      </c>
      <c r="T266" s="2"/>
    </row>
    <row r="267" spans="1:20" ht="43.5" customHeight="1">
      <c r="A267" s="26" t="s">
        <v>89</v>
      </c>
      <c r="B267" s="62" t="s">
        <v>15</v>
      </c>
      <c r="C267" s="62">
        <v>0.8</v>
      </c>
      <c r="D267" s="62" t="s">
        <v>2</v>
      </c>
      <c r="E267" s="62"/>
      <c r="F267" s="62" t="s">
        <v>220</v>
      </c>
      <c r="G267" s="62" t="s">
        <v>221</v>
      </c>
      <c r="H267" s="62">
        <v>2029</v>
      </c>
      <c r="I267" s="1">
        <f t="shared" si="136"/>
        <v>9305.2</v>
      </c>
      <c r="J267" s="1">
        <f t="shared" si="137"/>
        <v>0</v>
      </c>
      <c r="K267" s="1">
        <v>9305.2</v>
      </c>
      <c r="L267" s="1">
        <v>0</v>
      </c>
      <c r="M267" s="1">
        <v>0</v>
      </c>
      <c r="N267" s="1">
        <v>0</v>
      </c>
      <c r="O267" s="1">
        <v>0</v>
      </c>
      <c r="P267" s="1">
        <v>0</v>
      </c>
      <c r="Q267" s="1">
        <v>0</v>
      </c>
      <c r="R267" s="1">
        <v>0</v>
      </c>
      <c r="S267" s="66" t="s">
        <v>6</v>
      </c>
      <c r="T267" s="2"/>
    </row>
    <row r="268" spans="1:20" ht="45" customHeight="1">
      <c r="A268" s="26" t="s">
        <v>88</v>
      </c>
      <c r="B268" s="62" t="s">
        <v>57</v>
      </c>
      <c r="C268" s="62">
        <v>3.5</v>
      </c>
      <c r="D268" s="62" t="s">
        <v>2</v>
      </c>
      <c r="E268" s="62"/>
      <c r="F268" s="62" t="s">
        <v>220</v>
      </c>
      <c r="G268" s="62" t="s">
        <v>221</v>
      </c>
      <c r="H268" s="62">
        <v>2029</v>
      </c>
      <c r="I268" s="11">
        <f t="shared" si="136"/>
        <v>21283.5</v>
      </c>
      <c r="J268" s="11">
        <f t="shared" si="137"/>
        <v>0</v>
      </c>
      <c r="K268" s="1">
        <v>21283.5</v>
      </c>
      <c r="L268" s="1">
        <v>0</v>
      </c>
      <c r="M268" s="1">
        <v>0</v>
      </c>
      <c r="N268" s="1">
        <v>0</v>
      </c>
      <c r="O268" s="1">
        <v>0</v>
      </c>
      <c r="P268" s="1">
        <v>0</v>
      </c>
      <c r="Q268" s="1">
        <v>0</v>
      </c>
      <c r="R268" s="1">
        <v>0</v>
      </c>
      <c r="S268" s="66" t="s">
        <v>5</v>
      </c>
      <c r="T268" s="2"/>
    </row>
    <row r="269" spans="1:20" ht="38.25" customHeight="1">
      <c r="A269" s="26" t="s">
        <v>116</v>
      </c>
      <c r="B269" s="62" t="s">
        <v>10</v>
      </c>
      <c r="C269" s="62">
        <v>1.5</v>
      </c>
      <c r="D269" s="62" t="s">
        <v>2</v>
      </c>
      <c r="E269" s="62"/>
      <c r="F269" s="62" t="s">
        <v>220</v>
      </c>
      <c r="G269" s="62" t="s">
        <v>221</v>
      </c>
      <c r="H269" s="62">
        <v>2029</v>
      </c>
      <c r="I269" s="1">
        <f aca="true" t="shared" si="139" ref="I269:J273">K269+M269+O269+Q269</f>
        <v>11302.1</v>
      </c>
      <c r="J269" s="1">
        <f t="shared" si="139"/>
        <v>0</v>
      </c>
      <c r="K269" s="1">
        <v>11302.1</v>
      </c>
      <c r="L269" s="1">
        <v>0</v>
      </c>
      <c r="M269" s="1">
        <v>0</v>
      </c>
      <c r="N269" s="1">
        <v>0</v>
      </c>
      <c r="O269" s="1">
        <v>0</v>
      </c>
      <c r="P269" s="1">
        <v>0</v>
      </c>
      <c r="Q269" s="1">
        <v>0</v>
      </c>
      <c r="R269" s="1">
        <v>0</v>
      </c>
      <c r="S269" s="66" t="s">
        <v>6</v>
      </c>
      <c r="T269" s="2"/>
    </row>
    <row r="270" spans="1:20" ht="45.75" customHeight="1">
      <c r="A270" s="26" t="s">
        <v>103</v>
      </c>
      <c r="B270" s="62" t="s">
        <v>16</v>
      </c>
      <c r="C270" s="62">
        <v>1.4</v>
      </c>
      <c r="D270" s="62" t="s">
        <v>2</v>
      </c>
      <c r="E270" s="62"/>
      <c r="F270" s="62" t="s">
        <v>220</v>
      </c>
      <c r="G270" s="62" t="s">
        <v>221</v>
      </c>
      <c r="H270" s="62">
        <v>2029</v>
      </c>
      <c r="I270" s="1">
        <f t="shared" si="139"/>
        <v>10847.8</v>
      </c>
      <c r="J270" s="1">
        <f t="shared" si="139"/>
        <v>0</v>
      </c>
      <c r="K270" s="1">
        <v>10847.8</v>
      </c>
      <c r="L270" s="1">
        <v>0</v>
      </c>
      <c r="M270" s="1">
        <v>0</v>
      </c>
      <c r="N270" s="1">
        <v>0</v>
      </c>
      <c r="O270" s="1">
        <v>0</v>
      </c>
      <c r="P270" s="1">
        <v>0</v>
      </c>
      <c r="Q270" s="1">
        <v>0</v>
      </c>
      <c r="R270" s="1">
        <v>0</v>
      </c>
      <c r="S270" s="66" t="s">
        <v>6</v>
      </c>
      <c r="T270" s="2"/>
    </row>
    <row r="271" spans="1:20" ht="38.25" customHeight="1">
      <c r="A271" s="26" t="s">
        <v>117</v>
      </c>
      <c r="B271" s="62" t="s">
        <v>12</v>
      </c>
      <c r="C271" s="62">
        <v>0.25</v>
      </c>
      <c r="D271" s="62" t="s">
        <v>2</v>
      </c>
      <c r="E271" s="62"/>
      <c r="F271" s="62" t="s">
        <v>220</v>
      </c>
      <c r="G271" s="62" t="s">
        <v>221</v>
      </c>
      <c r="H271" s="62">
        <v>2029</v>
      </c>
      <c r="I271" s="1">
        <f t="shared" si="139"/>
        <v>6542.1</v>
      </c>
      <c r="J271" s="1">
        <f t="shared" si="139"/>
        <v>0</v>
      </c>
      <c r="K271" s="1">
        <v>6542.1</v>
      </c>
      <c r="L271" s="1">
        <v>0</v>
      </c>
      <c r="M271" s="1">
        <v>0</v>
      </c>
      <c r="N271" s="1">
        <v>0</v>
      </c>
      <c r="O271" s="1">
        <v>0</v>
      </c>
      <c r="P271" s="1">
        <v>0</v>
      </c>
      <c r="Q271" s="1">
        <v>0</v>
      </c>
      <c r="R271" s="1">
        <v>0</v>
      </c>
      <c r="S271" s="66" t="s">
        <v>6</v>
      </c>
      <c r="T271" s="2"/>
    </row>
    <row r="272" spans="1:20" ht="38.25" customHeight="1">
      <c r="A272" s="26" t="s">
        <v>118</v>
      </c>
      <c r="B272" s="62" t="s">
        <v>55</v>
      </c>
      <c r="C272" s="62">
        <v>6.68</v>
      </c>
      <c r="D272" s="62" t="s">
        <v>2</v>
      </c>
      <c r="E272" s="62"/>
      <c r="F272" s="62" t="s">
        <v>220</v>
      </c>
      <c r="G272" s="62" t="s">
        <v>221</v>
      </c>
      <c r="H272" s="62">
        <v>2030</v>
      </c>
      <c r="I272" s="1">
        <f t="shared" si="139"/>
        <v>35579.8</v>
      </c>
      <c r="J272" s="1">
        <f t="shared" si="139"/>
        <v>0</v>
      </c>
      <c r="K272" s="1">
        <v>35579.8</v>
      </c>
      <c r="L272" s="1">
        <v>0</v>
      </c>
      <c r="M272" s="1">
        <v>0</v>
      </c>
      <c r="N272" s="1">
        <v>0</v>
      </c>
      <c r="O272" s="1">
        <v>0</v>
      </c>
      <c r="P272" s="1">
        <v>0</v>
      </c>
      <c r="Q272" s="1">
        <v>0</v>
      </c>
      <c r="R272" s="1">
        <v>0</v>
      </c>
      <c r="S272" s="66" t="s">
        <v>6</v>
      </c>
      <c r="T272" s="2"/>
    </row>
    <row r="273" spans="1:20" ht="38.25" customHeight="1">
      <c r="A273" s="26" t="s">
        <v>250</v>
      </c>
      <c r="B273" s="62" t="s">
        <v>13</v>
      </c>
      <c r="C273" s="62">
        <v>0.25</v>
      </c>
      <c r="D273" s="62" t="s">
        <v>2</v>
      </c>
      <c r="E273" s="62"/>
      <c r="F273" s="62" t="s">
        <v>220</v>
      </c>
      <c r="G273" s="62" t="s">
        <v>221</v>
      </c>
      <c r="H273" s="62">
        <v>2030</v>
      </c>
      <c r="I273" s="1">
        <f t="shared" si="139"/>
        <v>6542.1</v>
      </c>
      <c r="J273" s="1">
        <f t="shared" si="139"/>
        <v>0</v>
      </c>
      <c r="K273" s="1">
        <v>6542.1</v>
      </c>
      <c r="L273" s="1">
        <v>0</v>
      </c>
      <c r="M273" s="1">
        <v>0</v>
      </c>
      <c r="N273" s="1">
        <v>0</v>
      </c>
      <c r="O273" s="1">
        <v>0</v>
      </c>
      <c r="P273" s="1">
        <v>0</v>
      </c>
      <c r="Q273" s="1">
        <v>0</v>
      </c>
      <c r="R273" s="1">
        <v>0</v>
      </c>
      <c r="S273" s="66" t="s">
        <v>6</v>
      </c>
      <c r="T273" s="2"/>
    </row>
    <row r="274" spans="1:20" ht="38.25" customHeight="1">
      <c r="A274" s="26" t="s">
        <v>251</v>
      </c>
      <c r="B274" s="62" t="s">
        <v>194</v>
      </c>
      <c r="C274" s="62">
        <v>1.45</v>
      </c>
      <c r="D274" s="62" t="s">
        <v>2</v>
      </c>
      <c r="E274" s="62"/>
      <c r="F274" s="62" t="s">
        <v>220</v>
      </c>
      <c r="G274" s="62" t="s">
        <v>221</v>
      </c>
      <c r="H274" s="62">
        <v>2030</v>
      </c>
      <c r="I274" s="1">
        <f aca="true" t="shared" si="140" ref="I274:J276">K274+M274+O274+Q274</f>
        <v>9384.7</v>
      </c>
      <c r="J274" s="1">
        <f t="shared" si="140"/>
        <v>0</v>
      </c>
      <c r="K274" s="1">
        <v>9384.7</v>
      </c>
      <c r="L274" s="1">
        <v>0</v>
      </c>
      <c r="M274" s="1">
        <v>0</v>
      </c>
      <c r="N274" s="1">
        <v>0</v>
      </c>
      <c r="O274" s="1">
        <v>0</v>
      </c>
      <c r="P274" s="1">
        <v>0</v>
      </c>
      <c r="Q274" s="1">
        <v>0</v>
      </c>
      <c r="R274" s="1">
        <v>0</v>
      </c>
      <c r="S274" s="66" t="s">
        <v>197</v>
      </c>
      <c r="T274" s="2"/>
    </row>
    <row r="275" spans="1:20" ht="38.25" customHeight="1">
      <c r="A275" s="26" t="s">
        <v>252</v>
      </c>
      <c r="B275" s="62" t="s">
        <v>195</v>
      </c>
      <c r="C275" s="62">
        <v>1.7</v>
      </c>
      <c r="D275" s="62" t="s">
        <v>2</v>
      </c>
      <c r="E275" s="62"/>
      <c r="F275" s="62" t="s">
        <v>220</v>
      </c>
      <c r="G275" s="62" t="s">
        <v>221</v>
      </c>
      <c r="H275" s="62">
        <v>2030</v>
      </c>
      <c r="I275" s="1">
        <f t="shared" si="140"/>
        <v>9716.1</v>
      </c>
      <c r="J275" s="1">
        <f t="shared" si="140"/>
        <v>0</v>
      </c>
      <c r="K275" s="1">
        <v>9716.1</v>
      </c>
      <c r="L275" s="1">
        <v>0</v>
      </c>
      <c r="M275" s="1">
        <v>0</v>
      </c>
      <c r="N275" s="1">
        <v>0</v>
      </c>
      <c r="O275" s="1">
        <v>0</v>
      </c>
      <c r="P275" s="1">
        <v>0</v>
      </c>
      <c r="Q275" s="1">
        <v>0</v>
      </c>
      <c r="R275" s="1">
        <v>0</v>
      </c>
      <c r="S275" s="66" t="s">
        <v>197</v>
      </c>
      <c r="T275" s="2"/>
    </row>
    <row r="276" spans="1:20" ht="38.25" customHeight="1">
      <c r="A276" s="26" t="s">
        <v>312</v>
      </c>
      <c r="B276" s="62" t="s">
        <v>196</v>
      </c>
      <c r="C276" s="62">
        <v>4</v>
      </c>
      <c r="D276" s="62" t="s">
        <v>2</v>
      </c>
      <c r="E276" s="62"/>
      <c r="F276" s="62" t="s">
        <v>220</v>
      </c>
      <c r="G276" s="62" t="s">
        <v>221</v>
      </c>
      <c r="H276" s="62">
        <v>2030</v>
      </c>
      <c r="I276" s="1">
        <f t="shared" si="140"/>
        <v>13133.4</v>
      </c>
      <c r="J276" s="1">
        <f t="shared" si="140"/>
        <v>0</v>
      </c>
      <c r="K276" s="1">
        <v>13133.4</v>
      </c>
      <c r="L276" s="1">
        <v>0</v>
      </c>
      <c r="M276" s="1">
        <v>0</v>
      </c>
      <c r="N276" s="1">
        <v>0</v>
      </c>
      <c r="O276" s="1">
        <v>0</v>
      </c>
      <c r="P276" s="1">
        <v>0</v>
      </c>
      <c r="Q276" s="1">
        <v>0</v>
      </c>
      <c r="R276" s="1">
        <v>0</v>
      </c>
      <c r="S276" s="66" t="s">
        <v>197</v>
      </c>
      <c r="T276" s="2"/>
    </row>
    <row r="277" spans="1:20" ht="29.25" customHeight="1">
      <c r="A277" s="83" t="s">
        <v>90</v>
      </c>
      <c r="B277" s="77" t="s">
        <v>182</v>
      </c>
      <c r="C277" s="78"/>
      <c r="D277" s="79"/>
      <c r="E277" s="85"/>
      <c r="F277" s="60"/>
      <c r="G277" s="60"/>
      <c r="H277" s="8" t="s">
        <v>26</v>
      </c>
      <c r="I277" s="9">
        <f>K277+M277+O277+Q277</f>
        <v>25599.199999999997</v>
      </c>
      <c r="J277" s="9">
        <f>L277+N277+P277+R277</f>
        <v>6589.4</v>
      </c>
      <c r="K277" s="9">
        <f>K278+K279+K280+K281+K282+K283+K284+K285+K286</f>
        <v>25599.199999999997</v>
      </c>
      <c r="L277" s="9">
        <f aca="true" t="shared" si="141" ref="L277:R277">L278+L279+L280+L281+L282+L283+L284+L285+L286</f>
        <v>6589.4</v>
      </c>
      <c r="M277" s="9">
        <f t="shared" si="141"/>
        <v>0</v>
      </c>
      <c r="N277" s="9">
        <f t="shared" si="141"/>
        <v>0</v>
      </c>
      <c r="O277" s="9">
        <f t="shared" si="141"/>
        <v>0</v>
      </c>
      <c r="P277" s="9">
        <f t="shared" si="141"/>
        <v>0</v>
      </c>
      <c r="Q277" s="9">
        <f t="shared" si="141"/>
        <v>0</v>
      </c>
      <c r="R277" s="9">
        <f t="shared" si="141"/>
        <v>0</v>
      </c>
      <c r="S277" s="10"/>
      <c r="T277" s="2"/>
    </row>
    <row r="278" spans="1:20" ht="22.5" customHeight="1">
      <c r="A278" s="84"/>
      <c r="B278" s="80"/>
      <c r="C278" s="76"/>
      <c r="D278" s="81"/>
      <c r="E278" s="86"/>
      <c r="F278" s="61"/>
      <c r="G278" s="61"/>
      <c r="H278" s="4">
        <v>2022</v>
      </c>
      <c r="I278" s="11">
        <f>K278+M278+O278+Q278</f>
        <v>6589.4</v>
      </c>
      <c r="J278" s="11">
        <f>L278+N278+P278+R278</f>
        <v>6589.4</v>
      </c>
      <c r="K278" s="11">
        <f>K287</f>
        <v>6589.4</v>
      </c>
      <c r="L278" s="11">
        <f aca="true" t="shared" si="142" ref="L278:R278">L287</f>
        <v>6589.4</v>
      </c>
      <c r="M278" s="11">
        <f t="shared" si="142"/>
        <v>0</v>
      </c>
      <c r="N278" s="11">
        <f t="shared" si="142"/>
        <v>0</v>
      </c>
      <c r="O278" s="11">
        <f t="shared" si="142"/>
        <v>0</v>
      </c>
      <c r="P278" s="11">
        <f t="shared" si="142"/>
        <v>0</v>
      </c>
      <c r="Q278" s="11">
        <f t="shared" si="142"/>
        <v>0</v>
      </c>
      <c r="R278" s="11">
        <f t="shared" si="142"/>
        <v>0</v>
      </c>
      <c r="S278" s="10"/>
      <c r="T278" s="2"/>
    </row>
    <row r="279" spans="1:20" ht="20.25" customHeight="1">
      <c r="A279" s="84"/>
      <c r="B279" s="80"/>
      <c r="C279" s="76"/>
      <c r="D279" s="81"/>
      <c r="E279" s="86"/>
      <c r="F279" s="61"/>
      <c r="G279" s="61"/>
      <c r="H279" s="4">
        <v>2023</v>
      </c>
      <c r="I279" s="11">
        <f aca="true" t="shared" si="143" ref="I279:I286">K279+M279+O279+Q279</f>
        <v>0</v>
      </c>
      <c r="J279" s="11">
        <f aca="true" t="shared" si="144" ref="J279:J286">L279+N279+P279+R279</f>
        <v>0</v>
      </c>
      <c r="K279" s="11">
        <v>0</v>
      </c>
      <c r="L279" s="11">
        <v>0</v>
      </c>
      <c r="M279" s="11">
        <v>0</v>
      </c>
      <c r="N279" s="11">
        <v>0</v>
      </c>
      <c r="O279" s="11">
        <v>0</v>
      </c>
      <c r="P279" s="11">
        <v>0</v>
      </c>
      <c r="Q279" s="11">
        <v>0</v>
      </c>
      <c r="R279" s="11">
        <v>0</v>
      </c>
      <c r="S279" s="10"/>
      <c r="T279" s="2"/>
    </row>
    <row r="280" spans="1:20" ht="21.75" customHeight="1">
      <c r="A280" s="84"/>
      <c r="B280" s="80"/>
      <c r="C280" s="76"/>
      <c r="D280" s="81"/>
      <c r="E280" s="86"/>
      <c r="F280" s="61"/>
      <c r="G280" s="61"/>
      <c r="H280" s="4">
        <v>2024</v>
      </c>
      <c r="I280" s="11">
        <f t="shared" si="143"/>
        <v>0</v>
      </c>
      <c r="J280" s="11">
        <f>L280+N280+P280+R280</f>
        <v>0</v>
      </c>
      <c r="K280" s="11">
        <v>0</v>
      </c>
      <c r="L280" s="11">
        <v>0</v>
      </c>
      <c r="M280" s="11">
        <v>0</v>
      </c>
      <c r="N280" s="11">
        <v>0</v>
      </c>
      <c r="O280" s="11">
        <v>0</v>
      </c>
      <c r="P280" s="11">
        <v>0</v>
      </c>
      <c r="Q280" s="11">
        <v>0</v>
      </c>
      <c r="R280" s="11">
        <v>0</v>
      </c>
      <c r="S280" s="10"/>
      <c r="T280" s="2"/>
    </row>
    <row r="281" spans="1:20" ht="24" customHeight="1">
      <c r="A281" s="84"/>
      <c r="B281" s="80"/>
      <c r="C281" s="76"/>
      <c r="D281" s="81"/>
      <c r="E281" s="86"/>
      <c r="F281" s="61"/>
      <c r="G281" s="61"/>
      <c r="H281" s="4">
        <v>2025</v>
      </c>
      <c r="I281" s="11">
        <f t="shared" si="143"/>
        <v>0</v>
      </c>
      <c r="J281" s="11">
        <f t="shared" si="144"/>
        <v>0</v>
      </c>
      <c r="K281" s="11">
        <v>0</v>
      </c>
      <c r="L281" s="11">
        <v>0</v>
      </c>
      <c r="M281" s="11">
        <v>0</v>
      </c>
      <c r="N281" s="11">
        <v>0</v>
      </c>
      <c r="O281" s="11">
        <v>0</v>
      </c>
      <c r="P281" s="11">
        <v>0</v>
      </c>
      <c r="Q281" s="11">
        <v>0</v>
      </c>
      <c r="R281" s="11">
        <v>0</v>
      </c>
      <c r="S281" s="10"/>
      <c r="T281" s="2"/>
    </row>
    <row r="282" spans="1:20" ht="18" customHeight="1">
      <c r="A282" s="84"/>
      <c r="B282" s="80"/>
      <c r="C282" s="76"/>
      <c r="D282" s="81"/>
      <c r="E282" s="86"/>
      <c r="F282" s="61"/>
      <c r="G282" s="61"/>
      <c r="H282" s="4">
        <v>2026</v>
      </c>
      <c r="I282" s="11">
        <f t="shared" si="143"/>
        <v>19009.8</v>
      </c>
      <c r="J282" s="11">
        <f t="shared" si="144"/>
        <v>0</v>
      </c>
      <c r="K282" s="11">
        <f>K289+K290+K291+K292+K293+K294+K288</f>
        <v>19009.8</v>
      </c>
      <c r="L282" s="11">
        <f aca="true" t="shared" si="145" ref="L282:R282">L289+L290+L291+L292+L293+L294</f>
        <v>0</v>
      </c>
      <c r="M282" s="11">
        <f t="shared" si="145"/>
        <v>0</v>
      </c>
      <c r="N282" s="11">
        <f t="shared" si="145"/>
        <v>0</v>
      </c>
      <c r="O282" s="11">
        <f t="shared" si="145"/>
        <v>0</v>
      </c>
      <c r="P282" s="11">
        <f t="shared" si="145"/>
        <v>0</v>
      </c>
      <c r="Q282" s="11">
        <f t="shared" si="145"/>
        <v>0</v>
      </c>
      <c r="R282" s="11">
        <f t="shared" si="145"/>
        <v>0</v>
      </c>
      <c r="S282" s="10"/>
      <c r="T282" s="2"/>
    </row>
    <row r="283" spans="1:20" ht="21.75" customHeight="1">
      <c r="A283" s="84"/>
      <c r="B283" s="80"/>
      <c r="C283" s="76"/>
      <c r="D283" s="81"/>
      <c r="E283" s="86"/>
      <c r="F283" s="61"/>
      <c r="G283" s="61"/>
      <c r="H283" s="4">
        <v>2027</v>
      </c>
      <c r="I283" s="11">
        <f t="shared" si="143"/>
        <v>0</v>
      </c>
      <c r="J283" s="11">
        <f t="shared" si="144"/>
        <v>0</v>
      </c>
      <c r="K283" s="11">
        <v>0</v>
      </c>
      <c r="L283" s="11">
        <v>0</v>
      </c>
      <c r="M283" s="11">
        <v>0</v>
      </c>
      <c r="N283" s="11">
        <v>0</v>
      </c>
      <c r="O283" s="11">
        <v>0</v>
      </c>
      <c r="P283" s="11">
        <v>0</v>
      </c>
      <c r="Q283" s="11">
        <v>0</v>
      </c>
      <c r="R283" s="11">
        <v>0</v>
      </c>
      <c r="S283" s="10"/>
      <c r="T283" s="2"/>
    </row>
    <row r="284" spans="1:20" ht="21.75" customHeight="1">
      <c r="A284" s="84"/>
      <c r="B284" s="80"/>
      <c r="C284" s="76"/>
      <c r="D284" s="81"/>
      <c r="E284" s="86"/>
      <c r="F284" s="61"/>
      <c r="G284" s="61"/>
      <c r="H284" s="4">
        <v>2028</v>
      </c>
      <c r="I284" s="11">
        <f t="shared" si="143"/>
        <v>0</v>
      </c>
      <c r="J284" s="11">
        <f t="shared" si="144"/>
        <v>0</v>
      </c>
      <c r="K284" s="11">
        <v>0</v>
      </c>
      <c r="L284" s="11">
        <v>0</v>
      </c>
      <c r="M284" s="11">
        <v>0</v>
      </c>
      <c r="N284" s="11">
        <v>0</v>
      </c>
      <c r="O284" s="11">
        <v>0</v>
      </c>
      <c r="P284" s="11">
        <v>0</v>
      </c>
      <c r="Q284" s="11">
        <v>0</v>
      </c>
      <c r="R284" s="11">
        <v>0</v>
      </c>
      <c r="S284" s="10"/>
      <c r="T284" s="2"/>
    </row>
    <row r="285" spans="1:20" ht="21.75" customHeight="1">
      <c r="A285" s="84"/>
      <c r="B285" s="80"/>
      <c r="C285" s="76"/>
      <c r="D285" s="81"/>
      <c r="E285" s="86"/>
      <c r="F285" s="61"/>
      <c r="G285" s="61"/>
      <c r="H285" s="4">
        <v>2029</v>
      </c>
      <c r="I285" s="11">
        <f t="shared" si="143"/>
        <v>0</v>
      </c>
      <c r="J285" s="11">
        <f t="shared" si="144"/>
        <v>0</v>
      </c>
      <c r="K285" s="11">
        <v>0</v>
      </c>
      <c r="L285" s="11">
        <v>0</v>
      </c>
      <c r="M285" s="11">
        <v>0</v>
      </c>
      <c r="N285" s="11">
        <v>0</v>
      </c>
      <c r="O285" s="11">
        <v>0</v>
      </c>
      <c r="P285" s="11">
        <v>0</v>
      </c>
      <c r="Q285" s="11">
        <v>0</v>
      </c>
      <c r="R285" s="11">
        <v>0</v>
      </c>
      <c r="S285" s="10"/>
      <c r="T285" s="2"/>
    </row>
    <row r="286" spans="1:20" ht="21.75" customHeight="1">
      <c r="A286" s="84"/>
      <c r="B286" s="80"/>
      <c r="C286" s="76"/>
      <c r="D286" s="81"/>
      <c r="E286" s="86"/>
      <c r="F286" s="61"/>
      <c r="G286" s="61"/>
      <c r="H286" s="4">
        <v>2030</v>
      </c>
      <c r="I286" s="11">
        <f t="shared" si="143"/>
        <v>0</v>
      </c>
      <c r="J286" s="11">
        <f t="shared" si="144"/>
        <v>0</v>
      </c>
      <c r="K286" s="11">
        <v>0</v>
      </c>
      <c r="L286" s="11">
        <v>0</v>
      </c>
      <c r="M286" s="11">
        <v>0</v>
      </c>
      <c r="N286" s="11">
        <v>0</v>
      </c>
      <c r="O286" s="11">
        <v>0</v>
      </c>
      <c r="P286" s="11">
        <v>0</v>
      </c>
      <c r="Q286" s="11">
        <v>0</v>
      </c>
      <c r="R286" s="11">
        <v>0</v>
      </c>
      <c r="S286" s="10"/>
      <c r="T286" s="2"/>
    </row>
    <row r="287" spans="1:20" ht="93.75" customHeight="1">
      <c r="A287" s="26" t="s">
        <v>91</v>
      </c>
      <c r="B287" s="30" t="s">
        <v>207</v>
      </c>
      <c r="C287" s="62">
        <v>2.015</v>
      </c>
      <c r="D287" s="62" t="s">
        <v>2</v>
      </c>
      <c r="E287" s="62" t="s">
        <v>297</v>
      </c>
      <c r="F287" s="62" t="s">
        <v>220</v>
      </c>
      <c r="G287" s="62" t="s">
        <v>223</v>
      </c>
      <c r="H287" s="62">
        <v>2022</v>
      </c>
      <c r="I287" s="1">
        <f aca="true" t="shared" si="146" ref="I287:J293">K287+M287+O287+Q287</f>
        <v>6589.4</v>
      </c>
      <c r="J287" s="1">
        <f t="shared" si="146"/>
        <v>6589.4</v>
      </c>
      <c r="K287" s="1">
        <f>6600.2-10.8</f>
        <v>6589.4</v>
      </c>
      <c r="L287" s="1">
        <f>6600.2-10.8</f>
        <v>6589.4</v>
      </c>
      <c r="M287" s="1">
        <v>0</v>
      </c>
      <c r="N287" s="1">
        <v>0</v>
      </c>
      <c r="O287" s="1">
        <v>0</v>
      </c>
      <c r="P287" s="1">
        <v>0</v>
      </c>
      <c r="Q287" s="1">
        <v>0</v>
      </c>
      <c r="R287" s="1">
        <v>0</v>
      </c>
      <c r="S287" s="66"/>
      <c r="T287" s="2"/>
    </row>
    <row r="288" spans="1:20" ht="84" customHeight="1">
      <c r="A288" s="26" t="s">
        <v>253</v>
      </c>
      <c r="B288" s="62" t="s">
        <v>206</v>
      </c>
      <c r="C288" s="62"/>
      <c r="D288" s="62" t="s">
        <v>181</v>
      </c>
      <c r="E288" s="62"/>
      <c r="F288" s="62" t="s">
        <v>220</v>
      </c>
      <c r="G288" s="62" t="s">
        <v>223</v>
      </c>
      <c r="H288" s="62">
        <v>2026</v>
      </c>
      <c r="I288" s="1">
        <f t="shared" si="146"/>
        <v>4609.8</v>
      </c>
      <c r="J288" s="1">
        <f t="shared" si="146"/>
        <v>0</v>
      </c>
      <c r="K288" s="1">
        <v>4609.8</v>
      </c>
      <c r="L288" s="1">
        <v>0</v>
      </c>
      <c r="M288" s="1">
        <v>0</v>
      </c>
      <c r="N288" s="1">
        <v>0</v>
      </c>
      <c r="O288" s="1">
        <v>0</v>
      </c>
      <c r="P288" s="1">
        <v>0</v>
      </c>
      <c r="Q288" s="1">
        <v>0</v>
      </c>
      <c r="R288" s="1">
        <v>0</v>
      </c>
      <c r="S288" s="66"/>
      <c r="T288" s="2"/>
    </row>
    <row r="289" spans="1:20" ht="97.5" customHeight="1">
      <c r="A289" s="26" t="s">
        <v>254</v>
      </c>
      <c r="B289" s="62" t="s">
        <v>241</v>
      </c>
      <c r="C289" s="62">
        <v>0.036</v>
      </c>
      <c r="D289" s="62" t="s">
        <v>181</v>
      </c>
      <c r="E289" s="62"/>
      <c r="F289" s="62" t="s">
        <v>220</v>
      </c>
      <c r="G289" s="62" t="s">
        <v>221</v>
      </c>
      <c r="H289" s="62">
        <v>2026</v>
      </c>
      <c r="I289" s="1">
        <f t="shared" si="146"/>
        <v>2400</v>
      </c>
      <c r="J289" s="1">
        <f t="shared" si="146"/>
        <v>0</v>
      </c>
      <c r="K289" s="1">
        <v>2400</v>
      </c>
      <c r="L289" s="1">
        <v>0</v>
      </c>
      <c r="M289" s="1">
        <v>0</v>
      </c>
      <c r="N289" s="1">
        <v>0</v>
      </c>
      <c r="O289" s="1">
        <v>0</v>
      </c>
      <c r="P289" s="1">
        <v>0</v>
      </c>
      <c r="Q289" s="1">
        <v>0</v>
      </c>
      <c r="R289" s="1">
        <v>0</v>
      </c>
      <c r="S289" s="66" t="s">
        <v>5</v>
      </c>
      <c r="T289" s="13" t="s">
        <v>228</v>
      </c>
    </row>
    <row r="290" spans="1:20" ht="93">
      <c r="A290" s="26" t="s">
        <v>255</v>
      </c>
      <c r="B290" s="62" t="s">
        <v>242</v>
      </c>
      <c r="C290" s="62">
        <v>0.037</v>
      </c>
      <c r="D290" s="62" t="s">
        <v>181</v>
      </c>
      <c r="E290" s="62"/>
      <c r="F290" s="62" t="s">
        <v>220</v>
      </c>
      <c r="G290" s="62" t="s">
        <v>221</v>
      </c>
      <c r="H290" s="62">
        <v>2026</v>
      </c>
      <c r="I290" s="1">
        <f t="shared" si="146"/>
        <v>2400</v>
      </c>
      <c r="J290" s="1">
        <f t="shared" si="146"/>
        <v>0</v>
      </c>
      <c r="K290" s="1">
        <v>2400</v>
      </c>
      <c r="L290" s="1">
        <v>0</v>
      </c>
      <c r="M290" s="1">
        <v>0</v>
      </c>
      <c r="N290" s="1">
        <v>0</v>
      </c>
      <c r="O290" s="1">
        <v>0</v>
      </c>
      <c r="P290" s="1">
        <v>0</v>
      </c>
      <c r="Q290" s="1">
        <v>0</v>
      </c>
      <c r="R290" s="1">
        <v>0</v>
      </c>
      <c r="S290" s="66" t="s">
        <v>53</v>
      </c>
      <c r="T290" s="13" t="s">
        <v>228</v>
      </c>
    </row>
    <row r="291" spans="1:20" ht="93">
      <c r="A291" s="26" t="s">
        <v>256</v>
      </c>
      <c r="B291" s="62" t="s">
        <v>243</v>
      </c>
      <c r="C291" s="62">
        <v>0.026</v>
      </c>
      <c r="D291" s="62" t="s">
        <v>181</v>
      </c>
      <c r="E291" s="62"/>
      <c r="F291" s="62" t="s">
        <v>220</v>
      </c>
      <c r="G291" s="62" t="s">
        <v>221</v>
      </c>
      <c r="H291" s="62">
        <v>2026</v>
      </c>
      <c r="I291" s="1">
        <f t="shared" si="146"/>
        <v>2400</v>
      </c>
      <c r="J291" s="1">
        <f t="shared" si="146"/>
        <v>0</v>
      </c>
      <c r="K291" s="1">
        <v>2400</v>
      </c>
      <c r="L291" s="1">
        <v>0</v>
      </c>
      <c r="M291" s="1">
        <v>0</v>
      </c>
      <c r="N291" s="1">
        <v>0</v>
      </c>
      <c r="O291" s="1">
        <v>0</v>
      </c>
      <c r="P291" s="1">
        <v>0</v>
      </c>
      <c r="Q291" s="1">
        <v>0</v>
      </c>
      <c r="R291" s="1">
        <v>0</v>
      </c>
      <c r="S291" s="66" t="s">
        <v>53</v>
      </c>
      <c r="T291" s="13" t="s">
        <v>228</v>
      </c>
    </row>
    <row r="292" spans="1:20" ht="93">
      <c r="A292" s="26" t="s">
        <v>257</v>
      </c>
      <c r="B292" s="62" t="s">
        <v>244</v>
      </c>
      <c r="C292" s="62">
        <v>0.023</v>
      </c>
      <c r="D292" s="62" t="s">
        <v>181</v>
      </c>
      <c r="E292" s="62"/>
      <c r="F292" s="62" t="s">
        <v>220</v>
      </c>
      <c r="G292" s="62" t="s">
        <v>221</v>
      </c>
      <c r="H292" s="62">
        <v>2026</v>
      </c>
      <c r="I292" s="1">
        <f t="shared" si="146"/>
        <v>2400</v>
      </c>
      <c r="J292" s="1">
        <f t="shared" si="146"/>
        <v>0</v>
      </c>
      <c r="K292" s="1">
        <v>2400</v>
      </c>
      <c r="L292" s="1">
        <v>0</v>
      </c>
      <c r="M292" s="1">
        <v>0</v>
      </c>
      <c r="N292" s="1">
        <v>0</v>
      </c>
      <c r="O292" s="1">
        <v>0</v>
      </c>
      <c r="P292" s="1">
        <v>0</v>
      </c>
      <c r="Q292" s="1">
        <v>0</v>
      </c>
      <c r="R292" s="1">
        <v>0</v>
      </c>
      <c r="S292" s="66" t="s">
        <v>53</v>
      </c>
      <c r="T292" s="13" t="s">
        <v>228</v>
      </c>
    </row>
    <row r="293" spans="1:20" ht="93">
      <c r="A293" s="26" t="s">
        <v>258</v>
      </c>
      <c r="B293" s="62" t="s">
        <v>245</v>
      </c>
      <c r="C293" s="62">
        <v>0.134</v>
      </c>
      <c r="D293" s="62" t="s">
        <v>181</v>
      </c>
      <c r="E293" s="62"/>
      <c r="F293" s="62" t="s">
        <v>220</v>
      </c>
      <c r="G293" s="62" t="s">
        <v>221</v>
      </c>
      <c r="H293" s="62">
        <v>2026</v>
      </c>
      <c r="I293" s="1">
        <f t="shared" si="146"/>
        <v>2400</v>
      </c>
      <c r="J293" s="1">
        <f t="shared" si="146"/>
        <v>0</v>
      </c>
      <c r="K293" s="1">
        <v>2400</v>
      </c>
      <c r="L293" s="1">
        <v>0</v>
      </c>
      <c r="M293" s="1">
        <v>0</v>
      </c>
      <c r="N293" s="1">
        <v>0</v>
      </c>
      <c r="O293" s="1">
        <v>0</v>
      </c>
      <c r="P293" s="1">
        <v>0</v>
      </c>
      <c r="Q293" s="1">
        <v>0</v>
      </c>
      <c r="R293" s="1">
        <v>0</v>
      </c>
      <c r="S293" s="66" t="s">
        <v>53</v>
      </c>
      <c r="T293" s="13" t="s">
        <v>228</v>
      </c>
    </row>
    <row r="294" spans="1:20" ht="90.75" customHeight="1">
      <c r="A294" s="26" t="s">
        <v>259</v>
      </c>
      <c r="B294" s="62" t="s">
        <v>246</v>
      </c>
      <c r="C294" s="62">
        <v>0.136</v>
      </c>
      <c r="D294" s="62" t="s">
        <v>181</v>
      </c>
      <c r="E294" s="62"/>
      <c r="F294" s="62" t="s">
        <v>220</v>
      </c>
      <c r="G294" s="62" t="s">
        <v>221</v>
      </c>
      <c r="H294" s="62">
        <v>2026</v>
      </c>
      <c r="I294" s="1">
        <f aca="true" t="shared" si="147" ref="I294:J296">K294+M294+O294+Q294</f>
        <v>2400</v>
      </c>
      <c r="J294" s="1">
        <f t="shared" si="147"/>
        <v>0</v>
      </c>
      <c r="K294" s="1">
        <v>2400</v>
      </c>
      <c r="L294" s="1">
        <v>0</v>
      </c>
      <c r="M294" s="1">
        <v>0</v>
      </c>
      <c r="N294" s="1">
        <v>0</v>
      </c>
      <c r="O294" s="1">
        <v>0</v>
      </c>
      <c r="P294" s="1">
        <v>0</v>
      </c>
      <c r="Q294" s="1">
        <v>0</v>
      </c>
      <c r="R294" s="1">
        <v>0</v>
      </c>
      <c r="S294" s="66" t="s">
        <v>53</v>
      </c>
      <c r="T294" s="13" t="s">
        <v>228</v>
      </c>
    </row>
    <row r="295" spans="1:20" ht="29.25" customHeight="1">
      <c r="A295" s="83" t="s">
        <v>262</v>
      </c>
      <c r="B295" s="77" t="s">
        <v>307</v>
      </c>
      <c r="C295" s="78"/>
      <c r="D295" s="79"/>
      <c r="E295" s="85"/>
      <c r="F295" s="60"/>
      <c r="G295" s="60"/>
      <c r="H295" s="8" t="s">
        <v>26</v>
      </c>
      <c r="I295" s="9">
        <f t="shared" si="147"/>
        <v>0</v>
      </c>
      <c r="J295" s="9">
        <f t="shared" si="147"/>
        <v>0</v>
      </c>
      <c r="K295" s="9">
        <f>K296+K297+K298+K299+K300+K301+K302+K303+K304</f>
        <v>0</v>
      </c>
      <c r="L295" s="9">
        <f aca="true" t="shared" si="148" ref="L295:R295">L296+L297+L298+L299+L300+L301+L302+L303+L304</f>
        <v>0</v>
      </c>
      <c r="M295" s="9">
        <f t="shared" si="148"/>
        <v>0</v>
      </c>
      <c r="N295" s="9">
        <f t="shared" si="148"/>
        <v>0</v>
      </c>
      <c r="O295" s="9">
        <f t="shared" si="148"/>
        <v>0</v>
      </c>
      <c r="P295" s="9">
        <f t="shared" si="148"/>
        <v>0</v>
      </c>
      <c r="Q295" s="9">
        <f t="shared" si="148"/>
        <v>0</v>
      </c>
      <c r="R295" s="9">
        <f t="shared" si="148"/>
        <v>0</v>
      </c>
      <c r="S295" s="10"/>
      <c r="T295" s="2"/>
    </row>
    <row r="296" spans="1:20" ht="22.5" customHeight="1">
      <c r="A296" s="84"/>
      <c r="B296" s="80"/>
      <c r="C296" s="76"/>
      <c r="D296" s="81"/>
      <c r="E296" s="86"/>
      <c r="F296" s="61"/>
      <c r="G296" s="61"/>
      <c r="H296" s="4">
        <v>2022</v>
      </c>
      <c r="I296" s="11">
        <f t="shared" si="147"/>
        <v>0</v>
      </c>
      <c r="J296" s="11">
        <f t="shared" si="147"/>
        <v>0</v>
      </c>
      <c r="K296" s="11">
        <f>K305</f>
        <v>0</v>
      </c>
      <c r="L296" s="11">
        <f aca="true" t="shared" si="149" ref="L296:R296">L305</f>
        <v>0</v>
      </c>
      <c r="M296" s="11">
        <f t="shared" si="149"/>
        <v>0</v>
      </c>
      <c r="N296" s="11">
        <f t="shared" si="149"/>
        <v>0</v>
      </c>
      <c r="O296" s="11">
        <f t="shared" si="149"/>
        <v>0</v>
      </c>
      <c r="P296" s="11">
        <f t="shared" si="149"/>
        <v>0</v>
      </c>
      <c r="Q296" s="11">
        <f t="shared" si="149"/>
        <v>0</v>
      </c>
      <c r="R296" s="11">
        <f t="shared" si="149"/>
        <v>0</v>
      </c>
      <c r="S296" s="10"/>
      <c r="T296" s="2"/>
    </row>
    <row r="297" spans="1:20" ht="20.25" customHeight="1">
      <c r="A297" s="84"/>
      <c r="B297" s="80"/>
      <c r="C297" s="76"/>
      <c r="D297" s="81"/>
      <c r="E297" s="86"/>
      <c r="F297" s="61"/>
      <c r="G297" s="61"/>
      <c r="H297" s="4">
        <v>2023</v>
      </c>
      <c r="I297" s="11">
        <f aca="true" t="shared" si="150" ref="I297:I305">K297+M297+O297+Q297</f>
        <v>0</v>
      </c>
      <c r="J297" s="11">
        <f>L297+N297+P297+R297</f>
        <v>0</v>
      </c>
      <c r="K297" s="11">
        <v>0</v>
      </c>
      <c r="L297" s="11">
        <v>0</v>
      </c>
      <c r="M297" s="11">
        <v>0</v>
      </c>
      <c r="N297" s="11">
        <v>0</v>
      </c>
      <c r="O297" s="11">
        <v>0</v>
      </c>
      <c r="P297" s="11">
        <v>0</v>
      </c>
      <c r="Q297" s="11">
        <v>0</v>
      </c>
      <c r="R297" s="11">
        <v>0</v>
      </c>
      <c r="S297" s="10"/>
      <c r="T297" s="2"/>
    </row>
    <row r="298" spans="1:20" ht="21.75" customHeight="1">
      <c r="A298" s="84"/>
      <c r="B298" s="80"/>
      <c r="C298" s="76"/>
      <c r="D298" s="81"/>
      <c r="E298" s="86"/>
      <c r="F298" s="61"/>
      <c r="G298" s="61"/>
      <c r="H298" s="4">
        <v>2024</v>
      </c>
      <c r="I298" s="11">
        <f t="shared" si="150"/>
        <v>0</v>
      </c>
      <c r="J298" s="11">
        <f>L298+N298+P298+R298</f>
        <v>0</v>
      </c>
      <c r="K298" s="11">
        <v>0</v>
      </c>
      <c r="L298" s="11">
        <v>0</v>
      </c>
      <c r="M298" s="11">
        <v>0</v>
      </c>
      <c r="N298" s="11">
        <v>0</v>
      </c>
      <c r="O298" s="11">
        <v>0</v>
      </c>
      <c r="P298" s="11">
        <v>0</v>
      </c>
      <c r="Q298" s="11">
        <v>0</v>
      </c>
      <c r="R298" s="11">
        <v>0</v>
      </c>
      <c r="S298" s="10"/>
      <c r="T298" s="2"/>
    </row>
    <row r="299" spans="1:20" ht="24" customHeight="1">
      <c r="A299" s="84"/>
      <c r="B299" s="80"/>
      <c r="C299" s="76"/>
      <c r="D299" s="81"/>
      <c r="E299" s="86"/>
      <c r="F299" s="61"/>
      <c r="G299" s="61"/>
      <c r="H299" s="4">
        <v>2025</v>
      </c>
      <c r="I299" s="11">
        <f t="shared" si="150"/>
        <v>0</v>
      </c>
      <c r="J299" s="11">
        <f aca="true" t="shared" si="151" ref="J299:J305">L299+N299+P299+R299</f>
        <v>0</v>
      </c>
      <c r="K299" s="11">
        <v>0</v>
      </c>
      <c r="L299" s="11">
        <v>0</v>
      </c>
      <c r="M299" s="11">
        <v>0</v>
      </c>
      <c r="N299" s="11">
        <v>0</v>
      </c>
      <c r="O299" s="11">
        <v>0</v>
      </c>
      <c r="P299" s="11">
        <v>0</v>
      </c>
      <c r="Q299" s="11">
        <v>0</v>
      </c>
      <c r="R299" s="11">
        <v>0</v>
      </c>
      <c r="S299" s="10"/>
      <c r="T299" s="2"/>
    </row>
    <row r="300" spans="1:20" ht="18" customHeight="1">
      <c r="A300" s="84"/>
      <c r="B300" s="80"/>
      <c r="C300" s="76"/>
      <c r="D300" s="81"/>
      <c r="E300" s="86"/>
      <c r="F300" s="61"/>
      <c r="G300" s="61"/>
      <c r="H300" s="4">
        <v>2026</v>
      </c>
      <c r="I300" s="11">
        <f t="shared" si="150"/>
        <v>0</v>
      </c>
      <c r="J300" s="11">
        <f t="shared" si="151"/>
        <v>0</v>
      </c>
      <c r="K300" s="11">
        <v>0</v>
      </c>
      <c r="L300" s="11">
        <v>0</v>
      </c>
      <c r="M300" s="11">
        <v>0</v>
      </c>
      <c r="N300" s="11">
        <v>0</v>
      </c>
      <c r="O300" s="11">
        <v>0</v>
      </c>
      <c r="P300" s="11">
        <v>0</v>
      </c>
      <c r="Q300" s="11">
        <v>0</v>
      </c>
      <c r="R300" s="11">
        <v>0</v>
      </c>
      <c r="S300" s="10"/>
      <c r="T300" s="2"/>
    </row>
    <row r="301" spans="1:20" ht="21.75" customHeight="1">
      <c r="A301" s="84"/>
      <c r="B301" s="80"/>
      <c r="C301" s="76"/>
      <c r="D301" s="81"/>
      <c r="E301" s="86"/>
      <c r="F301" s="61"/>
      <c r="G301" s="61"/>
      <c r="H301" s="4">
        <v>2027</v>
      </c>
      <c r="I301" s="11">
        <f t="shared" si="150"/>
        <v>0</v>
      </c>
      <c r="J301" s="11">
        <f t="shared" si="151"/>
        <v>0</v>
      </c>
      <c r="K301" s="11">
        <v>0</v>
      </c>
      <c r="L301" s="11">
        <v>0</v>
      </c>
      <c r="M301" s="11">
        <v>0</v>
      </c>
      <c r="N301" s="11">
        <v>0</v>
      </c>
      <c r="O301" s="11">
        <v>0</v>
      </c>
      <c r="P301" s="11">
        <v>0</v>
      </c>
      <c r="Q301" s="11">
        <v>0</v>
      </c>
      <c r="R301" s="11">
        <v>0</v>
      </c>
      <c r="S301" s="10"/>
      <c r="T301" s="2"/>
    </row>
    <row r="302" spans="1:20" ht="21.75" customHeight="1">
      <c r="A302" s="84"/>
      <c r="B302" s="80"/>
      <c r="C302" s="76"/>
      <c r="D302" s="81"/>
      <c r="E302" s="86"/>
      <c r="F302" s="61"/>
      <c r="G302" s="61"/>
      <c r="H302" s="4">
        <v>2028</v>
      </c>
      <c r="I302" s="11">
        <f t="shared" si="150"/>
        <v>0</v>
      </c>
      <c r="J302" s="11">
        <f t="shared" si="151"/>
        <v>0</v>
      </c>
      <c r="K302" s="11">
        <v>0</v>
      </c>
      <c r="L302" s="11">
        <v>0</v>
      </c>
      <c r="M302" s="11">
        <v>0</v>
      </c>
      <c r="N302" s="11">
        <v>0</v>
      </c>
      <c r="O302" s="11">
        <v>0</v>
      </c>
      <c r="P302" s="11">
        <v>0</v>
      </c>
      <c r="Q302" s="11">
        <v>0</v>
      </c>
      <c r="R302" s="11">
        <v>0</v>
      </c>
      <c r="S302" s="10"/>
      <c r="T302" s="2"/>
    </row>
    <row r="303" spans="1:20" ht="21.75" customHeight="1">
      <c r="A303" s="84"/>
      <c r="B303" s="80"/>
      <c r="C303" s="76"/>
      <c r="D303" s="81"/>
      <c r="E303" s="86"/>
      <c r="F303" s="61"/>
      <c r="G303" s="61"/>
      <c r="H303" s="4">
        <v>2029</v>
      </c>
      <c r="I303" s="11">
        <f t="shared" si="150"/>
        <v>0</v>
      </c>
      <c r="J303" s="11">
        <f t="shared" si="151"/>
        <v>0</v>
      </c>
      <c r="K303" s="11">
        <v>0</v>
      </c>
      <c r="L303" s="11">
        <v>0</v>
      </c>
      <c r="M303" s="11">
        <v>0</v>
      </c>
      <c r="N303" s="11">
        <v>0</v>
      </c>
      <c r="O303" s="11">
        <v>0</v>
      </c>
      <c r="P303" s="11">
        <v>0</v>
      </c>
      <c r="Q303" s="11">
        <v>0</v>
      </c>
      <c r="R303" s="11">
        <v>0</v>
      </c>
      <c r="S303" s="10"/>
      <c r="T303" s="2"/>
    </row>
    <row r="304" spans="1:20" ht="21.75" customHeight="1">
      <c r="A304" s="84"/>
      <c r="B304" s="80"/>
      <c r="C304" s="76"/>
      <c r="D304" s="81"/>
      <c r="E304" s="86"/>
      <c r="F304" s="61"/>
      <c r="G304" s="61"/>
      <c r="H304" s="4">
        <v>2030</v>
      </c>
      <c r="I304" s="11">
        <f t="shared" si="150"/>
        <v>0</v>
      </c>
      <c r="J304" s="11">
        <f t="shared" si="151"/>
        <v>0</v>
      </c>
      <c r="K304" s="11">
        <v>0</v>
      </c>
      <c r="L304" s="11">
        <v>0</v>
      </c>
      <c r="M304" s="11">
        <v>0</v>
      </c>
      <c r="N304" s="11">
        <v>0</v>
      </c>
      <c r="O304" s="11">
        <v>0</v>
      </c>
      <c r="P304" s="11">
        <v>0</v>
      </c>
      <c r="Q304" s="11">
        <v>0</v>
      </c>
      <c r="R304" s="11">
        <v>0</v>
      </c>
      <c r="S304" s="10"/>
      <c r="T304" s="2"/>
    </row>
    <row r="305" spans="1:20" ht="93.75" customHeight="1">
      <c r="A305" s="54" t="s">
        <v>263</v>
      </c>
      <c r="B305" s="34" t="s">
        <v>264</v>
      </c>
      <c r="C305" s="55">
        <v>0.08955</v>
      </c>
      <c r="D305" s="55" t="s">
        <v>3</v>
      </c>
      <c r="E305" s="62" t="s">
        <v>299</v>
      </c>
      <c r="F305" s="62" t="s">
        <v>220</v>
      </c>
      <c r="G305" s="62" t="s">
        <v>223</v>
      </c>
      <c r="H305" s="62">
        <v>2022</v>
      </c>
      <c r="I305" s="1">
        <f t="shared" si="150"/>
        <v>0</v>
      </c>
      <c r="J305" s="1">
        <f t="shared" si="151"/>
        <v>0</v>
      </c>
      <c r="K305" s="1">
        <f>5944-9.2-5934.8</f>
        <v>0</v>
      </c>
      <c r="L305" s="1">
        <f>5944-9.2-5934.8</f>
        <v>0</v>
      </c>
      <c r="M305" s="1">
        <v>0</v>
      </c>
      <c r="N305" s="1">
        <v>0</v>
      </c>
      <c r="O305" s="1">
        <v>0</v>
      </c>
      <c r="P305" s="1">
        <v>0</v>
      </c>
      <c r="Q305" s="1">
        <v>0</v>
      </c>
      <c r="R305" s="1">
        <v>0</v>
      </c>
      <c r="S305" s="66"/>
      <c r="T305" s="2"/>
    </row>
    <row r="306" spans="1:256" ht="29.25" customHeight="1">
      <c r="A306" s="83" t="s">
        <v>52</v>
      </c>
      <c r="B306" s="77" t="s">
        <v>50</v>
      </c>
      <c r="C306" s="78"/>
      <c r="D306" s="79"/>
      <c r="E306" s="6"/>
      <c r="F306" s="6"/>
      <c r="G306" s="6"/>
      <c r="H306" s="8" t="s">
        <v>26</v>
      </c>
      <c r="I306" s="9">
        <f aca="true" t="shared" si="152" ref="I306:R306">I316+I326+I336</f>
        <v>1558291.6</v>
      </c>
      <c r="J306" s="9">
        <f t="shared" si="152"/>
        <v>6990.599999999999</v>
      </c>
      <c r="K306" s="9">
        <f t="shared" si="152"/>
        <v>1033575.1000000001</v>
      </c>
      <c r="L306" s="9">
        <f t="shared" si="152"/>
        <v>6990.599999999999</v>
      </c>
      <c r="M306" s="9">
        <f t="shared" si="152"/>
        <v>0</v>
      </c>
      <c r="N306" s="9">
        <f t="shared" si="152"/>
        <v>0</v>
      </c>
      <c r="O306" s="9">
        <f t="shared" si="152"/>
        <v>524716.5</v>
      </c>
      <c r="P306" s="9">
        <f t="shared" si="152"/>
        <v>0</v>
      </c>
      <c r="Q306" s="9">
        <f t="shared" si="152"/>
        <v>0</v>
      </c>
      <c r="R306" s="9">
        <f t="shared" si="152"/>
        <v>0</v>
      </c>
      <c r="S306" s="10"/>
      <c r="T306" s="75"/>
      <c r="U306" s="76"/>
      <c r="V306" s="76"/>
      <c r="W306" s="57"/>
      <c r="X306" s="15"/>
      <c r="Y306" s="22"/>
      <c r="Z306" s="22"/>
      <c r="AA306" s="22"/>
      <c r="AB306" s="22"/>
      <c r="AC306" s="22"/>
      <c r="AD306" s="22"/>
      <c r="AE306" s="22"/>
      <c r="AF306" s="22"/>
      <c r="AG306" s="22"/>
      <c r="AH306" s="22"/>
      <c r="AI306" s="31"/>
      <c r="AJ306" s="82"/>
      <c r="AK306" s="76"/>
      <c r="AL306" s="76"/>
      <c r="AM306" s="76"/>
      <c r="AN306" s="57"/>
      <c r="AO306" s="15"/>
      <c r="AP306" s="22"/>
      <c r="AQ306" s="22"/>
      <c r="AR306" s="22"/>
      <c r="AS306" s="22"/>
      <c r="AT306" s="22"/>
      <c r="AU306" s="22"/>
      <c r="AV306" s="22"/>
      <c r="AW306" s="22"/>
      <c r="AX306" s="22"/>
      <c r="AY306" s="22"/>
      <c r="AZ306" s="31"/>
      <c r="BA306" s="82"/>
      <c r="BB306" s="76"/>
      <c r="BC306" s="76"/>
      <c r="BD306" s="76"/>
      <c r="BE306" s="57"/>
      <c r="BF306" s="15"/>
      <c r="BG306" s="22"/>
      <c r="BH306" s="22"/>
      <c r="BI306" s="22"/>
      <c r="BJ306" s="22"/>
      <c r="BK306" s="22"/>
      <c r="BL306" s="22"/>
      <c r="BM306" s="22"/>
      <c r="BN306" s="22"/>
      <c r="BO306" s="22"/>
      <c r="BP306" s="22"/>
      <c r="BQ306" s="31"/>
      <c r="BR306" s="82"/>
      <c r="BS306" s="76"/>
      <c r="BT306" s="76"/>
      <c r="BU306" s="76"/>
      <c r="BV306" s="57"/>
      <c r="BW306" s="15"/>
      <c r="BX306" s="22"/>
      <c r="BY306" s="22"/>
      <c r="BZ306" s="22"/>
      <c r="CA306" s="22"/>
      <c r="CB306" s="22"/>
      <c r="CC306" s="22"/>
      <c r="CD306" s="22"/>
      <c r="CE306" s="22"/>
      <c r="CF306" s="22"/>
      <c r="CG306" s="22"/>
      <c r="CH306" s="31"/>
      <c r="CI306" s="82"/>
      <c r="CJ306" s="76"/>
      <c r="CK306" s="76"/>
      <c r="CL306" s="76"/>
      <c r="CM306" s="57"/>
      <c r="CN306" s="15"/>
      <c r="CO306" s="22"/>
      <c r="CP306" s="22"/>
      <c r="CQ306" s="22"/>
      <c r="CR306" s="22"/>
      <c r="CS306" s="22"/>
      <c r="CT306" s="22"/>
      <c r="CU306" s="22"/>
      <c r="CV306" s="22"/>
      <c r="CW306" s="22"/>
      <c r="CX306" s="22"/>
      <c r="CY306" s="31"/>
      <c r="CZ306" s="82"/>
      <c r="DA306" s="76"/>
      <c r="DB306" s="76"/>
      <c r="DC306" s="76"/>
      <c r="DD306" s="57"/>
      <c r="DE306" s="15"/>
      <c r="DF306" s="22"/>
      <c r="DG306" s="32"/>
      <c r="DH306" s="9"/>
      <c r="DI306" s="9"/>
      <c r="DJ306" s="9"/>
      <c r="DK306" s="9"/>
      <c r="DL306" s="9"/>
      <c r="DM306" s="9"/>
      <c r="DN306" s="9"/>
      <c r="DO306" s="9"/>
      <c r="DP306" s="10"/>
      <c r="DQ306" s="75"/>
      <c r="DR306" s="77"/>
      <c r="DS306" s="78"/>
      <c r="DT306" s="79"/>
      <c r="DU306" s="6"/>
      <c r="DV306" s="8"/>
      <c r="DW306" s="9"/>
      <c r="DX306" s="9"/>
      <c r="DY306" s="9"/>
      <c r="DZ306" s="9"/>
      <c r="EA306" s="9"/>
      <c r="EB306" s="9"/>
      <c r="EC306" s="9"/>
      <c r="ED306" s="9"/>
      <c r="EE306" s="9"/>
      <c r="EF306" s="9"/>
      <c r="EG306" s="10"/>
      <c r="EH306" s="75"/>
      <c r="EI306" s="77"/>
      <c r="EJ306" s="78"/>
      <c r="EK306" s="79"/>
      <c r="EL306" s="6"/>
      <c r="EM306" s="8"/>
      <c r="EN306" s="9"/>
      <c r="EO306" s="9"/>
      <c r="EP306" s="9"/>
      <c r="EQ306" s="9"/>
      <c r="ER306" s="9"/>
      <c r="ES306" s="9"/>
      <c r="ET306" s="9"/>
      <c r="EU306" s="9"/>
      <c r="EV306" s="9"/>
      <c r="EW306" s="9"/>
      <c r="EX306" s="10"/>
      <c r="EY306" s="75"/>
      <c r="EZ306" s="77"/>
      <c r="FA306" s="78"/>
      <c r="FB306" s="79"/>
      <c r="FC306" s="6"/>
      <c r="FD306" s="8"/>
      <c r="FE306" s="9"/>
      <c r="FF306" s="9"/>
      <c r="FG306" s="9"/>
      <c r="FH306" s="9"/>
      <c r="FI306" s="9"/>
      <c r="FJ306" s="9"/>
      <c r="FK306" s="9"/>
      <c r="FL306" s="9"/>
      <c r="FM306" s="9"/>
      <c r="FN306" s="9"/>
      <c r="FO306" s="10"/>
      <c r="FP306" s="75"/>
      <c r="FQ306" s="77"/>
      <c r="FR306" s="78"/>
      <c r="FS306" s="79"/>
      <c r="FT306" s="6"/>
      <c r="FU306" s="8"/>
      <c r="FV306" s="9"/>
      <c r="FW306" s="9"/>
      <c r="FX306" s="9"/>
      <c r="FY306" s="9"/>
      <c r="FZ306" s="9"/>
      <c r="GA306" s="9"/>
      <c r="GB306" s="9"/>
      <c r="GC306" s="9"/>
      <c r="GD306" s="9"/>
      <c r="GE306" s="9"/>
      <c r="GF306" s="10"/>
      <c r="GG306" s="75"/>
      <c r="GH306" s="77"/>
      <c r="GI306" s="78"/>
      <c r="GJ306" s="79"/>
      <c r="GK306" s="6"/>
      <c r="GL306" s="8"/>
      <c r="GM306" s="9"/>
      <c r="GN306" s="9"/>
      <c r="GO306" s="9"/>
      <c r="GP306" s="9"/>
      <c r="GQ306" s="9"/>
      <c r="GR306" s="9"/>
      <c r="GS306" s="9"/>
      <c r="GT306" s="9"/>
      <c r="GU306" s="9"/>
      <c r="GV306" s="9"/>
      <c r="GW306" s="10"/>
      <c r="GX306" s="75"/>
      <c r="GY306" s="77"/>
      <c r="GZ306" s="78"/>
      <c r="HA306" s="79"/>
      <c r="HB306" s="6"/>
      <c r="HC306" s="8"/>
      <c r="HD306" s="9"/>
      <c r="HE306" s="9"/>
      <c r="HF306" s="9"/>
      <c r="HG306" s="9"/>
      <c r="HH306" s="9"/>
      <c r="HI306" s="9"/>
      <c r="HJ306" s="9"/>
      <c r="HK306" s="9"/>
      <c r="HL306" s="9"/>
      <c r="HM306" s="9"/>
      <c r="HN306" s="10"/>
      <c r="HO306" s="75"/>
      <c r="HP306" s="77"/>
      <c r="HQ306" s="78"/>
      <c r="HR306" s="79"/>
      <c r="HS306" s="6"/>
      <c r="HT306" s="8"/>
      <c r="HU306" s="9"/>
      <c r="HV306" s="9"/>
      <c r="HW306" s="9"/>
      <c r="HX306" s="9"/>
      <c r="HY306" s="9"/>
      <c r="HZ306" s="9"/>
      <c r="IA306" s="9"/>
      <c r="IB306" s="9"/>
      <c r="IC306" s="9"/>
      <c r="ID306" s="9"/>
      <c r="IE306" s="10"/>
      <c r="IF306" s="75"/>
      <c r="IG306" s="77"/>
      <c r="IH306" s="78"/>
      <c r="II306" s="79"/>
      <c r="IJ306" s="6"/>
      <c r="IK306" s="8"/>
      <c r="IL306" s="9"/>
      <c r="IM306" s="9"/>
      <c r="IN306" s="9"/>
      <c r="IO306" s="9"/>
      <c r="IP306" s="9"/>
      <c r="IQ306" s="9"/>
      <c r="IR306" s="9"/>
      <c r="IS306" s="9"/>
      <c r="IT306" s="9"/>
      <c r="IU306" s="9"/>
      <c r="IV306" s="10"/>
    </row>
    <row r="307" spans="1:256" ht="22.5" customHeight="1">
      <c r="A307" s="84"/>
      <c r="B307" s="80"/>
      <c r="C307" s="76"/>
      <c r="D307" s="81"/>
      <c r="E307" s="6"/>
      <c r="F307" s="6"/>
      <c r="G307" s="6"/>
      <c r="H307" s="4">
        <v>2022</v>
      </c>
      <c r="I307" s="11">
        <f aca="true" t="shared" si="153" ref="I307:J310">I317+I327</f>
        <v>44.699999999999996</v>
      </c>
      <c r="J307" s="11">
        <f t="shared" si="153"/>
        <v>44.699999999999996</v>
      </c>
      <c r="K307" s="11">
        <f>K317+K327+K337</f>
        <v>6634.099999999999</v>
      </c>
      <c r="L307" s="11">
        <f aca="true" t="shared" si="154" ref="L307:R307">L317+L327+L337</f>
        <v>6634.099999999999</v>
      </c>
      <c r="M307" s="11">
        <f t="shared" si="154"/>
        <v>0</v>
      </c>
      <c r="N307" s="11">
        <f t="shared" si="154"/>
        <v>0</v>
      </c>
      <c r="O307" s="11">
        <f t="shared" si="154"/>
        <v>0</v>
      </c>
      <c r="P307" s="11">
        <f t="shared" si="154"/>
        <v>0</v>
      </c>
      <c r="Q307" s="11">
        <f t="shared" si="154"/>
        <v>0</v>
      </c>
      <c r="R307" s="11">
        <f t="shared" si="154"/>
        <v>0</v>
      </c>
      <c r="S307" s="10"/>
      <c r="T307" s="75"/>
      <c r="U307" s="76"/>
      <c r="V307" s="76"/>
      <c r="W307" s="57"/>
      <c r="X307" s="18"/>
      <c r="Y307" s="21"/>
      <c r="Z307" s="21"/>
      <c r="AA307" s="21"/>
      <c r="AB307" s="21"/>
      <c r="AC307" s="21"/>
      <c r="AD307" s="21"/>
      <c r="AE307" s="21"/>
      <c r="AF307" s="21"/>
      <c r="AG307" s="21"/>
      <c r="AH307" s="21"/>
      <c r="AI307" s="31"/>
      <c r="AJ307" s="82"/>
      <c r="AK307" s="76"/>
      <c r="AL307" s="76"/>
      <c r="AM307" s="76"/>
      <c r="AN307" s="57"/>
      <c r="AO307" s="18"/>
      <c r="AP307" s="21"/>
      <c r="AQ307" s="21"/>
      <c r="AR307" s="21"/>
      <c r="AS307" s="21"/>
      <c r="AT307" s="21"/>
      <c r="AU307" s="21"/>
      <c r="AV307" s="21"/>
      <c r="AW307" s="21"/>
      <c r="AX307" s="21"/>
      <c r="AY307" s="21"/>
      <c r="AZ307" s="31"/>
      <c r="BA307" s="82"/>
      <c r="BB307" s="76"/>
      <c r="BC307" s="76"/>
      <c r="BD307" s="76"/>
      <c r="BE307" s="57"/>
      <c r="BF307" s="18"/>
      <c r="BG307" s="21"/>
      <c r="BH307" s="21"/>
      <c r="BI307" s="21"/>
      <c r="BJ307" s="21"/>
      <c r="BK307" s="21"/>
      <c r="BL307" s="21"/>
      <c r="BM307" s="21"/>
      <c r="BN307" s="21"/>
      <c r="BO307" s="21"/>
      <c r="BP307" s="21"/>
      <c r="BQ307" s="31"/>
      <c r="BR307" s="82"/>
      <c r="BS307" s="76"/>
      <c r="BT307" s="76"/>
      <c r="BU307" s="76"/>
      <c r="BV307" s="57"/>
      <c r="BW307" s="18"/>
      <c r="BX307" s="21"/>
      <c r="BY307" s="21"/>
      <c r="BZ307" s="21"/>
      <c r="CA307" s="21"/>
      <c r="CB307" s="21"/>
      <c r="CC307" s="21"/>
      <c r="CD307" s="21"/>
      <c r="CE307" s="21"/>
      <c r="CF307" s="21"/>
      <c r="CG307" s="21"/>
      <c r="CH307" s="31"/>
      <c r="CI307" s="82"/>
      <c r="CJ307" s="76"/>
      <c r="CK307" s="76"/>
      <c r="CL307" s="76"/>
      <c r="CM307" s="57"/>
      <c r="CN307" s="18"/>
      <c r="CO307" s="21"/>
      <c r="CP307" s="21"/>
      <c r="CQ307" s="21"/>
      <c r="CR307" s="21"/>
      <c r="CS307" s="21"/>
      <c r="CT307" s="21"/>
      <c r="CU307" s="21"/>
      <c r="CV307" s="21"/>
      <c r="CW307" s="21"/>
      <c r="CX307" s="21"/>
      <c r="CY307" s="31"/>
      <c r="CZ307" s="82"/>
      <c r="DA307" s="76"/>
      <c r="DB307" s="76"/>
      <c r="DC307" s="76"/>
      <c r="DD307" s="57"/>
      <c r="DE307" s="18"/>
      <c r="DF307" s="21"/>
      <c r="DG307" s="33"/>
      <c r="DH307" s="11"/>
      <c r="DI307" s="11"/>
      <c r="DJ307" s="11"/>
      <c r="DK307" s="11"/>
      <c r="DL307" s="11"/>
      <c r="DM307" s="11"/>
      <c r="DN307" s="11"/>
      <c r="DO307" s="11"/>
      <c r="DP307" s="10"/>
      <c r="DQ307" s="75"/>
      <c r="DR307" s="80"/>
      <c r="DS307" s="76"/>
      <c r="DT307" s="81"/>
      <c r="DU307" s="6"/>
      <c r="DV307" s="4"/>
      <c r="DW307" s="11"/>
      <c r="DX307" s="11"/>
      <c r="DY307" s="11"/>
      <c r="DZ307" s="11"/>
      <c r="EA307" s="11"/>
      <c r="EB307" s="11"/>
      <c r="EC307" s="11"/>
      <c r="ED307" s="11"/>
      <c r="EE307" s="11"/>
      <c r="EF307" s="11"/>
      <c r="EG307" s="10"/>
      <c r="EH307" s="75"/>
      <c r="EI307" s="80"/>
      <c r="EJ307" s="76"/>
      <c r="EK307" s="81"/>
      <c r="EL307" s="6"/>
      <c r="EM307" s="4"/>
      <c r="EN307" s="11"/>
      <c r="EO307" s="11"/>
      <c r="EP307" s="11"/>
      <c r="EQ307" s="11"/>
      <c r="ER307" s="11"/>
      <c r="ES307" s="11"/>
      <c r="ET307" s="11"/>
      <c r="EU307" s="11"/>
      <c r="EV307" s="11"/>
      <c r="EW307" s="11"/>
      <c r="EX307" s="10"/>
      <c r="EY307" s="75"/>
      <c r="EZ307" s="80"/>
      <c r="FA307" s="76"/>
      <c r="FB307" s="81"/>
      <c r="FC307" s="6"/>
      <c r="FD307" s="4"/>
      <c r="FE307" s="11"/>
      <c r="FF307" s="11"/>
      <c r="FG307" s="11"/>
      <c r="FH307" s="11"/>
      <c r="FI307" s="11"/>
      <c r="FJ307" s="11"/>
      <c r="FK307" s="11"/>
      <c r="FL307" s="11"/>
      <c r="FM307" s="11"/>
      <c r="FN307" s="11"/>
      <c r="FO307" s="10"/>
      <c r="FP307" s="75"/>
      <c r="FQ307" s="80"/>
      <c r="FR307" s="76"/>
      <c r="FS307" s="81"/>
      <c r="FT307" s="6"/>
      <c r="FU307" s="4"/>
      <c r="FV307" s="11"/>
      <c r="FW307" s="11"/>
      <c r="FX307" s="11"/>
      <c r="FY307" s="11"/>
      <c r="FZ307" s="11"/>
      <c r="GA307" s="11"/>
      <c r="GB307" s="11"/>
      <c r="GC307" s="11"/>
      <c r="GD307" s="11"/>
      <c r="GE307" s="11"/>
      <c r="GF307" s="10"/>
      <c r="GG307" s="75"/>
      <c r="GH307" s="80"/>
      <c r="GI307" s="76"/>
      <c r="GJ307" s="81"/>
      <c r="GK307" s="6"/>
      <c r="GL307" s="4"/>
      <c r="GM307" s="11"/>
      <c r="GN307" s="11"/>
      <c r="GO307" s="11"/>
      <c r="GP307" s="11"/>
      <c r="GQ307" s="11"/>
      <c r="GR307" s="11"/>
      <c r="GS307" s="11"/>
      <c r="GT307" s="11"/>
      <c r="GU307" s="11"/>
      <c r="GV307" s="11"/>
      <c r="GW307" s="10"/>
      <c r="GX307" s="75"/>
      <c r="GY307" s="80"/>
      <c r="GZ307" s="76"/>
      <c r="HA307" s="81"/>
      <c r="HB307" s="6"/>
      <c r="HC307" s="4"/>
      <c r="HD307" s="11"/>
      <c r="HE307" s="11"/>
      <c r="HF307" s="11"/>
      <c r="HG307" s="11"/>
      <c r="HH307" s="11"/>
      <c r="HI307" s="11"/>
      <c r="HJ307" s="11"/>
      <c r="HK307" s="11"/>
      <c r="HL307" s="11"/>
      <c r="HM307" s="11"/>
      <c r="HN307" s="10"/>
      <c r="HO307" s="75"/>
      <c r="HP307" s="80"/>
      <c r="HQ307" s="76"/>
      <c r="HR307" s="81"/>
      <c r="HS307" s="6"/>
      <c r="HT307" s="4"/>
      <c r="HU307" s="11"/>
      <c r="HV307" s="11"/>
      <c r="HW307" s="11"/>
      <c r="HX307" s="11"/>
      <c r="HY307" s="11"/>
      <c r="HZ307" s="11"/>
      <c r="IA307" s="11"/>
      <c r="IB307" s="11"/>
      <c r="IC307" s="11"/>
      <c r="ID307" s="11"/>
      <c r="IE307" s="10"/>
      <c r="IF307" s="75"/>
      <c r="IG307" s="80"/>
      <c r="IH307" s="76"/>
      <c r="II307" s="81"/>
      <c r="IJ307" s="6"/>
      <c r="IK307" s="4"/>
      <c r="IL307" s="11"/>
      <c r="IM307" s="11"/>
      <c r="IN307" s="11"/>
      <c r="IO307" s="11"/>
      <c r="IP307" s="11"/>
      <c r="IQ307" s="11"/>
      <c r="IR307" s="11"/>
      <c r="IS307" s="11"/>
      <c r="IT307" s="11"/>
      <c r="IU307" s="11"/>
      <c r="IV307" s="10"/>
    </row>
    <row r="308" spans="1:256" ht="20.25" customHeight="1">
      <c r="A308" s="84"/>
      <c r="B308" s="80"/>
      <c r="C308" s="76"/>
      <c r="D308" s="81"/>
      <c r="E308" s="4"/>
      <c r="F308" s="4"/>
      <c r="G308" s="4"/>
      <c r="H308" s="4">
        <v>2023</v>
      </c>
      <c r="I308" s="11">
        <f t="shared" si="153"/>
        <v>631199.4</v>
      </c>
      <c r="J308" s="11">
        <f t="shared" si="153"/>
        <v>356.5</v>
      </c>
      <c r="K308" s="11">
        <f aca="true" t="shared" si="155" ref="K308:R315">K318+K328+K338</f>
        <v>396451.4</v>
      </c>
      <c r="L308" s="11">
        <f t="shared" si="155"/>
        <v>356.5</v>
      </c>
      <c r="M308" s="11">
        <f t="shared" si="155"/>
        <v>0</v>
      </c>
      <c r="N308" s="11">
        <f t="shared" si="155"/>
        <v>0</v>
      </c>
      <c r="O308" s="11">
        <f t="shared" si="155"/>
        <v>234748</v>
      </c>
      <c r="P308" s="11">
        <f t="shared" si="155"/>
        <v>0</v>
      </c>
      <c r="Q308" s="11">
        <f t="shared" si="155"/>
        <v>0</v>
      </c>
      <c r="R308" s="11">
        <f t="shared" si="155"/>
        <v>0</v>
      </c>
      <c r="S308" s="10"/>
      <c r="T308" s="75"/>
      <c r="U308" s="76"/>
      <c r="V308" s="76"/>
      <c r="W308" s="18"/>
      <c r="X308" s="18"/>
      <c r="Y308" s="21"/>
      <c r="Z308" s="21"/>
      <c r="AA308" s="21"/>
      <c r="AB308" s="21"/>
      <c r="AC308" s="21"/>
      <c r="AD308" s="21"/>
      <c r="AE308" s="21"/>
      <c r="AF308" s="21"/>
      <c r="AG308" s="21"/>
      <c r="AH308" s="21"/>
      <c r="AI308" s="31"/>
      <c r="AJ308" s="82"/>
      <c r="AK308" s="76"/>
      <c r="AL308" s="76"/>
      <c r="AM308" s="76"/>
      <c r="AN308" s="18"/>
      <c r="AO308" s="18"/>
      <c r="AP308" s="21"/>
      <c r="AQ308" s="21"/>
      <c r="AR308" s="21"/>
      <c r="AS308" s="21"/>
      <c r="AT308" s="21"/>
      <c r="AU308" s="21"/>
      <c r="AV308" s="21"/>
      <c r="AW308" s="21"/>
      <c r="AX308" s="21"/>
      <c r="AY308" s="21"/>
      <c r="AZ308" s="31"/>
      <c r="BA308" s="82"/>
      <c r="BB308" s="76"/>
      <c r="BC308" s="76"/>
      <c r="BD308" s="76"/>
      <c r="BE308" s="18"/>
      <c r="BF308" s="18"/>
      <c r="BG308" s="21"/>
      <c r="BH308" s="21"/>
      <c r="BI308" s="21"/>
      <c r="BJ308" s="21"/>
      <c r="BK308" s="21"/>
      <c r="BL308" s="21"/>
      <c r="BM308" s="21"/>
      <c r="BN308" s="21"/>
      <c r="BO308" s="21"/>
      <c r="BP308" s="21"/>
      <c r="BQ308" s="31"/>
      <c r="BR308" s="82"/>
      <c r="BS308" s="76"/>
      <c r="BT308" s="76"/>
      <c r="BU308" s="76"/>
      <c r="BV308" s="18"/>
      <c r="BW308" s="18"/>
      <c r="BX308" s="21"/>
      <c r="BY308" s="21"/>
      <c r="BZ308" s="21"/>
      <c r="CA308" s="21"/>
      <c r="CB308" s="21"/>
      <c r="CC308" s="21"/>
      <c r="CD308" s="21"/>
      <c r="CE308" s="21"/>
      <c r="CF308" s="21"/>
      <c r="CG308" s="21"/>
      <c r="CH308" s="31"/>
      <c r="CI308" s="82"/>
      <c r="CJ308" s="76"/>
      <c r="CK308" s="76"/>
      <c r="CL308" s="76"/>
      <c r="CM308" s="18"/>
      <c r="CN308" s="18"/>
      <c r="CO308" s="21"/>
      <c r="CP308" s="21"/>
      <c r="CQ308" s="21"/>
      <c r="CR308" s="21"/>
      <c r="CS308" s="21"/>
      <c r="CT308" s="21"/>
      <c r="CU308" s="21"/>
      <c r="CV308" s="21"/>
      <c r="CW308" s="21"/>
      <c r="CX308" s="21"/>
      <c r="CY308" s="31"/>
      <c r="CZ308" s="82"/>
      <c r="DA308" s="76"/>
      <c r="DB308" s="76"/>
      <c r="DC308" s="76"/>
      <c r="DD308" s="18"/>
      <c r="DE308" s="18"/>
      <c r="DF308" s="21"/>
      <c r="DG308" s="33"/>
      <c r="DH308" s="11"/>
      <c r="DI308" s="11"/>
      <c r="DJ308" s="11"/>
      <c r="DK308" s="11"/>
      <c r="DL308" s="11"/>
      <c r="DM308" s="11"/>
      <c r="DN308" s="11"/>
      <c r="DO308" s="11"/>
      <c r="DP308" s="10"/>
      <c r="DQ308" s="75"/>
      <c r="DR308" s="80"/>
      <c r="DS308" s="76"/>
      <c r="DT308" s="81"/>
      <c r="DU308" s="4"/>
      <c r="DV308" s="4"/>
      <c r="DW308" s="11"/>
      <c r="DX308" s="11"/>
      <c r="DY308" s="11"/>
      <c r="DZ308" s="11"/>
      <c r="EA308" s="11"/>
      <c r="EB308" s="11"/>
      <c r="EC308" s="11"/>
      <c r="ED308" s="11"/>
      <c r="EE308" s="11"/>
      <c r="EF308" s="11"/>
      <c r="EG308" s="10"/>
      <c r="EH308" s="75"/>
      <c r="EI308" s="80"/>
      <c r="EJ308" s="76"/>
      <c r="EK308" s="81"/>
      <c r="EL308" s="4"/>
      <c r="EM308" s="4"/>
      <c r="EN308" s="11"/>
      <c r="EO308" s="11"/>
      <c r="EP308" s="11"/>
      <c r="EQ308" s="11"/>
      <c r="ER308" s="11"/>
      <c r="ES308" s="11"/>
      <c r="ET308" s="11"/>
      <c r="EU308" s="11"/>
      <c r="EV308" s="11"/>
      <c r="EW308" s="11"/>
      <c r="EX308" s="10"/>
      <c r="EY308" s="75"/>
      <c r="EZ308" s="80"/>
      <c r="FA308" s="76"/>
      <c r="FB308" s="81"/>
      <c r="FC308" s="4"/>
      <c r="FD308" s="4"/>
      <c r="FE308" s="11"/>
      <c r="FF308" s="11"/>
      <c r="FG308" s="11"/>
      <c r="FH308" s="11"/>
      <c r="FI308" s="11"/>
      <c r="FJ308" s="11"/>
      <c r="FK308" s="11"/>
      <c r="FL308" s="11"/>
      <c r="FM308" s="11"/>
      <c r="FN308" s="11"/>
      <c r="FO308" s="10"/>
      <c r="FP308" s="75"/>
      <c r="FQ308" s="80"/>
      <c r="FR308" s="76"/>
      <c r="FS308" s="81"/>
      <c r="FT308" s="4"/>
      <c r="FU308" s="4"/>
      <c r="FV308" s="11"/>
      <c r="FW308" s="11"/>
      <c r="FX308" s="11"/>
      <c r="FY308" s="11"/>
      <c r="FZ308" s="11"/>
      <c r="GA308" s="11"/>
      <c r="GB308" s="11"/>
      <c r="GC308" s="11"/>
      <c r="GD308" s="11"/>
      <c r="GE308" s="11"/>
      <c r="GF308" s="10"/>
      <c r="GG308" s="75"/>
      <c r="GH308" s="80"/>
      <c r="GI308" s="76"/>
      <c r="GJ308" s="81"/>
      <c r="GK308" s="4"/>
      <c r="GL308" s="4"/>
      <c r="GM308" s="11"/>
      <c r="GN308" s="11"/>
      <c r="GO308" s="11"/>
      <c r="GP308" s="11"/>
      <c r="GQ308" s="11"/>
      <c r="GR308" s="11"/>
      <c r="GS308" s="11"/>
      <c r="GT308" s="11"/>
      <c r="GU308" s="11"/>
      <c r="GV308" s="11"/>
      <c r="GW308" s="10"/>
      <c r="GX308" s="75"/>
      <c r="GY308" s="80"/>
      <c r="GZ308" s="76"/>
      <c r="HA308" s="81"/>
      <c r="HB308" s="4"/>
      <c r="HC308" s="4"/>
      <c r="HD308" s="11"/>
      <c r="HE308" s="11"/>
      <c r="HF308" s="11"/>
      <c r="HG308" s="11"/>
      <c r="HH308" s="11"/>
      <c r="HI308" s="11"/>
      <c r="HJ308" s="11"/>
      <c r="HK308" s="11"/>
      <c r="HL308" s="11"/>
      <c r="HM308" s="11"/>
      <c r="HN308" s="10"/>
      <c r="HO308" s="75"/>
      <c r="HP308" s="80"/>
      <c r="HQ308" s="76"/>
      <c r="HR308" s="81"/>
      <c r="HS308" s="4"/>
      <c r="HT308" s="4"/>
      <c r="HU308" s="11"/>
      <c r="HV308" s="11"/>
      <c r="HW308" s="11"/>
      <c r="HX308" s="11"/>
      <c r="HY308" s="11"/>
      <c r="HZ308" s="11"/>
      <c r="IA308" s="11"/>
      <c r="IB308" s="11"/>
      <c r="IC308" s="11"/>
      <c r="ID308" s="11"/>
      <c r="IE308" s="10"/>
      <c r="IF308" s="75"/>
      <c r="IG308" s="80"/>
      <c r="IH308" s="76"/>
      <c r="II308" s="81"/>
      <c r="IJ308" s="4"/>
      <c r="IK308" s="4"/>
      <c r="IL308" s="11"/>
      <c r="IM308" s="11"/>
      <c r="IN308" s="11"/>
      <c r="IO308" s="11"/>
      <c r="IP308" s="11"/>
      <c r="IQ308" s="11"/>
      <c r="IR308" s="11"/>
      <c r="IS308" s="11"/>
      <c r="IT308" s="11"/>
      <c r="IU308" s="11"/>
      <c r="IV308" s="10"/>
    </row>
    <row r="309" spans="1:256" ht="21.75" customHeight="1">
      <c r="A309" s="84"/>
      <c r="B309" s="80"/>
      <c r="C309" s="76"/>
      <c r="D309" s="81"/>
      <c r="E309" s="4"/>
      <c r="F309" s="4"/>
      <c r="G309" s="4"/>
      <c r="H309" s="4">
        <v>2024</v>
      </c>
      <c r="I309" s="11">
        <f t="shared" si="153"/>
        <v>387388.4</v>
      </c>
      <c r="J309" s="11">
        <f t="shared" si="153"/>
        <v>0</v>
      </c>
      <c r="K309" s="11">
        <f t="shared" si="155"/>
        <v>126167.9</v>
      </c>
      <c r="L309" s="11">
        <f t="shared" si="155"/>
        <v>0</v>
      </c>
      <c r="M309" s="11">
        <f t="shared" si="155"/>
        <v>0</v>
      </c>
      <c r="N309" s="11">
        <f t="shared" si="155"/>
        <v>0</v>
      </c>
      <c r="O309" s="11">
        <f t="shared" si="155"/>
        <v>261220.5</v>
      </c>
      <c r="P309" s="11">
        <f t="shared" si="155"/>
        <v>0</v>
      </c>
      <c r="Q309" s="11">
        <f t="shared" si="155"/>
        <v>0</v>
      </c>
      <c r="R309" s="11">
        <f t="shared" si="155"/>
        <v>0</v>
      </c>
      <c r="S309" s="10"/>
      <c r="T309" s="75"/>
      <c r="U309" s="76"/>
      <c r="V309" s="76"/>
      <c r="W309" s="18"/>
      <c r="X309" s="18"/>
      <c r="Y309" s="21"/>
      <c r="Z309" s="21"/>
      <c r="AA309" s="21"/>
      <c r="AB309" s="21"/>
      <c r="AC309" s="21"/>
      <c r="AD309" s="21"/>
      <c r="AE309" s="21"/>
      <c r="AF309" s="21"/>
      <c r="AG309" s="21"/>
      <c r="AH309" s="21"/>
      <c r="AI309" s="31"/>
      <c r="AJ309" s="82"/>
      <c r="AK309" s="76"/>
      <c r="AL309" s="76"/>
      <c r="AM309" s="76"/>
      <c r="AN309" s="18"/>
      <c r="AO309" s="18"/>
      <c r="AP309" s="21"/>
      <c r="AQ309" s="21"/>
      <c r="AR309" s="21"/>
      <c r="AS309" s="21"/>
      <c r="AT309" s="21"/>
      <c r="AU309" s="21"/>
      <c r="AV309" s="21"/>
      <c r="AW309" s="21"/>
      <c r="AX309" s="21"/>
      <c r="AY309" s="21"/>
      <c r="AZ309" s="31"/>
      <c r="BA309" s="82"/>
      <c r="BB309" s="76"/>
      <c r="BC309" s="76"/>
      <c r="BD309" s="76"/>
      <c r="BE309" s="18"/>
      <c r="BF309" s="18"/>
      <c r="BG309" s="21"/>
      <c r="BH309" s="21"/>
      <c r="BI309" s="21"/>
      <c r="BJ309" s="21"/>
      <c r="BK309" s="21"/>
      <c r="BL309" s="21"/>
      <c r="BM309" s="21"/>
      <c r="BN309" s="21"/>
      <c r="BO309" s="21"/>
      <c r="BP309" s="21"/>
      <c r="BQ309" s="31"/>
      <c r="BR309" s="82"/>
      <c r="BS309" s="76"/>
      <c r="BT309" s="76"/>
      <c r="BU309" s="76"/>
      <c r="BV309" s="18"/>
      <c r="BW309" s="18"/>
      <c r="BX309" s="21"/>
      <c r="BY309" s="21"/>
      <c r="BZ309" s="21"/>
      <c r="CA309" s="21"/>
      <c r="CB309" s="21"/>
      <c r="CC309" s="21"/>
      <c r="CD309" s="21"/>
      <c r="CE309" s="21"/>
      <c r="CF309" s="21"/>
      <c r="CG309" s="21"/>
      <c r="CH309" s="31"/>
      <c r="CI309" s="82"/>
      <c r="CJ309" s="76"/>
      <c r="CK309" s="76"/>
      <c r="CL309" s="76"/>
      <c r="CM309" s="18"/>
      <c r="CN309" s="18"/>
      <c r="CO309" s="21"/>
      <c r="CP309" s="21"/>
      <c r="CQ309" s="21"/>
      <c r="CR309" s="21"/>
      <c r="CS309" s="21"/>
      <c r="CT309" s="21"/>
      <c r="CU309" s="21"/>
      <c r="CV309" s="21"/>
      <c r="CW309" s="21"/>
      <c r="CX309" s="21"/>
      <c r="CY309" s="31"/>
      <c r="CZ309" s="82"/>
      <c r="DA309" s="76"/>
      <c r="DB309" s="76"/>
      <c r="DC309" s="76"/>
      <c r="DD309" s="18"/>
      <c r="DE309" s="18"/>
      <c r="DF309" s="21"/>
      <c r="DG309" s="33"/>
      <c r="DH309" s="11"/>
      <c r="DI309" s="11"/>
      <c r="DJ309" s="11"/>
      <c r="DK309" s="11"/>
      <c r="DL309" s="11"/>
      <c r="DM309" s="11"/>
      <c r="DN309" s="11"/>
      <c r="DO309" s="11"/>
      <c r="DP309" s="10"/>
      <c r="DQ309" s="75"/>
      <c r="DR309" s="80"/>
      <c r="DS309" s="76"/>
      <c r="DT309" s="81"/>
      <c r="DU309" s="4"/>
      <c r="DV309" s="4"/>
      <c r="DW309" s="11"/>
      <c r="DX309" s="11"/>
      <c r="DY309" s="11"/>
      <c r="DZ309" s="11"/>
      <c r="EA309" s="11"/>
      <c r="EB309" s="11"/>
      <c r="EC309" s="11"/>
      <c r="ED309" s="11"/>
      <c r="EE309" s="11"/>
      <c r="EF309" s="11"/>
      <c r="EG309" s="10"/>
      <c r="EH309" s="75"/>
      <c r="EI309" s="80"/>
      <c r="EJ309" s="76"/>
      <c r="EK309" s="81"/>
      <c r="EL309" s="4"/>
      <c r="EM309" s="4"/>
      <c r="EN309" s="11"/>
      <c r="EO309" s="11"/>
      <c r="EP309" s="11"/>
      <c r="EQ309" s="11"/>
      <c r="ER309" s="11"/>
      <c r="ES309" s="11"/>
      <c r="ET309" s="11"/>
      <c r="EU309" s="11"/>
      <c r="EV309" s="11"/>
      <c r="EW309" s="11"/>
      <c r="EX309" s="10"/>
      <c r="EY309" s="75"/>
      <c r="EZ309" s="80"/>
      <c r="FA309" s="76"/>
      <c r="FB309" s="81"/>
      <c r="FC309" s="4"/>
      <c r="FD309" s="4"/>
      <c r="FE309" s="11"/>
      <c r="FF309" s="11"/>
      <c r="FG309" s="11"/>
      <c r="FH309" s="11"/>
      <c r="FI309" s="11"/>
      <c r="FJ309" s="11"/>
      <c r="FK309" s="11"/>
      <c r="FL309" s="11"/>
      <c r="FM309" s="11"/>
      <c r="FN309" s="11"/>
      <c r="FO309" s="10"/>
      <c r="FP309" s="75"/>
      <c r="FQ309" s="80"/>
      <c r="FR309" s="76"/>
      <c r="FS309" s="81"/>
      <c r="FT309" s="4"/>
      <c r="FU309" s="4"/>
      <c r="FV309" s="11"/>
      <c r="FW309" s="11"/>
      <c r="FX309" s="11"/>
      <c r="FY309" s="11"/>
      <c r="FZ309" s="11"/>
      <c r="GA309" s="11"/>
      <c r="GB309" s="11"/>
      <c r="GC309" s="11"/>
      <c r="GD309" s="11"/>
      <c r="GE309" s="11"/>
      <c r="GF309" s="10"/>
      <c r="GG309" s="75"/>
      <c r="GH309" s="80"/>
      <c r="GI309" s="76"/>
      <c r="GJ309" s="81"/>
      <c r="GK309" s="4"/>
      <c r="GL309" s="4"/>
      <c r="GM309" s="11"/>
      <c r="GN309" s="11"/>
      <c r="GO309" s="11"/>
      <c r="GP309" s="11"/>
      <c r="GQ309" s="11"/>
      <c r="GR309" s="11"/>
      <c r="GS309" s="11"/>
      <c r="GT309" s="11"/>
      <c r="GU309" s="11"/>
      <c r="GV309" s="11"/>
      <c r="GW309" s="10"/>
      <c r="GX309" s="75"/>
      <c r="GY309" s="80"/>
      <c r="GZ309" s="76"/>
      <c r="HA309" s="81"/>
      <c r="HB309" s="4"/>
      <c r="HC309" s="4"/>
      <c r="HD309" s="11"/>
      <c r="HE309" s="11"/>
      <c r="HF309" s="11"/>
      <c r="HG309" s="11"/>
      <c r="HH309" s="11"/>
      <c r="HI309" s="11"/>
      <c r="HJ309" s="11"/>
      <c r="HK309" s="11"/>
      <c r="HL309" s="11"/>
      <c r="HM309" s="11"/>
      <c r="HN309" s="10"/>
      <c r="HO309" s="75"/>
      <c r="HP309" s="80"/>
      <c r="HQ309" s="76"/>
      <c r="HR309" s="81"/>
      <c r="HS309" s="4"/>
      <c r="HT309" s="4"/>
      <c r="HU309" s="11"/>
      <c r="HV309" s="11"/>
      <c r="HW309" s="11"/>
      <c r="HX309" s="11"/>
      <c r="HY309" s="11"/>
      <c r="HZ309" s="11"/>
      <c r="IA309" s="11"/>
      <c r="IB309" s="11"/>
      <c r="IC309" s="11"/>
      <c r="ID309" s="11"/>
      <c r="IE309" s="10"/>
      <c r="IF309" s="75"/>
      <c r="IG309" s="80"/>
      <c r="IH309" s="76"/>
      <c r="II309" s="81"/>
      <c r="IJ309" s="4"/>
      <c r="IK309" s="4"/>
      <c r="IL309" s="11"/>
      <c r="IM309" s="11"/>
      <c r="IN309" s="11"/>
      <c r="IO309" s="11"/>
      <c r="IP309" s="11"/>
      <c r="IQ309" s="11"/>
      <c r="IR309" s="11"/>
      <c r="IS309" s="11"/>
      <c r="IT309" s="11"/>
      <c r="IU309" s="11"/>
      <c r="IV309" s="10"/>
    </row>
    <row r="310" spans="1:256" ht="24" customHeight="1">
      <c r="A310" s="84"/>
      <c r="B310" s="80"/>
      <c r="C310" s="76"/>
      <c r="D310" s="81"/>
      <c r="E310" s="4"/>
      <c r="F310" s="4"/>
      <c r="G310" s="4"/>
      <c r="H310" s="4">
        <v>2025</v>
      </c>
      <c r="I310" s="11">
        <f t="shared" si="153"/>
        <v>206833.7</v>
      </c>
      <c r="J310" s="11">
        <f t="shared" si="153"/>
        <v>0</v>
      </c>
      <c r="K310" s="11">
        <f t="shared" si="155"/>
        <v>178085.7</v>
      </c>
      <c r="L310" s="11">
        <f t="shared" si="155"/>
        <v>0</v>
      </c>
      <c r="M310" s="11">
        <f t="shared" si="155"/>
        <v>0</v>
      </c>
      <c r="N310" s="11">
        <f t="shared" si="155"/>
        <v>0</v>
      </c>
      <c r="O310" s="11">
        <f t="shared" si="155"/>
        <v>28748</v>
      </c>
      <c r="P310" s="11">
        <f t="shared" si="155"/>
        <v>0</v>
      </c>
      <c r="Q310" s="11">
        <f t="shared" si="155"/>
        <v>0</v>
      </c>
      <c r="R310" s="11">
        <f t="shared" si="155"/>
        <v>0</v>
      </c>
      <c r="S310" s="10"/>
      <c r="T310" s="75"/>
      <c r="U310" s="76"/>
      <c r="V310" s="76"/>
      <c r="W310" s="18"/>
      <c r="X310" s="18"/>
      <c r="Y310" s="21"/>
      <c r="Z310" s="21"/>
      <c r="AA310" s="21"/>
      <c r="AB310" s="21"/>
      <c r="AC310" s="21"/>
      <c r="AD310" s="21"/>
      <c r="AE310" s="21"/>
      <c r="AF310" s="21"/>
      <c r="AG310" s="21"/>
      <c r="AH310" s="21"/>
      <c r="AI310" s="31"/>
      <c r="AJ310" s="82"/>
      <c r="AK310" s="76"/>
      <c r="AL310" s="76"/>
      <c r="AM310" s="76"/>
      <c r="AN310" s="18"/>
      <c r="AO310" s="18"/>
      <c r="AP310" s="21"/>
      <c r="AQ310" s="21"/>
      <c r="AR310" s="21"/>
      <c r="AS310" s="21"/>
      <c r="AT310" s="21"/>
      <c r="AU310" s="21"/>
      <c r="AV310" s="21"/>
      <c r="AW310" s="21"/>
      <c r="AX310" s="21"/>
      <c r="AY310" s="21"/>
      <c r="AZ310" s="31"/>
      <c r="BA310" s="82"/>
      <c r="BB310" s="76"/>
      <c r="BC310" s="76"/>
      <c r="BD310" s="76"/>
      <c r="BE310" s="18"/>
      <c r="BF310" s="18"/>
      <c r="BG310" s="21"/>
      <c r="BH310" s="21"/>
      <c r="BI310" s="21"/>
      <c r="BJ310" s="21"/>
      <c r="BK310" s="21"/>
      <c r="BL310" s="21"/>
      <c r="BM310" s="21"/>
      <c r="BN310" s="21"/>
      <c r="BO310" s="21"/>
      <c r="BP310" s="21"/>
      <c r="BQ310" s="31"/>
      <c r="BR310" s="82"/>
      <c r="BS310" s="76"/>
      <c r="BT310" s="76"/>
      <c r="BU310" s="76"/>
      <c r="BV310" s="18"/>
      <c r="BW310" s="18"/>
      <c r="BX310" s="21"/>
      <c r="BY310" s="21"/>
      <c r="BZ310" s="21"/>
      <c r="CA310" s="21"/>
      <c r="CB310" s="21"/>
      <c r="CC310" s="21"/>
      <c r="CD310" s="21"/>
      <c r="CE310" s="21"/>
      <c r="CF310" s="21"/>
      <c r="CG310" s="21"/>
      <c r="CH310" s="31"/>
      <c r="CI310" s="82"/>
      <c r="CJ310" s="76"/>
      <c r="CK310" s="76"/>
      <c r="CL310" s="76"/>
      <c r="CM310" s="18"/>
      <c r="CN310" s="18"/>
      <c r="CO310" s="21"/>
      <c r="CP310" s="21"/>
      <c r="CQ310" s="21"/>
      <c r="CR310" s="21"/>
      <c r="CS310" s="21"/>
      <c r="CT310" s="21"/>
      <c r="CU310" s="21"/>
      <c r="CV310" s="21"/>
      <c r="CW310" s="21"/>
      <c r="CX310" s="21"/>
      <c r="CY310" s="31"/>
      <c r="CZ310" s="82"/>
      <c r="DA310" s="76"/>
      <c r="DB310" s="76"/>
      <c r="DC310" s="76"/>
      <c r="DD310" s="18"/>
      <c r="DE310" s="18"/>
      <c r="DF310" s="21"/>
      <c r="DG310" s="33"/>
      <c r="DH310" s="11"/>
      <c r="DI310" s="11"/>
      <c r="DJ310" s="11"/>
      <c r="DK310" s="11"/>
      <c r="DL310" s="11"/>
      <c r="DM310" s="11"/>
      <c r="DN310" s="11"/>
      <c r="DO310" s="11"/>
      <c r="DP310" s="10"/>
      <c r="DQ310" s="75"/>
      <c r="DR310" s="80"/>
      <c r="DS310" s="76"/>
      <c r="DT310" s="81"/>
      <c r="DU310" s="4"/>
      <c r="DV310" s="4"/>
      <c r="DW310" s="11"/>
      <c r="DX310" s="11"/>
      <c r="DY310" s="11"/>
      <c r="DZ310" s="11"/>
      <c r="EA310" s="11"/>
      <c r="EB310" s="11"/>
      <c r="EC310" s="11"/>
      <c r="ED310" s="11"/>
      <c r="EE310" s="11"/>
      <c r="EF310" s="11"/>
      <c r="EG310" s="10"/>
      <c r="EH310" s="75"/>
      <c r="EI310" s="80"/>
      <c r="EJ310" s="76"/>
      <c r="EK310" s="81"/>
      <c r="EL310" s="4"/>
      <c r="EM310" s="4"/>
      <c r="EN310" s="11"/>
      <c r="EO310" s="11"/>
      <c r="EP310" s="11"/>
      <c r="EQ310" s="11"/>
      <c r="ER310" s="11"/>
      <c r="ES310" s="11"/>
      <c r="ET310" s="11"/>
      <c r="EU310" s="11"/>
      <c r="EV310" s="11"/>
      <c r="EW310" s="11"/>
      <c r="EX310" s="10"/>
      <c r="EY310" s="75"/>
      <c r="EZ310" s="80"/>
      <c r="FA310" s="76"/>
      <c r="FB310" s="81"/>
      <c r="FC310" s="4"/>
      <c r="FD310" s="4"/>
      <c r="FE310" s="11"/>
      <c r="FF310" s="11"/>
      <c r="FG310" s="11"/>
      <c r="FH310" s="11"/>
      <c r="FI310" s="11"/>
      <c r="FJ310" s="11"/>
      <c r="FK310" s="11"/>
      <c r="FL310" s="11"/>
      <c r="FM310" s="11"/>
      <c r="FN310" s="11"/>
      <c r="FO310" s="10"/>
      <c r="FP310" s="75"/>
      <c r="FQ310" s="80"/>
      <c r="FR310" s="76"/>
      <c r="FS310" s="81"/>
      <c r="FT310" s="4"/>
      <c r="FU310" s="4"/>
      <c r="FV310" s="11"/>
      <c r="FW310" s="11"/>
      <c r="FX310" s="11"/>
      <c r="FY310" s="11"/>
      <c r="FZ310" s="11"/>
      <c r="GA310" s="11"/>
      <c r="GB310" s="11"/>
      <c r="GC310" s="11"/>
      <c r="GD310" s="11"/>
      <c r="GE310" s="11"/>
      <c r="GF310" s="10"/>
      <c r="GG310" s="75"/>
      <c r="GH310" s="80"/>
      <c r="GI310" s="76"/>
      <c r="GJ310" s="81"/>
      <c r="GK310" s="4"/>
      <c r="GL310" s="4"/>
      <c r="GM310" s="11"/>
      <c r="GN310" s="11"/>
      <c r="GO310" s="11"/>
      <c r="GP310" s="11"/>
      <c r="GQ310" s="11"/>
      <c r="GR310" s="11"/>
      <c r="GS310" s="11"/>
      <c r="GT310" s="11"/>
      <c r="GU310" s="11"/>
      <c r="GV310" s="11"/>
      <c r="GW310" s="10"/>
      <c r="GX310" s="75"/>
      <c r="GY310" s="80"/>
      <c r="GZ310" s="76"/>
      <c r="HA310" s="81"/>
      <c r="HB310" s="4"/>
      <c r="HC310" s="4"/>
      <c r="HD310" s="11"/>
      <c r="HE310" s="11"/>
      <c r="HF310" s="11"/>
      <c r="HG310" s="11"/>
      <c r="HH310" s="11"/>
      <c r="HI310" s="11"/>
      <c r="HJ310" s="11"/>
      <c r="HK310" s="11"/>
      <c r="HL310" s="11"/>
      <c r="HM310" s="11"/>
      <c r="HN310" s="10"/>
      <c r="HO310" s="75"/>
      <c r="HP310" s="80"/>
      <c r="HQ310" s="76"/>
      <c r="HR310" s="81"/>
      <c r="HS310" s="4"/>
      <c r="HT310" s="4"/>
      <c r="HU310" s="11"/>
      <c r="HV310" s="11"/>
      <c r="HW310" s="11"/>
      <c r="HX310" s="11"/>
      <c r="HY310" s="11"/>
      <c r="HZ310" s="11"/>
      <c r="IA310" s="11"/>
      <c r="IB310" s="11"/>
      <c r="IC310" s="11"/>
      <c r="ID310" s="11"/>
      <c r="IE310" s="10"/>
      <c r="IF310" s="75"/>
      <c r="IG310" s="80"/>
      <c r="IH310" s="76"/>
      <c r="II310" s="81"/>
      <c r="IJ310" s="4"/>
      <c r="IK310" s="4"/>
      <c r="IL310" s="11"/>
      <c r="IM310" s="11"/>
      <c r="IN310" s="11"/>
      <c r="IO310" s="11"/>
      <c r="IP310" s="11"/>
      <c r="IQ310" s="11"/>
      <c r="IR310" s="11"/>
      <c r="IS310" s="11"/>
      <c r="IT310" s="11"/>
      <c r="IU310" s="11"/>
      <c r="IV310" s="10"/>
    </row>
    <row r="311" spans="1:256" ht="18" customHeight="1">
      <c r="A311" s="84"/>
      <c r="B311" s="80"/>
      <c r="C311" s="76"/>
      <c r="D311" s="81"/>
      <c r="E311" s="4"/>
      <c r="F311" s="4"/>
      <c r="G311" s="4"/>
      <c r="H311" s="4">
        <v>2026</v>
      </c>
      <c r="I311" s="11">
        <f aca="true" t="shared" si="156" ref="I311:J315">I321+I331+I341</f>
        <v>46200.2</v>
      </c>
      <c r="J311" s="11">
        <f t="shared" si="156"/>
        <v>0</v>
      </c>
      <c r="K311" s="11">
        <f t="shared" si="155"/>
        <v>46200.2</v>
      </c>
      <c r="L311" s="11">
        <f t="shared" si="155"/>
        <v>0</v>
      </c>
      <c r="M311" s="11">
        <f t="shared" si="155"/>
        <v>0</v>
      </c>
      <c r="N311" s="11">
        <f t="shared" si="155"/>
        <v>0</v>
      </c>
      <c r="O311" s="11">
        <f t="shared" si="155"/>
        <v>0</v>
      </c>
      <c r="P311" s="11">
        <f t="shared" si="155"/>
        <v>0</v>
      </c>
      <c r="Q311" s="11">
        <f t="shared" si="155"/>
        <v>0</v>
      </c>
      <c r="R311" s="11">
        <f t="shared" si="155"/>
        <v>0</v>
      </c>
      <c r="S311" s="10"/>
      <c r="T311" s="75"/>
      <c r="U311" s="76"/>
      <c r="V311" s="76"/>
      <c r="W311" s="18"/>
      <c r="X311" s="18"/>
      <c r="Y311" s="21"/>
      <c r="Z311" s="21"/>
      <c r="AA311" s="21"/>
      <c r="AB311" s="21"/>
      <c r="AC311" s="21"/>
      <c r="AD311" s="21"/>
      <c r="AE311" s="21"/>
      <c r="AF311" s="21"/>
      <c r="AG311" s="21"/>
      <c r="AH311" s="21"/>
      <c r="AI311" s="31"/>
      <c r="AJ311" s="82"/>
      <c r="AK311" s="76"/>
      <c r="AL311" s="76"/>
      <c r="AM311" s="76"/>
      <c r="AN311" s="18"/>
      <c r="AO311" s="18"/>
      <c r="AP311" s="21"/>
      <c r="AQ311" s="21"/>
      <c r="AR311" s="21"/>
      <c r="AS311" s="21"/>
      <c r="AT311" s="21"/>
      <c r="AU311" s="21"/>
      <c r="AV311" s="21"/>
      <c r="AW311" s="21"/>
      <c r="AX311" s="21"/>
      <c r="AY311" s="21"/>
      <c r="AZ311" s="31"/>
      <c r="BA311" s="82"/>
      <c r="BB311" s="76"/>
      <c r="BC311" s="76"/>
      <c r="BD311" s="76"/>
      <c r="BE311" s="18"/>
      <c r="BF311" s="18"/>
      <c r="BG311" s="21"/>
      <c r="BH311" s="21"/>
      <c r="BI311" s="21"/>
      <c r="BJ311" s="21"/>
      <c r="BK311" s="21"/>
      <c r="BL311" s="21"/>
      <c r="BM311" s="21"/>
      <c r="BN311" s="21"/>
      <c r="BO311" s="21"/>
      <c r="BP311" s="21"/>
      <c r="BQ311" s="31"/>
      <c r="BR311" s="82"/>
      <c r="BS311" s="76"/>
      <c r="BT311" s="76"/>
      <c r="BU311" s="76"/>
      <c r="BV311" s="18"/>
      <c r="BW311" s="18"/>
      <c r="BX311" s="21"/>
      <c r="BY311" s="21"/>
      <c r="BZ311" s="21"/>
      <c r="CA311" s="21"/>
      <c r="CB311" s="21"/>
      <c r="CC311" s="21"/>
      <c r="CD311" s="21"/>
      <c r="CE311" s="21"/>
      <c r="CF311" s="21"/>
      <c r="CG311" s="21"/>
      <c r="CH311" s="31"/>
      <c r="CI311" s="82"/>
      <c r="CJ311" s="76"/>
      <c r="CK311" s="76"/>
      <c r="CL311" s="76"/>
      <c r="CM311" s="18"/>
      <c r="CN311" s="18"/>
      <c r="CO311" s="21"/>
      <c r="CP311" s="21"/>
      <c r="CQ311" s="21"/>
      <c r="CR311" s="21"/>
      <c r="CS311" s="21"/>
      <c r="CT311" s="21"/>
      <c r="CU311" s="21"/>
      <c r="CV311" s="21"/>
      <c r="CW311" s="21"/>
      <c r="CX311" s="21"/>
      <c r="CY311" s="31"/>
      <c r="CZ311" s="82"/>
      <c r="DA311" s="76"/>
      <c r="DB311" s="76"/>
      <c r="DC311" s="76"/>
      <c r="DD311" s="18"/>
      <c r="DE311" s="18"/>
      <c r="DF311" s="21"/>
      <c r="DG311" s="33"/>
      <c r="DH311" s="11"/>
      <c r="DI311" s="11"/>
      <c r="DJ311" s="11"/>
      <c r="DK311" s="11"/>
      <c r="DL311" s="11"/>
      <c r="DM311" s="11"/>
      <c r="DN311" s="11"/>
      <c r="DO311" s="11"/>
      <c r="DP311" s="10"/>
      <c r="DQ311" s="75"/>
      <c r="DR311" s="80"/>
      <c r="DS311" s="76"/>
      <c r="DT311" s="81"/>
      <c r="DU311" s="4"/>
      <c r="DV311" s="4"/>
      <c r="DW311" s="11"/>
      <c r="DX311" s="11"/>
      <c r="DY311" s="11"/>
      <c r="DZ311" s="11"/>
      <c r="EA311" s="11"/>
      <c r="EB311" s="11"/>
      <c r="EC311" s="11"/>
      <c r="ED311" s="11"/>
      <c r="EE311" s="11"/>
      <c r="EF311" s="11"/>
      <c r="EG311" s="10"/>
      <c r="EH311" s="75"/>
      <c r="EI311" s="80"/>
      <c r="EJ311" s="76"/>
      <c r="EK311" s="81"/>
      <c r="EL311" s="4"/>
      <c r="EM311" s="4"/>
      <c r="EN311" s="11"/>
      <c r="EO311" s="11"/>
      <c r="EP311" s="11"/>
      <c r="EQ311" s="11"/>
      <c r="ER311" s="11"/>
      <c r="ES311" s="11"/>
      <c r="ET311" s="11"/>
      <c r="EU311" s="11"/>
      <c r="EV311" s="11"/>
      <c r="EW311" s="11"/>
      <c r="EX311" s="10"/>
      <c r="EY311" s="75"/>
      <c r="EZ311" s="80"/>
      <c r="FA311" s="76"/>
      <c r="FB311" s="81"/>
      <c r="FC311" s="4"/>
      <c r="FD311" s="4"/>
      <c r="FE311" s="11"/>
      <c r="FF311" s="11"/>
      <c r="FG311" s="11"/>
      <c r="FH311" s="11"/>
      <c r="FI311" s="11"/>
      <c r="FJ311" s="11"/>
      <c r="FK311" s="11"/>
      <c r="FL311" s="11"/>
      <c r="FM311" s="11"/>
      <c r="FN311" s="11"/>
      <c r="FO311" s="10"/>
      <c r="FP311" s="75"/>
      <c r="FQ311" s="80"/>
      <c r="FR311" s="76"/>
      <c r="FS311" s="81"/>
      <c r="FT311" s="4"/>
      <c r="FU311" s="4"/>
      <c r="FV311" s="11"/>
      <c r="FW311" s="11"/>
      <c r="FX311" s="11"/>
      <c r="FY311" s="11"/>
      <c r="FZ311" s="11"/>
      <c r="GA311" s="11"/>
      <c r="GB311" s="11"/>
      <c r="GC311" s="11"/>
      <c r="GD311" s="11"/>
      <c r="GE311" s="11"/>
      <c r="GF311" s="10"/>
      <c r="GG311" s="75"/>
      <c r="GH311" s="80"/>
      <c r="GI311" s="76"/>
      <c r="GJ311" s="81"/>
      <c r="GK311" s="4"/>
      <c r="GL311" s="4"/>
      <c r="GM311" s="11"/>
      <c r="GN311" s="11"/>
      <c r="GO311" s="11"/>
      <c r="GP311" s="11"/>
      <c r="GQ311" s="11"/>
      <c r="GR311" s="11"/>
      <c r="GS311" s="11"/>
      <c r="GT311" s="11"/>
      <c r="GU311" s="11"/>
      <c r="GV311" s="11"/>
      <c r="GW311" s="10"/>
      <c r="GX311" s="75"/>
      <c r="GY311" s="80"/>
      <c r="GZ311" s="76"/>
      <c r="HA311" s="81"/>
      <c r="HB311" s="4"/>
      <c r="HC311" s="4"/>
      <c r="HD311" s="11"/>
      <c r="HE311" s="11"/>
      <c r="HF311" s="11"/>
      <c r="HG311" s="11"/>
      <c r="HH311" s="11"/>
      <c r="HI311" s="11"/>
      <c r="HJ311" s="11"/>
      <c r="HK311" s="11"/>
      <c r="HL311" s="11"/>
      <c r="HM311" s="11"/>
      <c r="HN311" s="10"/>
      <c r="HO311" s="75"/>
      <c r="HP311" s="80"/>
      <c r="HQ311" s="76"/>
      <c r="HR311" s="81"/>
      <c r="HS311" s="4"/>
      <c r="HT311" s="4"/>
      <c r="HU311" s="11"/>
      <c r="HV311" s="11"/>
      <c r="HW311" s="11"/>
      <c r="HX311" s="11"/>
      <c r="HY311" s="11"/>
      <c r="HZ311" s="11"/>
      <c r="IA311" s="11"/>
      <c r="IB311" s="11"/>
      <c r="IC311" s="11"/>
      <c r="ID311" s="11"/>
      <c r="IE311" s="10"/>
      <c r="IF311" s="75"/>
      <c r="IG311" s="80"/>
      <c r="IH311" s="76"/>
      <c r="II311" s="81"/>
      <c r="IJ311" s="4"/>
      <c r="IK311" s="4"/>
      <c r="IL311" s="11"/>
      <c r="IM311" s="11"/>
      <c r="IN311" s="11"/>
      <c r="IO311" s="11"/>
      <c r="IP311" s="11"/>
      <c r="IQ311" s="11"/>
      <c r="IR311" s="11"/>
      <c r="IS311" s="11"/>
      <c r="IT311" s="11"/>
      <c r="IU311" s="11"/>
      <c r="IV311" s="10"/>
    </row>
    <row r="312" spans="1:256" ht="21.75" customHeight="1">
      <c r="A312" s="84"/>
      <c r="B312" s="80"/>
      <c r="C312" s="76"/>
      <c r="D312" s="81"/>
      <c r="E312" s="6"/>
      <c r="F312" s="6"/>
      <c r="G312" s="6"/>
      <c r="H312" s="4">
        <v>2027</v>
      </c>
      <c r="I312" s="11">
        <f t="shared" si="156"/>
        <v>17259.1</v>
      </c>
      <c r="J312" s="11">
        <f t="shared" si="156"/>
        <v>0</v>
      </c>
      <c r="K312" s="11">
        <f t="shared" si="155"/>
        <v>17259.1</v>
      </c>
      <c r="L312" s="11">
        <f t="shared" si="155"/>
        <v>0</v>
      </c>
      <c r="M312" s="11">
        <f t="shared" si="155"/>
        <v>0</v>
      </c>
      <c r="N312" s="11">
        <f t="shared" si="155"/>
        <v>0</v>
      </c>
      <c r="O312" s="11">
        <f t="shared" si="155"/>
        <v>0</v>
      </c>
      <c r="P312" s="11">
        <f t="shared" si="155"/>
        <v>0</v>
      </c>
      <c r="Q312" s="11">
        <f t="shared" si="155"/>
        <v>0</v>
      </c>
      <c r="R312" s="11">
        <f t="shared" si="155"/>
        <v>0</v>
      </c>
      <c r="S312" s="10"/>
      <c r="T312" s="75"/>
      <c r="U312" s="76"/>
      <c r="V312" s="76"/>
      <c r="W312" s="57"/>
      <c r="X312" s="18"/>
      <c r="Y312" s="21"/>
      <c r="Z312" s="21"/>
      <c r="AA312" s="21"/>
      <c r="AB312" s="21"/>
      <c r="AC312" s="21"/>
      <c r="AD312" s="21"/>
      <c r="AE312" s="21"/>
      <c r="AF312" s="21"/>
      <c r="AG312" s="21"/>
      <c r="AH312" s="21"/>
      <c r="AI312" s="31"/>
      <c r="AJ312" s="82"/>
      <c r="AK312" s="76"/>
      <c r="AL312" s="76"/>
      <c r="AM312" s="76"/>
      <c r="AN312" s="57"/>
      <c r="AO312" s="18"/>
      <c r="AP312" s="21"/>
      <c r="AQ312" s="21"/>
      <c r="AR312" s="21"/>
      <c r="AS312" s="21"/>
      <c r="AT312" s="21"/>
      <c r="AU312" s="21"/>
      <c r="AV312" s="21"/>
      <c r="AW312" s="21"/>
      <c r="AX312" s="21"/>
      <c r="AY312" s="21"/>
      <c r="AZ312" s="31"/>
      <c r="BA312" s="82"/>
      <c r="BB312" s="76"/>
      <c r="BC312" s="76"/>
      <c r="BD312" s="76"/>
      <c r="BE312" s="57"/>
      <c r="BF312" s="18"/>
      <c r="BG312" s="21"/>
      <c r="BH312" s="21"/>
      <c r="BI312" s="21"/>
      <c r="BJ312" s="21"/>
      <c r="BK312" s="21"/>
      <c r="BL312" s="21"/>
      <c r="BM312" s="21"/>
      <c r="BN312" s="21"/>
      <c r="BO312" s="21"/>
      <c r="BP312" s="21"/>
      <c r="BQ312" s="31"/>
      <c r="BR312" s="82"/>
      <c r="BS312" s="76"/>
      <c r="BT312" s="76"/>
      <c r="BU312" s="76"/>
      <c r="BV312" s="57"/>
      <c r="BW312" s="18"/>
      <c r="BX312" s="21"/>
      <c r="BY312" s="21"/>
      <c r="BZ312" s="21"/>
      <c r="CA312" s="21"/>
      <c r="CB312" s="21"/>
      <c r="CC312" s="21"/>
      <c r="CD312" s="21"/>
      <c r="CE312" s="21"/>
      <c r="CF312" s="21"/>
      <c r="CG312" s="21"/>
      <c r="CH312" s="31"/>
      <c r="CI312" s="82"/>
      <c r="CJ312" s="76"/>
      <c r="CK312" s="76"/>
      <c r="CL312" s="76"/>
      <c r="CM312" s="57"/>
      <c r="CN312" s="18"/>
      <c r="CO312" s="21"/>
      <c r="CP312" s="21"/>
      <c r="CQ312" s="21"/>
      <c r="CR312" s="21"/>
      <c r="CS312" s="21"/>
      <c r="CT312" s="21"/>
      <c r="CU312" s="21"/>
      <c r="CV312" s="21"/>
      <c r="CW312" s="21"/>
      <c r="CX312" s="21"/>
      <c r="CY312" s="31"/>
      <c r="CZ312" s="82"/>
      <c r="DA312" s="76"/>
      <c r="DB312" s="76"/>
      <c r="DC312" s="76"/>
      <c r="DD312" s="57"/>
      <c r="DE312" s="18"/>
      <c r="DF312" s="21"/>
      <c r="DG312" s="33"/>
      <c r="DH312" s="11"/>
      <c r="DI312" s="11"/>
      <c r="DJ312" s="11"/>
      <c r="DK312" s="11"/>
      <c r="DL312" s="11"/>
      <c r="DM312" s="11"/>
      <c r="DN312" s="11"/>
      <c r="DO312" s="11"/>
      <c r="DP312" s="10"/>
      <c r="DQ312" s="75"/>
      <c r="DR312" s="80"/>
      <c r="DS312" s="76"/>
      <c r="DT312" s="81"/>
      <c r="DU312" s="6"/>
      <c r="DV312" s="4"/>
      <c r="DW312" s="11"/>
      <c r="DX312" s="11"/>
      <c r="DY312" s="11"/>
      <c r="DZ312" s="11"/>
      <c r="EA312" s="11"/>
      <c r="EB312" s="11"/>
      <c r="EC312" s="11"/>
      <c r="ED312" s="11"/>
      <c r="EE312" s="11"/>
      <c r="EF312" s="11"/>
      <c r="EG312" s="10"/>
      <c r="EH312" s="75"/>
      <c r="EI312" s="80"/>
      <c r="EJ312" s="76"/>
      <c r="EK312" s="81"/>
      <c r="EL312" s="6"/>
      <c r="EM312" s="4"/>
      <c r="EN312" s="11"/>
      <c r="EO312" s="11"/>
      <c r="EP312" s="11"/>
      <c r="EQ312" s="11"/>
      <c r="ER312" s="11"/>
      <c r="ES312" s="11"/>
      <c r="ET312" s="11"/>
      <c r="EU312" s="11"/>
      <c r="EV312" s="11"/>
      <c r="EW312" s="11"/>
      <c r="EX312" s="10"/>
      <c r="EY312" s="75"/>
      <c r="EZ312" s="80"/>
      <c r="FA312" s="76"/>
      <c r="FB312" s="81"/>
      <c r="FC312" s="6"/>
      <c r="FD312" s="4"/>
      <c r="FE312" s="11"/>
      <c r="FF312" s="11"/>
      <c r="FG312" s="11"/>
      <c r="FH312" s="11"/>
      <c r="FI312" s="11"/>
      <c r="FJ312" s="11"/>
      <c r="FK312" s="11"/>
      <c r="FL312" s="11"/>
      <c r="FM312" s="11"/>
      <c r="FN312" s="11"/>
      <c r="FO312" s="10"/>
      <c r="FP312" s="75"/>
      <c r="FQ312" s="80"/>
      <c r="FR312" s="76"/>
      <c r="FS312" s="81"/>
      <c r="FT312" s="6"/>
      <c r="FU312" s="4"/>
      <c r="FV312" s="11"/>
      <c r="FW312" s="11"/>
      <c r="FX312" s="11"/>
      <c r="FY312" s="11"/>
      <c r="FZ312" s="11"/>
      <c r="GA312" s="11"/>
      <c r="GB312" s="11"/>
      <c r="GC312" s="11"/>
      <c r="GD312" s="11"/>
      <c r="GE312" s="11"/>
      <c r="GF312" s="10"/>
      <c r="GG312" s="75"/>
      <c r="GH312" s="80"/>
      <c r="GI312" s="76"/>
      <c r="GJ312" s="81"/>
      <c r="GK312" s="6"/>
      <c r="GL312" s="4"/>
      <c r="GM312" s="11"/>
      <c r="GN312" s="11"/>
      <c r="GO312" s="11"/>
      <c r="GP312" s="11"/>
      <c r="GQ312" s="11"/>
      <c r="GR312" s="11"/>
      <c r="GS312" s="11"/>
      <c r="GT312" s="11"/>
      <c r="GU312" s="11"/>
      <c r="GV312" s="11"/>
      <c r="GW312" s="10"/>
      <c r="GX312" s="75"/>
      <c r="GY312" s="80"/>
      <c r="GZ312" s="76"/>
      <c r="HA312" s="81"/>
      <c r="HB312" s="6"/>
      <c r="HC312" s="4"/>
      <c r="HD312" s="11"/>
      <c r="HE312" s="11"/>
      <c r="HF312" s="11"/>
      <c r="HG312" s="11"/>
      <c r="HH312" s="11"/>
      <c r="HI312" s="11"/>
      <c r="HJ312" s="11"/>
      <c r="HK312" s="11"/>
      <c r="HL312" s="11"/>
      <c r="HM312" s="11"/>
      <c r="HN312" s="10"/>
      <c r="HO312" s="75"/>
      <c r="HP312" s="80"/>
      <c r="HQ312" s="76"/>
      <c r="HR312" s="81"/>
      <c r="HS312" s="6"/>
      <c r="HT312" s="4"/>
      <c r="HU312" s="11"/>
      <c r="HV312" s="11"/>
      <c r="HW312" s="11"/>
      <c r="HX312" s="11"/>
      <c r="HY312" s="11"/>
      <c r="HZ312" s="11"/>
      <c r="IA312" s="11"/>
      <c r="IB312" s="11"/>
      <c r="IC312" s="11"/>
      <c r="ID312" s="11"/>
      <c r="IE312" s="10"/>
      <c r="IF312" s="75"/>
      <c r="IG312" s="80"/>
      <c r="IH312" s="76"/>
      <c r="II312" s="81"/>
      <c r="IJ312" s="6"/>
      <c r="IK312" s="4"/>
      <c r="IL312" s="11"/>
      <c r="IM312" s="11"/>
      <c r="IN312" s="11"/>
      <c r="IO312" s="11"/>
      <c r="IP312" s="11"/>
      <c r="IQ312" s="11"/>
      <c r="IR312" s="11"/>
      <c r="IS312" s="11"/>
      <c r="IT312" s="11"/>
      <c r="IU312" s="11"/>
      <c r="IV312" s="10"/>
    </row>
    <row r="313" spans="1:243" ht="21.75" customHeight="1">
      <c r="A313" s="84"/>
      <c r="B313" s="80"/>
      <c r="C313" s="76"/>
      <c r="D313" s="81"/>
      <c r="E313" s="6"/>
      <c r="F313" s="6"/>
      <c r="G313" s="6"/>
      <c r="H313" s="4">
        <v>2028</v>
      </c>
      <c r="I313" s="11">
        <f t="shared" si="156"/>
        <v>81254.8</v>
      </c>
      <c r="J313" s="11">
        <f t="shared" si="156"/>
        <v>0</v>
      </c>
      <c r="K313" s="11">
        <f t="shared" si="155"/>
        <v>81254.8</v>
      </c>
      <c r="L313" s="11">
        <f t="shared" si="155"/>
        <v>0</v>
      </c>
      <c r="M313" s="11">
        <f t="shared" si="155"/>
        <v>0</v>
      </c>
      <c r="N313" s="11">
        <f t="shared" si="155"/>
        <v>0</v>
      </c>
      <c r="O313" s="11">
        <f t="shared" si="155"/>
        <v>0</v>
      </c>
      <c r="P313" s="11">
        <f t="shared" si="155"/>
        <v>0</v>
      </c>
      <c r="Q313" s="11">
        <f t="shared" si="155"/>
        <v>0</v>
      </c>
      <c r="R313" s="11">
        <f t="shared" si="155"/>
        <v>0</v>
      </c>
      <c r="S313" s="10"/>
      <c r="T313" s="2"/>
      <c r="AI313" s="57"/>
      <c r="AY313" s="57"/>
      <c r="BO313" s="57"/>
      <c r="CE313" s="57"/>
      <c r="CU313" s="57"/>
      <c r="DK313" s="57"/>
      <c r="EA313" s="57"/>
      <c r="EQ313" s="57"/>
      <c r="FG313" s="57"/>
      <c r="FW313" s="57"/>
      <c r="GM313" s="57"/>
      <c r="HC313" s="57"/>
      <c r="HS313" s="57"/>
      <c r="II313" s="57"/>
    </row>
    <row r="314" spans="1:243" ht="21.75" customHeight="1">
      <c r="A314" s="84"/>
      <c r="B314" s="80"/>
      <c r="C314" s="76"/>
      <c r="D314" s="81"/>
      <c r="E314" s="6"/>
      <c r="F314" s="6"/>
      <c r="G314" s="6"/>
      <c r="H314" s="4">
        <v>2029</v>
      </c>
      <c r="I314" s="11">
        <f t="shared" si="156"/>
        <v>78460.40000000001</v>
      </c>
      <c r="J314" s="11">
        <f t="shared" si="156"/>
        <v>0</v>
      </c>
      <c r="K314" s="11">
        <f t="shared" si="155"/>
        <v>78460.40000000001</v>
      </c>
      <c r="L314" s="11">
        <f t="shared" si="155"/>
        <v>0</v>
      </c>
      <c r="M314" s="11">
        <f t="shared" si="155"/>
        <v>0</v>
      </c>
      <c r="N314" s="11">
        <f t="shared" si="155"/>
        <v>0</v>
      </c>
      <c r="O314" s="11">
        <f t="shared" si="155"/>
        <v>0</v>
      </c>
      <c r="P314" s="11">
        <f t="shared" si="155"/>
        <v>0</v>
      </c>
      <c r="Q314" s="11">
        <f t="shared" si="155"/>
        <v>0</v>
      </c>
      <c r="R314" s="11">
        <f t="shared" si="155"/>
        <v>0</v>
      </c>
      <c r="S314" s="10"/>
      <c r="T314" s="2"/>
      <c r="AI314" s="57"/>
      <c r="AY314" s="57"/>
      <c r="BO314" s="57"/>
      <c r="CE314" s="57"/>
      <c r="CU314" s="57"/>
      <c r="DK314" s="57"/>
      <c r="EA314" s="57"/>
      <c r="EQ314" s="57"/>
      <c r="FG314" s="57"/>
      <c r="FW314" s="57"/>
      <c r="GM314" s="57"/>
      <c r="HC314" s="57"/>
      <c r="HS314" s="57"/>
      <c r="II314" s="57"/>
    </row>
    <row r="315" spans="1:243" ht="21.75" customHeight="1">
      <c r="A315" s="84"/>
      <c r="B315" s="80"/>
      <c r="C315" s="76"/>
      <c r="D315" s="81"/>
      <c r="E315" s="6"/>
      <c r="F315" s="6"/>
      <c r="G315" s="6"/>
      <c r="H315" s="4">
        <v>2030</v>
      </c>
      <c r="I315" s="11">
        <f t="shared" si="156"/>
        <v>103061.5</v>
      </c>
      <c r="J315" s="11">
        <f t="shared" si="156"/>
        <v>0</v>
      </c>
      <c r="K315" s="11">
        <f t="shared" si="155"/>
        <v>103061.5</v>
      </c>
      <c r="L315" s="11">
        <f t="shared" si="155"/>
        <v>0</v>
      </c>
      <c r="M315" s="11">
        <f t="shared" si="155"/>
        <v>0</v>
      </c>
      <c r="N315" s="11">
        <f t="shared" si="155"/>
        <v>0</v>
      </c>
      <c r="O315" s="11">
        <f t="shared" si="155"/>
        <v>0</v>
      </c>
      <c r="P315" s="11">
        <f t="shared" si="155"/>
        <v>0</v>
      </c>
      <c r="Q315" s="11">
        <f t="shared" si="155"/>
        <v>0</v>
      </c>
      <c r="R315" s="11">
        <f t="shared" si="155"/>
        <v>0</v>
      </c>
      <c r="S315" s="10"/>
      <c r="T315" s="2"/>
      <c r="AI315" s="57"/>
      <c r="AY315" s="57"/>
      <c r="BO315" s="57"/>
      <c r="CE315" s="57"/>
      <c r="CU315" s="57"/>
      <c r="DK315" s="57"/>
      <c r="EA315" s="57"/>
      <c r="EQ315" s="57"/>
      <c r="FG315" s="57"/>
      <c r="FW315" s="57"/>
      <c r="GM315" s="57"/>
      <c r="HC315" s="57"/>
      <c r="HS315" s="57"/>
      <c r="II315" s="57"/>
    </row>
    <row r="316" spans="1:256" ht="19.5" customHeight="1">
      <c r="A316" s="83"/>
      <c r="B316" s="77" t="s">
        <v>56</v>
      </c>
      <c r="C316" s="78"/>
      <c r="D316" s="79"/>
      <c r="E316" s="6"/>
      <c r="F316" s="6"/>
      <c r="G316" s="6"/>
      <c r="H316" s="8" t="s">
        <v>26</v>
      </c>
      <c r="I316" s="9">
        <f>K316+M316+O316+Q316</f>
        <v>1137794.2000000002</v>
      </c>
      <c r="J316" s="9">
        <f aca="true" t="shared" si="157" ref="J316:J332">L316+N316+P316+R316</f>
        <v>44.699999999999996</v>
      </c>
      <c r="K316" s="9">
        <f aca="true" t="shared" si="158" ref="K316:R316">SUM(K317:K325)</f>
        <v>906530.6000000002</v>
      </c>
      <c r="L316" s="9">
        <f t="shared" si="158"/>
        <v>44.699999999999996</v>
      </c>
      <c r="M316" s="9">
        <f t="shared" si="158"/>
        <v>0</v>
      </c>
      <c r="N316" s="9">
        <f t="shared" si="158"/>
        <v>0</v>
      </c>
      <c r="O316" s="9">
        <f t="shared" si="158"/>
        <v>231263.59999999998</v>
      </c>
      <c r="P316" s="9">
        <f t="shared" si="158"/>
        <v>0</v>
      </c>
      <c r="Q316" s="9">
        <f t="shared" si="158"/>
        <v>0</v>
      </c>
      <c r="R316" s="9">
        <f t="shared" si="158"/>
        <v>0</v>
      </c>
      <c r="S316" s="10"/>
      <c r="T316" s="75"/>
      <c r="U316" s="76"/>
      <c r="V316" s="76"/>
      <c r="W316" s="57"/>
      <c r="X316" s="15"/>
      <c r="Y316" s="22"/>
      <c r="Z316" s="22"/>
      <c r="AA316" s="22"/>
      <c r="AB316" s="22"/>
      <c r="AC316" s="22"/>
      <c r="AD316" s="22"/>
      <c r="AE316" s="22"/>
      <c r="AF316" s="22"/>
      <c r="AG316" s="22"/>
      <c r="AH316" s="22"/>
      <c r="AI316" s="31"/>
      <c r="AJ316" s="82"/>
      <c r="AK316" s="76"/>
      <c r="AL316" s="76"/>
      <c r="AM316" s="76"/>
      <c r="AN316" s="57"/>
      <c r="AO316" s="15"/>
      <c r="AP316" s="22"/>
      <c r="AQ316" s="22"/>
      <c r="AR316" s="22"/>
      <c r="AS316" s="22"/>
      <c r="AT316" s="22"/>
      <c r="AU316" s="22"/>
      <c r="AV316" s="22"/>
      <c r="AW316" s="22"/>
      <c r="AX316" s="22"/>
      <c r="AY316" s="22"/>
      <c r="AZ316" s="31"/>
      <c r="BA316" s="82"/>
      <c r="BB316" s="76"/>
      <c r="BC316" s="76"/>
      <c r="BD316" s="76"/>
      <c r="BE316" s="57"/>
      <c r="BF316" s="15"/>
      <c r="BG316" s="22"/>
      <c r="BH316" s="22"/>
      <c r="BI316" s="22"/>
      <c r="BJ316" s="22"/>
      <c r="BK316" s="22"/>
      <c r="BL316" s="22"/>
      <c r="BM316" s="22"/>
      <c r="BN316" s="22"/>
      <c r="BO316" s="22"/>
      <c r="BP316" s="22"/>
      <c r="BQ316" s="31"/>
      <c r="BR316" s="82"/>
      <c r="BS316" s="76"/>
      <c r="BT316" s="76"/>
      <c r="BU316" s="76"/>
      <c r="BV316" s="57"/>
      <c r="BW316" s="15"/>
      <c r="BX316" s="22"/>
      <c r="BY316" s="22"/>
      <c r="BZ316" s="22"/>
      <c r="CA316" s="22"/>
      <c r="CB316" s="22"/>
      <c r="CC316" s="22"/>
      <c r="CD316" s="22"/>
      <c r="CE316" s="22"/>
      <c r="CF316" s="22"/>
      <c r="CG316" s="22"/>
      <c r="CH316" s="31"/>
      <c r="CI316" s="82"/>
      <c r="CJ316" s="76"/>
      <c r="CK316" s="76"/>
      <c r="CL316" s="76"/>
      <c r="CM316" s="57"/>
      <c r="CN316" s="15"/>
      <c r="CO316" s="22"/>
      <c r="CP316" s="22"/>
      <c r="CQ316" s="22"/>
      <c r="CR316" s="22"/>
      <c r="CS316" s="22"/>
      <c r="CT316" s="22"/>
      <c r="CU316" s="22"/>
      <c r="CV316" s="22"/>
      <c r="CW316" s="22"/>
      <c r="CX316" s="22"/>
      <c r="CY316" s="31"/>
      <c r="CZ316" s="82"/>
      <c r="DA316" s="76"/>
      <c r="DB316" s="76"/>
      <c r="DC316" s="76"/>
      <c r="DD316" s="57"/>
      <c r="DE316" s="15"/>
      <c r="DF316" s="22"/>
      <c r="DG316" s="32"/>
      <c r="DH316" s="9"/>
      <c r="DI316" s="9"/>
      <c r="DJ316" s="9"/>
      <c r="DK316" s="9"/>
      <c r="DL316" s="9"/>
      <c r="DM316" s="9"/>
      <c r="DN316" s="9"/>
      <c r="DO316" s="9"/>
      <c r="DP316" s="10"/>
      <c r="DQ316" s="75"/>
      <c r="DR316" s="77"/>
      <c r="DS316" s="78"/>
      <c r="DT316" s="79"/>
      <c r="DU316" s="6"/>
      <c r="DV316" s="8"/>
      <c r="DW316" s="9"/>
      <c r="DX316" s="9"/>
      <c r="DY316" s="9"/>
      <c r="DZ316" s="9"/>
      <c r="EA316" s="9"/>
      <c r="EB316" s="9"/>
      <c r="EC316" s="9"/>
      <c r="ED316" s="9"/>
      <c r="EE316" s="9"/>
      <c r="EF316" s="9"/>
      <c r="EG316" s="10"/>
      <c r="EH316" s="75"/>
      <c r="EI316" s="77"/>
      <c r="EJ316" s="78"/>
      <c r="EK316" s="79"/>
      <c r="EL316" s="6"/>
      <c r="EM316" s="8"/>
      <c r="EN316" s="9"/>
      <c r="EO316" s="9"/>
      <c r="EP316" s="9"/>
      <c r="EQ316" s="9"/>
      <c r="ER316" s="9"/>
      <c r="ES316" s="9"/>
      <c r="ET316" s="9"/>
      <c r="EU316" s="9"/>
      <c r="EV316" s="9"/>
      <c r="EW316" s="9"/>
      <c r="EX316" s="10"/>
      <c r="EY316" s="75"/>
      <c r="EZ316" s="77"/>
      <c r="FA316" s="78"/>
      <c r="FB316" s="79"/>
      <c r="FC316" s="6"/>
      <c r="FD316" s="8"/>
      <c r="FE316" s="9"/>
      <c r="FF316" s="9"/>
      <c r="FG316" s="9"/>
      <c r="FH316" s="9"/>
      <c r="FI316" s="9"/>
      <c r="FJ316" s="9"/>
      <c r="FK316" s="9"/>
      <c r="FL316" s="9"/>
      <c r="FM316" s="9"/>
      <c r="FN316" s="9"/>
      <c r="FO316" s="10"/>
      <c r="FP316" s="75"/>
      <c r="FQ316" s="77"/>
      <c r="FR316" s="78"/>
      <c r="FS316" s="79"/>
      <c r="FT316" s="6"/>
      <c r="FU316" s="8"/>
      <c r="FV316" s="9"/>
      <c r="FW316" s="9"/>
      <c r="FX316" s="9"/>
      <c r="FY316" s="9"/>
      <c r="FZ316" s="9"/>
      <c r="GA316" s="9"/>
      <c r="GB316" s="9"/>
      <c r="GC316" s="9"/>
      <c r="GD316" s="9"/>
      <c r="GE316" s="9"/>
      <c r="GF316" s="10"/>
      <c r="GG316" s="75"/>
      <c r="GH316" s="77"/>
      <c r="GI316" s="78"/>
      <c r="GJ316" s="79"/>
      <c r="GK316" s="6"/>
      <c r="GL316" s="8"/>
      <c r="GM316" s="9"/>
      <c r="GN316" s="9"/>
      <c r="GO316" s="9"/>
      <c r="GP316" s="9"/>
      <c r="GQ316" s="9"/>
      <c r="GR316" s="9"/>
      <c r="GS316" s="9"/>
      <c r="GT316" s="9"/>
      <c r="GU316" s="9"/>
      <c r="GV316" s="9"/>
      <c r="GW316" s="10"/>
      <c r="GX316" s="75"/>
      <c r="GY316" s="77"/>
      <c r="GZ316" s="78"/>
      <c r="HA316" s="79"/>
      <c r="HB316" s="6"/>
      <c r="HC316" s="8"/>
      <c r="HD316" s="9"/>
      <c r="HE316" s="9"/>
      <c r="HF316" s="9"/>
      <c r="HG316" s="9"/>
      <c r="HH316" s="9"/>
      <c r="HI316" s="9"/>
      <c r="HJ316" s="9"/>
      <c r="HK316" s="9"/>
      <c r="HL316" s="9"/>
      <c r="HM316" s="9"/>
      <c r="HN316" s="10"/>
      <c r="HO316" s="75"/>
      <c r="HP316" s="77"/>
      <c r="HQ316" s="78"/>
      <c r="HR316" s="79"/>
      <c r="HS316" s="6"/>
      <c r="HT316" s="8"/>
      <c r="HU316" s="9"/>
      <c r="HV316" s="9"/>
      <c r="HW316" s="9"/>
      <c r="HX316" s="9"/>
      <c r="HY316" s="9"/>
      <c r="HZ316" s="9"/>
      <c r="IA316" s="9"/>
      <c r="IB316" s="9"/>
      <c r="IC316" s="9"/>
      <c r="ID316" s="9"/>
      <c r="IE316" s="10"/>
      <c r="IF316" s="75"/>
      <c r="IG316" s="77"/>
      <c r="IH316" s="78"/>
      <c r="II316" s="79"/>
      <c r="IJ316" s="6"/>
      <c r="IK316" s="8"/>
      <c r="IL316" s="9"/>
      <c r="IM316" s="9"/>
      <c r="IN316" s="9"/>
      <c r="IO316" s="9"/>
      <c r="IP316" s="9"/>
      <c r="IQ316" s="9"/>
      <c r="IR316" s="9"/>
      <c r="IS316" s="9"/>
      <c r="IT316" s="9"/>
      <c r="IU316" s="9"/>
      <c r="IV316" s="10"/>
    </row>
    <row r="317" spans="1:256" ht="20.25" customHeight="1">
      <c r="A317" s="84"/>
      <c r="B317" s="80"/>
      <c r="C317" s="76"/>
      <c r="D317" s="81"/>
      <c r="E317" s="6"/>
      <c r="F317" s="6"/>
      <c r="G317" s="6"/>
      <c r="H317" s="4">
        <v>2022</v>
      </c>
      <c r="I317" s="11">
        <f aca="true" t="shared" si="159" ref="I317:I332">K317+M317+O317+Q317</f>
        <v>44.699999999999996</v>
      </c>
      <c r="J317" s="11">
        <f t="shared" si="157"/>
        <v>44.699999999999996</v>
      </c>
      <c r="K317" s="11">
        <f aca="true" t="shared" si="160" ref="K317:R325">K238+K168</f>
        <v>44.699999999999996</v>
      </c>
      <c r="L317" s="11">
        <f t="shared" si="160"/>
        <v>44.699999999999996</v>
      </c>
      <c r="M317" s="11">
        <f t="shared" si="160"/>
        <v>0</v>
      </c>
      <c r="N317" s="11">
        <f t="shared" si="160"/>
        <v>0</v>
      </c>
      <c r="O317" s="11">
        <f t="shared" si="160"/>
        <v>0</v>
      </c>
      <c r="P317" s="11">
        <f t="shared" si="160"/>
        <v>0</v>
      </c>
      <c r="Q317" s="11">
        <f t="shared" si="160"/>
        <v>0</v>
      </c>
      <c r="R317" s="11">
        <f t="shared" si="160"/>
        <v>0</v>
      </c>
      <c r="S317" s="10"/>
      <c r="T317" s="75"/>
      <c r="U317" s="76"/>
      <c r="V317" s="76"/>
      <c r="W317" s="57"/>
      <c r="X317" s="18"/>
      <c r="Y317" s="21"/>
      <c r="Z317" s="21"/>
      <c r="AA317" s="21"/>
      <c r="AB317" s="21"/>
      <c r="AC317" s="21"/>
      <c r="AD317" s="21"/>
      <c r="AE317" s="21"/>
      <c r="AF317" s="21"/>
      <c r="AG317" s="21"/>
      <c r="AH317" s="21"/>
      <c r="AI317" s="31"/>
      <c r="AJ317" s="82"/>
      <c r="AK317" s="76"/>
      <c r="AL317" s="76"/>
      <c r="AM317" s="76"/>
      <c r="AN317" s="57"/>
      <c r="AO317" s="18"/>
      <c r="AP317" s="21"/>
      <c r="AQ317" s="21"/>
      <c r="AR317" s="21"/>
      <c r="AS317" s="21"/>
      <c r="AT317" s="21"/>
      <c r="AU317" s="21"/>
      <c r="AV317" s="21"/>
      <c r="AW317" s="21"/>
      <c r="AX317" s="21"/>
      <c r="AY317" s="21"/>
      <c r="AZ317" s="31"/>
      <c r="BA317" s="82"/>
      <c r="BB317" s="76"/>
      <c r="BC317" s="76"/>
      <c r="BD317" s="76"/>
      <c r="BE317" s="57"/>
      <c r="BF317" s="18"/>
      <c r="BG317" s="21"/>
      <c r="BH317" s="21"/>
      <c r="BI317" s="21"/>
      <c r="BJ317" s="21"/>
      <c r="BK317" s="21"/>
      <c r="BL317" s="21"/>
      <c r="BM317" s="21"/>
      <c r="BN317" s="21"/>
      <c r="BO317" s="21"/>
      <c r="BP317" s="21"/>
      <c r="BQ317" s="31"/>
      <c r="BR317" s="82"/>
      <c r="BS317" s="76"/>
      <c r="BT317" s="76"/>
      <c r="BU317" s="76"/>
      <c r="BV317" s="57"/>
      <c r="BW317" s="18"/>
      <c r="BX317" s="21"/>
      <c r="BY317" s="21"/>
      <c r="BZ317" s="21"/>
      <c r="CA317" s="21"/>
      <c r="CB317" s="21"/>
      <c r="CC317" s="21"/>
      <c r="CD317" s="21"/>
      <c r="CE317" s="21"/>
      <c r="CF317" s="21"/>
      <c r="CG317" s="21"/>
      <c r="CH317" s="31"/>
      <c r="CI317" s="82"/>
      <c r="CJ317" s="76"/>
      <c r="CK317" s="76"/>
      <c r="CL317" s="76"/>
      <c r="CM317" s="57"/>
      <c r="CN317" s="18"/>
      <c r="CO317" s="21"/>
      <c r="CP317" s="21"/>
      <c r="CQ317" s="21"/>
      <c r="CR317" s="21"/>
      <c r="CS317" s="21"/>
      <c r="CT317" s="21"/>
      <c r="CU317" s="21"/>
      <c r="CV317" s="21"/>
      <c r="CW317" s="21"/>
      <c r="CX317" s="21"/>
      <c r="CY317" s="31"/>
      <c r="CZ317" s="82"/>
      <c r="DA317" s="76"/>
      <c r="DB317" s="76"/>
      <c r="DC317" s="76"/>
      <c r="DD317" s="57"/>
      <c r="DE317" s="18"/>
      <c r="DF317" s="21"/>
      <c r="DG317" s="33"/>
      <c r="DH317" s="11"/>
      <c r="DI317" s="11"/>
      <c r="DJ317" s="11"/>
      <c r="DK317" s="11"/>
      <c r="DL317" s="11"/>
      <c r="DM317" s="11"/>
      <c r="DN317" s="11"/>
      <c r="DO317" s="11"/>
      <c r="DP317" s="10"/>
      <c r="DQ317" s="75"/>
      <c r="DR317" s="80"/>
      <c r="DS317" s="76"/>
      <c r="DT317" s="81"/>
      <c r="DU317" s="6"/>
      <c r="DV317" s="4"/>
      <c r="DW317" s="11"/>
      <c r="DX317" s="11"/>
      <c r="DY317" s="11"/>
      <c r="DZ317" s="11"/>
      <c r="EA317" s="11"/>
      <c r="EB317" s="11"/>
      <c r="EC317" s="11"/>
      <c r="ED317" s="11"/>
      <c r="EE317" s="11"/>
      <c r="EF317" s="11"/>
      <c r="EG317" s="10"/>
      <c r="EH317" s="75"/>
      <c r="EI317" s="80"/>
      <c r="EJ317" s="76"/>
      <c r="EK317" s="81"/>
      <c r="EL317" s="6"/>
      <c r="EM317" s="4"/>
      <c r="EN317" s="11"/>
      <c r="EO317" s="11"/>
      <c r="EP317" s="11"/>
      <c r="EQ317" s="11"/>
      <c r="ER317" s="11"/>
      <c r="ES317" s="11"/>
      <c r="ET317" s="11"/>
      <c r="EU317" s="11"/>
      <c r="EV317" s="11"/>
      <c r="EW317" s="11"/>
      <c r="EX317" s="10"/>
      <c r="EY317" s="75"/>
      <c r="EZ317" s="80"/>
      <c r="FA317" s="76"/>
      <c r="FB317" s="81"/>
      <c r="FC317" s="6"/>
      <c r="FD317" s="4"/>
      <c r="FE317" s="11"/>
      <c r="FF317" s="11"/>
      <c r="FG317" s="11"/>
      <c r="FH317" s="11"/>
      <c r="FI317" s="11"/>
      <c r="FJ317" s="11"/>
      <c r="FK317" s="11"/>
      <c r="FL317" s="11"/>
      <c r="FM317" s="11"/>
      <c r="FN317" s="11"/>
      <c r="FO317" s="10"/>
      <c r="FP317" s="75"/>
      <c r="FQ317" s="80"/>
      <c r="FR317" s="76"/>
      <c r="FS317" s="81"/>
      <c r="FT317" s="6"/>
      <c r="FU317" s="4"/>
      <c r="FV317" s="11"/>
      <c r="FW317" s="11"/>
      <c r="FX317" s="11"/>
      <c r="FY317" s="11"/>
      <c r="FZ317" s="11"/>
      <c r="GA317" s="11"/>
      <c r="GB317" s="11"/>
      <c r="GC317" s="11"/>
      <c r="GD317" s="11"/>
      <c r="GE317" s="11"/>
      <c r="GF317" s="10"/>
      <c r="GG317" s="75"/>
      <c r="GH317" s="80"/>
      <c r="GI317" s="76"/>
      <c r="GJ317" s="81"/>
      <c r="GK317" s="6"/>
      <c r="GL317" s="4"/>
      <c r="GM317" s="11"/>
      <c r="GN317" s="11"/>
      <c r="GO317" s="11"/>
      <c r="GP317" s="11"/>
      <c r="GQ317" s="11"/>
      <c r="GR317" s="11"/>
      <c r="GS317" s="11"/>
      <c r="GT317" s="11"/>
      <c r="GU317" s="11"/>
      <c r="GV317" s="11"/>
      <c r="GW317" s="10"/>
      <c r="GX317" s="75"/>
      <c r="GY317" s="80"/>
      <c r="GZ317" s="76"/>
      <c r="HA317" s="81"/>
      <c r="HB317" s="6"/>
      <c r="HC317" s="4"/>
      <c r="HD317" s="11"/>
      <c r="HE317" s="11"/>
      <c r="HF317" s="11"/>
      <c r="HG317" s="11"/>
      <c r="HH317" s="11"/>
      <c r="HI317" s="11"/>
      <c r="HJ317" s="11"/>
      <c r="HK317" s="11"/>
      <c r="HL317" s="11"/>
      <c r="HM317" s="11"/>
      <c r="HN317" s="10"/>
      <c r="HO317" s="75"/>
      <c r="HP317" s="80"/>
      <c r="HQ317" s="76"/>
      <c r="HR317" s="81"/>
      <c r="HS317" s="6"/>
      <c r="HT317" s="4"/>
      <c r="HU317" s="11"/>
      <c r="HV317" s="11"/>
      <c r="HW317" s="11"/>
      <c r="HX317" s="11"/>
      <c r="HY317" s="11"/>
      <c r="HZ317" s="11"/>
      <c r="IA317" s="11"/>
      <c r="IB317" s="11"/>
      <c r="IC317" s="11"/>
      <c r="ID317" s="11"/>
      <c r="IE317" s="10"/>
      <c r="IF317" s="75"/>
      <c r="IG317" s="80"/>
      <c r="IH317" s="76"/>
      <c r="II317" s="81"/>
      <c r="IJ317" s="6"/>
      <c r="IK317" s="4"/>
      <c r="IL317" s="11"/>
      <c r="IM317" s="11"/>
      <c r="IN317" s="11"/>
      <c r="IO317" s="11"/>
      <c r="IP317" s="11"/>
      <c r="IQ317" s="11"/>
      <c r="IR317" s="11"/>
      <c r="IS317" s="11"/>
      <c r="IT317" s="11"/>
      <c r="IU317" s="11"/>
      <c r="IV317" s="10"/>
    </row>
    <row r="318" spans="1:256" ht="19.5" customHeight="1">
      <c r="A318" s="84"/>
      <c r="B318" s="80"/>
      <c r="C318" s="76"/>
      <c r="D318" s="81"/>
      <c r="E318" s="4"/>
      <c r="F318" s="4"/>
      <c r="G318" s="4"/>
      <c r="H318" s="4">
        <v>2023</v>
      </c>
      <c r="I318" s="11">
        <f t="shared" si="159"/>
        <v>383312.10000000003</v>
      </c>
      <c r="J318" s="11">
        <f t="shared" si="157"/>
        <v>0</v>
      </c>
      <c r="K318" s="11">
        <f t="shared" si="160"/>
        <v>331758.80000000005</v>
      </c>
      <c r="L318" s="11">
        <f t="shared" si="160"/>
        <v>0</v>
      </c>
      <c r="M318" s="11">
        <f t="shared" si="160"/>
        <v>0</v>
      </c>
      <c r="N318" s="11">
        <f t="shared" si="160"/>
        <v>0</v>
      </c>
      <c r="O318" s="11">
        <f t="shared" si="160"/>
        <v>51553.3</v>
      </c>
      <c r="P318" s="11">
        <f t="shared" si="160"/>
        <v>0</v>
      </c>
      <c r="Q318" s="11">
        <f t="shared" si="160"/>
        <v>0</v>
      </c>
      <c r="R318" s="11">
        <f t="shared" si="160"/>
        <v>0</v>
      </c>
      <c r="S318" s="10"/>
      <c r="T318" s="75"/>
      <c r="U318" s="76"/>
      <c r="V318" s="76"/>
      <c r="W318" s="18"/>
      <c r="X318" s="18"/>
      <c r="Y318" s="21"/>
      <c r="Z318" s="21"/>
      <c r="AA318" s="21"/>
      <c r="AB318" s="21"/>
      <c r="AC318" s="21"/>
      <c r="AD318" s="21"/>
      <c r="AE318" s="21"/>
      <c r="AF318" s="21"/>
      <c r="AG318" s="21"/>
      <c r="AH318" s="21"/>
      <c r="AI318" s="31"/>
      <c r="AJ318" s="82"/>
      <c r="AK318" s="76"/>
      <c r="AL318" s="76"/>
      <c r="AM318" s="76"/>
      <c r="AN318" s="18"/>
      <c r="AO318" s="18"/>
      <c r="AP318" s="21"/>
      <c r="AQ318" s="21"/>
      <c r="AR318" s="21"/>
      <c r="AS318" s="21"/>
      <c r="AT318" s="21"/>
      <c r="AU318" s="21"/>
      <c r="AV318" s="21"/>
      <c r="AW318" s="21"/>
      <c r="AX318" s="21"/>
      <c r="AY318" s="21"/>
      <c r="AZ318" s="31"/>
      <c r="BA318" s="82"/>
      <c r="BB318" s="76"/>
      <c r="BC318" s="76"/>
      <c r="BD318" s="76"/>
      <c r="BE318" s="18"/>
      <c r="BF318" s="18"/>
      <c r="BG318" s="21"/>
      <c r="BH318" s="21"/>
      <c r="BI318" s="21"/>
      <c r="BJ318" s="21"/>
      <c r="BK318" s="21"/>
      <c r="BL318" s="21"/>
      <c r="BM318" s="21"/>
      <c r="BN318" s="21"/>
      <c r="BO318" s="21"/>
      <c r="BP318" s="21"/>
      <c r="BQ318" s="31"/>
      <c r="BR318" s="82"/>
      <c r="BS318" s="76"/>
      <c r="BT318" s="76"/>
      <c r="BU318" s="76"/>
      <c r="BV318" s="18"/>
      <c r="BW318" s="18"/>
      <c r="BX318" s="21"/>
      <c r="BY318" s="21"/>
      <c r="BZ318" s="21"/>
      <c r="CA318" s="21"/>
      <c r="CB318" s="21"/>
      <c r="CC318" s="21"/>
      <c r="CD318" s="21"/>
      <c r="CE318" s="21"/>
      <c r="CF318" s="21"/>
      <c r="CG318" s="21"/>
      <c r="CH318" s="31"/>
      <c r="CI318" s="82"/>
      <c r="CJ318" s="76"/>
      <c r="CK318" s="76"/>
      <c r="CL318" s="76"/>
      <c r="CM318" s="18"/>
      <c r="CN318" s="18"/>
      <c r="CO318" s="21"/>
      <c r="CP318" s="21"/>
      <c r="CQ318" s="21"/>
      <c r="CR318" s="21"/>
      <c r="CS318" s="21"/>
      <c r="CT318" s="21"/>
      <c r="CU318" s="21"/>
      <c r="CV318" s="21"/>
      <c r="CW318" s="21"/>
      <c r="CX318" s="21"/>
      <c r="CY318" s="31"/>
      <c r="CZ318" s="82"/>
      <c r="DA318" s="76"/>
      <c r="DB318" s="76"/>
      <c r="DC318" s="76"/>
      <c r="DD318" s="18"/>
      <c r="DE318" s="18"/>
      <c r="DF318" s="21"/>
      <c r="DG318" s="33"/>
      <c r="DH318" s="11"/>
      <c r="DI318" s="11"/>
      <c r="DJ318" s="11"/>
      <c r="DK318" s="11"/>
      <c r="DL318" s="11"/>
      <c r="DM318" s="11"/>
      <c r="DN318" s="11"/>
      <c r="DO318" s="11"/>
      <c r="DP318" s="10"/>
      <c r="DQ318" s="75"/>
      <c r="DR318" s="80"/>
      <c r="DS318" s="76"/>
      <c r="DT318" s="81"/>
      <c r="DU318" s="4"/>
      <c r="DV318" s="4"/>
      <c r="DW318" s="11"/>
      <c r="DX318" s="11"/>
      <c r="DY318" s="11"/>
      <c r="DZ318" s="11"/>
      <c r="EA318" s="11"/>
      <c r="EB318" s="11"/>
      <c r="EC318" s="11"/>
      <c r="ED318" s="11"/>
      <c r="EE318" s="11"/>
      <c r="EF318" s="11"/>
      <c r="EG318" s="10"/>
      <c r="EH318" s="75"/>
      <c r="EI318" s="80"/>
      <c r="EJ318" s="76"/>
      <c r="EK318" s="81"/>
      <c r="EL318" s="4"/>
      <c r="EM318" s="4"/>
      <c r="EN318" s="11"/>
      <c r="EO318" s="11"/>
      <c r="EP318" s="11"/>
      <c r="EQ318" s="11"/>
      <c r="ER318" s="11"/>
      <c r="ES318" s="11"/>
      <c r="ET318" s="11"/>
      <c r="EU318" s="11"/>
      <c r="EV318" s="11"/>
      <c r="EW318" s="11"/>
      <c r="EX318" s="10"/>
      <c r="EY318" s="75"/>
      <c r="EZ318" s="80"/>
      <c r="FA318" s="76"/>
      <c r="FB318" s="81"/>
      <c r="FC318" s="4"/>
      <c r="FD318" s="4"/>
      <c r="FE318" s="11"/>
      <c r="FF318" s="11"/>
      <c r="FG318" s="11"/>
      <c r="FH318" s="11"/>
      <c r="FI318" s="11"/>
      <c r="FJ318" s="11"/>
      <c r="FK318" s="11"/>
      <c r="FL318" s="11"/>
      <c r="FM318" s="11"/>
      <c r="FN318" s="11"/>
      <c r="FO318" s="10"/>
      <c r="FP318" s="75"/>
      <c r="FQ318" s="80"/>
      <c r="FR318" s="76"/>
      <c r="FS318" s="81"/>
      <c r="FT318" s="4"/>
      <c r="FU318" s="4"/>
      <c r="FV318" s="11"/>
      <c r="FW318" s="11"/>
      <c r="FX318" s="11"/>
      <c r="FY318" s="11"/>
      <c r="FZ318" s="11"/>
      <c r="GA318" s="11"/>
      <c r="GB318" s="11"/>
      <c r="GC318" s="11"/>
      <c r="GD318" s="11"/>
      <c r="GE318" s="11"/>
      <c r="GF318" s="10"/>
      <c r="GG318" s="75"/>
      <c r="GH318" s="80"/>
      <c r="GI318" s="76"/>
      <c r="GJ318" s="81"/>
      <c r="GK318" s="4"/>
      <c r="GL318" s="4"/>
      <c r="GM318" s="11"/>
      <c r="GN318" s="11"/>
      <c r="GO318" s="11"/>
      <c r="GP318" s="11"/>
      <c r="GQ318" s="11"/>
      <c r="GR318" s="11"/>
      <c r="GS318" s="11"/>
      <c r="GT318" s="11"/>
      <c r="GU318" s="11"/>
      <c r="GV318" s="11"/>
      <c r="GW318" s="10"/>
      <c r="GX318" s="75"/>
      <c r="GY318" s="80"/>
      <c r="GZ318" s="76"/>
      <c r="HA318" s="81"/>
      <c r="HB318" s="4"/>
      <c r="HC318" s="4"/>
      <c r="HD318" s="11"/>
      <c r="HE318" s="11"/>
      <c r="HF318" s="11"/>
      <c r="HG318" s="11"/>
      <c r="HH318" s="11"/>
      <c r="HI318" s="11"/>
      <c r="HJ318" s="11"/>
      <c r="HK318" s="11"/>
      <c r="HL318" s="11"/>
      <c r="HM318" s="11"/>
      <c r="HN318" s="10"/>
      <c r="HO318" s="75"/>
      <c r="HP318" s="80"/>
      <c r="HQ318" s="76"/>
      <c r="HR318" s="81"/>
      <c r="HS318" s="4"/>
      <c r="HT318" s="4"/>
      <c r="HU318" s="11"/>
      <c r="HV318" s="11"/>
      <c r="HW318" s="11"/>
      <c r="HX318" s="11"/>
      <c r="HY318" s="11"/>
      <c r="HZ318" s="11"/>
      <c r="IA318" s="11"/>
      <c r="IB318" s="11"/>
      <c r="IC318" s="11"/>
      <c r="ID318" s="11"/>
      <c r="IE318" s="10"/>
      <c r="IF318" s="75"/>
      <c r="IG318" s="80"/>
      <c r="IH318" s="76"/>
      <c r="II318" s="81"/>
      <c r="IJ318" s="4"/>
      <c r="IK318" s="4"/>
      <c r="IL318" s="11"/>
      <c r="IM318" s="11"/>
      <c r="IN318" s="11"/>
      <c r="IO318" s="11"/>
      <c r="IP318" s="11"/>
      <c r="IQ318" s="11"/>
      <c r="IR318" s="11"/>
      <c r="IS318" s="11"/>
      <c r="IT318" s="11"/>
      <c r="IU318" s="11"/>
      <c r="IV318" s="10"/>
    </row>
    <row r="319" spans="1:256" ht="21.75" customHeight="1">
      <c r="A319" s="84"/>
      <c r="B319" s="80"/>
      <c r="C319" s="76"/>
      <c r="D319" s="81"/>
      <c r="E319" s="4"/>
      <c r="F319" s="4"/>
      <c r="G319" s="4"/>
      <c r="H319" s="4">
        <v>2024</v>
      </c>
      <c r="I319" s="11">
        <f t="shared" si="159"/>
        <v>240377.5</v>
      </c>
      <c r="J319" s="11">
        <f t="shared" si="157"/>
        <v>0</v>
      </c>
      <c r="K319" s="11">
        <f t="shared" si="160"/>
        <v>89415.2</v>
      </c>
      <c r="L319" s="11">
        <f t="shared" si="160"/>
        <v>0</v>
      </c>
      <c r="M319" s="11">
        <f t="shared" si="160"/>
        <v>0</v>
      </c>
      <c r="N319" s="11">
        <f t="shared" si="160"/>
        <v>0</v>
      </c>
      <c r="O319" s="11">
        <f t="shared" si="160"/>
        <v>150962.3</v>
      </c>
      <c r="P319" s="11">
        <f t="shared" si="160"/>
        <v>0</v>
      </c>
      <c r="Q319" s="11">
        <f t="shared" si="160"/>
        <v>0</v>
      </c>
      <c r="R319" s="11">
        <f t="shared" si="160"/>
        <v>0</v>
      </c>
      <c r="S319" s="10"/>
      <c r="T319" s="75"/>
      <c r="U319" s="76"/>
      <c r="V319" s="76"/>
      <c r="W319" s="18"/>
      <c r="X319" s="18"/>
      <c r="Y319" s="21"/>
      <c r="Z319" s="21"/>
      <c r="AA319" s="21"/>
      <c r="AB319" s="21"/>
      <c r="AC319" s="21"/>
      <c r="AD319" s="21"/>
      <c r="AE319" s="21"/>
      <c r="AF319" s="21"/>
      <c r="AG319" s="21"/>
      <c r="AH319" s="21"/>
      <c r="AI319" s="31"/>
      <c r="AJ319" s="82"/>
      <c r="AK319" s="76"/>
      <c r="AL319" s="76"/>
      <c r="AM319" s="76"/>
      <c r="AN319" s="18"/>
      <c r="AO319" s="18"/>
      <c r="AP319" s="21"/>
      <c r="AQ319" s="21"/>
      <c r="AR319" s="21"/>
      <c r="AS319" s="21"/>
      <c r="AT319" s="21"/>
      <c r="AU319" s="21"/>
      <c r="AV319" s="21"/>
      <c r="AW319" s="21"/>
      <c r="AX319" s="21"/>
      <c r="AY319" s="21"/>
      <c r="AZ319" s="31"/>
      <c r="BA319" s="82"/>
      <c r="BB319" s="76"/>
      <c r="BC319" s="76"/>
      <c r="BD319" s="76"/>
      <c r="BE319" s="18"/>
      <c r="BF319" s="18"/>
      <c r="BG319" s="21"/>
      <c r="BH319" s="21"/>
      <c r="BI319" s="21"/>
      <c r="BJ319" s="21"/>
      <c r="BK319" s="21"/>
      <c r="BL319" s="21"/>
      <c r="BM319" s="21"/>
      <c r="BN319" s="21"/>
      <c r="BO319" s="21"/>
      <c r="BP319" s="21"/>
      <c r="BQ319" s="31"/>
      <c r="BR319" s="82"/>
      <c r="BS319" s="76"/>
      <c r="BT319" s="76"/>
      <c r="BU319" s="76"/>
      <c r="BV319" s="18"/>
      <c r="BW319" s="18"/>
      <c r="BX319" s="21"/>
      <c r="BY319" s="21"/>
      <c r="BZ319" s="21"/>
      <c r="CA319" s="21"/>
      <c r="CB319" s="21"/>
      <c r="CC319" s="21"/>
      <c r="CD319" s="21"/>
      <c r="CE319" s="21"/>
      <c r="CF319" s="21"/>
      <c r="CG319" s="21"/>
      <c r="CH319" s="31"/>
      <c r="CI319" s="82"/>
      <c r="CJ319" s="76"/>
      <c r="CK319" s="76"/>
      <c r="CL319" s="76"/>
      <c r="CM319" s="18"/>
      <c r="CN319" s="18"/>
      <c r="CO319" s="21"/>
      <c r="CP319" s="21"/>
      <c r="CQ319" s="21"/>
      <c r="CR319" s="21"/>
      <c r="CS319" s="21"/>
      <c r="CT319" s="21"/>
      <c r="CU319" s="21"/>
      <c r="CV319" s="21"/>
      <c r="CW319" s="21"/>
      <c r="CX319" s="21"/>
      <c r="CY319" s="31"/>
      <c r="CZ319" s="82"/>
      <c r="DA319" s="76"/>
      <c r="DB319" s="76"/>
      <c r="DC319" s="76"/>
      <c r="DD319" s="18"/>
      <c r="DE319" s="18"/>
      <c r="DF319" s="21"/>
      <c r="DG319" s="33"/>
      <c r="DH319" s="11"/>
      <c r="DI319" s="11"/>
      <c r="DJ319" s="11"/>
      <c r="DK319" s="11"/>
      <c r="DL319" s="11"/>
      <c r="DM319" s="11"/>
      <c r="DN319" s="11"/>
      <c r="DO319" s="11"/>
      <c r="DP319" s="10"/>
      <c r="DQ319" s="75"/>
      <c r="DR319" s="80"/>
      <c r="DS319" s="76"/>
      <c r="DT319" s="81"/>
      <c r="DU319" s="4"/>
      <c r="DV319" s="4"/>
      <c r="DW319" s="11"/>
      <c r="DX319" s="11"/>
      <c r="DY319" s="11"/>
      <c r="DZ319" s="11"/>
      <c r="EA319" s="11"/>
      <c r="EB319" s="11"/>
      <c r="EC319" s="11"/>
      <c r="ED319" s="11"/>
      <c r="EE319" s="11"/>
      <c r="EF319" s="11"/>
      <c r="EG319" s="10"/>
      <c r="EH319" s="75"/>
      <c r="EI319" s="80"/>
      <c r="EJ319" s="76"/>
      <c r="EK319" s="81"/>
      <c r="EL319" s="4"/>
      <c r="EM319" s="4"/>
      <c r="EN319" s="11"/>
      <c r="EO319" s="11"/>
      <c r="EP319" s="11"/>
      <c r="EQ319" s="11"/>
      <c r="ER319" s="11"/>
      <c r="ES319" s="11"/>
      <c r="ET319" s="11"/>
      <c r="EU319" s="11"/>
      <c r="EV319" s="11"/>
      <c r="EW319" s="11"/>
      <c r="EX319" s="10"/>
      <c r="EY319" s="75"/>
      <c r="EZ319" s="80"/>
      <c r="FA319" s="76"/>
      <c r="FB319" s="81"/>
      <c r="FC319" s="4"/>
      <c r="FD319" s="4"/>
      <c r="FE319" s="11"/>
      <c r="FF319" s="11"/>
      <c r="FG319" s="11"/>
      <c r="FH319" s="11"/>
      <c r="FI319" s="11"/>
      <c r="FJ319" s="11"/>
      <c r="FK319" s="11"/>
      <c r="FL319" s="11"/>
      <c r="FM319" s="11"/>
      <c r="FN319" s="11"/>
      <c r="FO319" s="10"/>
      <c r="FP319" s="75"/>
      <c r="FQ319" s="80"/>
      <c r="FR319" s="76"/>
      <c r="FS319" s="81"/>
      <c r="FT319" s="4"/>
      <c r="FU319" s="4"/>
      <c r="FV319" s="11"/>
      <c r="FW319" s="11"/>
      <c r="FX319" s="11"/>
      <c r="FY319" s="11"/>
      <c r="FZ319" s="11"/>
      <c r="GA319" s="11"/>
      <c r="GB319" s="11"/>
      <c r="GC319" s="11"/>
      <c r="GD319" s="11"/>
      <c r="GE319" s="11"/>
      <c r="GF319" s="10"/>
      <c r="GG319" s="75"/>
      <c r="GH319" s="80"/>
      <c r="GI319" s="76"/>
      <c r="GJ319" s="81"/>
      <c r="GK319" s="4"/>
      <c r="GL319" s="4"/>
      <c r="GM319" s="11"/>
      <c r="GN319" s="11"/>
      <c r="GO319" s="11"/>
      <c r="GP319" s="11"/>
      <c r="GQ319" s="11"/>
      <c r="GR319" s="11"/>
      <c r="GS319" s="11"/>
      <c r="GT319" s="11"/>
      <c r="GU319" s="11"/>
      <c r="GV319" s="11"/>
      <c r="GW319" s="10"/>
      <c r="GX319" s="75"/>
      <c r="GY319" s="80"/>
      <c r="GZ319" s="76"/>
      <c r="HA319" s="81"/>
      <c r="HB319" s="4"/>
      <c r="HC319" s="4"/>
      <c r="HD319" s="11"/>
      <c r="HE319" s="11"/>
      <c r="HF319" s="11"/>
      <c r="HG319" s="11"/>
      <c r="HH319" s="11"/>
      <c r="HI319" s="11"/>
      <c r="HJ319" s="11"/>
      <c r="HK319" s="11"/>
      <c r="HL319" s="11"/>
      <c r="HM319" s="11"/>
      <c r="HN319" s="10"/>
      <c r="HO319" s="75"/>
      <c r="HP319" s="80"/>
      <c r="HQ319" s="76"/>
      <c r="HR319" s="81"/>
      <c r="HS319" s="4"/>
      <c r="HT319" s="4"/>
      <c r="HU319" s="11"/>
      <c r="HV319" s="11"/>
      <c r="HW319" s="11"/>
      <c r="HX319" s="11"/>
      <c r="HY319" s="11"/>
      <c r="HZ319" s="11"/>
      <c r="IA319" s="11"/>
      <c r="IB319" s="11"/>
      <c r="IC319" s="11"/>
      <c r="ID319" s="11"/>
      <c r="IE319" s="10"/>
      <c r="IF319" s="75"/>
      <c r="IG319" s="80"/>
      <c r="IH319" s="76"/>
      <c r="II319" s="81"/>
      <c r="IJ319" s="4"/>
      <c r="IK319" s="4"/>
      <c r="IL319" s="11"/>
      <c r="IM319" s="11"/>
      <c r="IN319" s="11"/>
      <c r="IO319" s="11"/>
      <c r="IP319" s="11"/>
      <c r="IQ319" s="11"/>
      <c r="IR319" s="11"/>
      <c r="IS319" s="11"/>
      <c r="IT319" s="11"/>
      <c r="IU319" s="11"/>
      <c r="IV319" s="10"/>
    </row>
    <row r="320" spans="1:256" ht="21.75" customHeight="1">
      <c r="A320" s="84"/>
      <c r="B320" s="80"/>
      <c r="C320" s="76"/>
      <c r="D320" s="81"/>
      <c r="E320" s="4"/>
      <c r="F320" s="4"/>
      <c r="G320" s="4"/>
      <c r="H320" s="4">
        <v>2025</v>
      </c>
      <c r="I320" s="11">
        <f t="shared" si="159"/>
        <v>206833.7</v>
      </c>
      <c r="J320" s="11">
        <f t="shared" si="157"/>
        <v>0</v>
      </c>
      <c r="K320" s="11">
        <f t="shared" si="160"/>
        <v>178085.7</v>
      </c>
      <c r="L320" s="11">
        <f t="shared" si="160"/>
        <v>0</v>
      </c>
      <c r="M320" s="11">
        <f t="shared" si="160"/>
        <v>0</v>
      </c>
      <c r="N320" s="11">
        <f t="shared" si="160"/>
        <v>0</v>
      </c>
      <c r="O320" s="11">
        <f t="shared" si="160"/>
        <v>28748</v>
      </c>
      <c r="P320" s="11">
        <f t="shared" si="160"/>
        <v>0</v>
      </c>
      <c r="Q320" s="11">
        <f t="shared" si="160"/>
        <v>0</v>
      </c>
      <c r="R320" s="11">
        <f t="shared" si="160"/>
        <v>0</v>
      </c>
      <c r="S320" s="10"/>
      <c r="T320" s="75"/>
      <c r="U320" s="76"/>
      <c r="V320" s="76"/>
      <c r="W320" s="18"/>
      <c r="X320" s="18"/>
      <c r="Y320" s="21"/>
      <c r="Z320" s="21"/>
      <c r="AA320" s="21"/>
      <c r="AB320" s="21"/>
      <c r="AC320" s="21"/>
      <c r="AD320" s="21"/>
      <c r="AE320" s="21"/>
      <c r="AF320" s="21"/>
      <c r="AG320" s="21"/>
      <c r="AH320" s="21"/>
      <c r="AI320" s="31"/>
      <c r="AJ320" s="82"/>
      <c r="AK320" s="76"/>
      <c r="AL320" s="76"/>
      <c r="AM320" s="76"/>
      <c r="AN320" s="18"/>
      <c r="AO320" s="18"/>
      <c r="AP320" s="21"/>
      <c r="AQ320" s="21"/>
      <c r="AR320" s="21"/>
      <c r="AS320" s="21"/>
      <c r="AT320" s="21"/>
      <c r="AU320" s="21"/>
      <c r="AV320" s="21"/>
      <c r="AW320" s="21"/>
      <c r="AX320" s="21"/>
      <c r="AY320" s="21"/>
      <c r="AZ320" s="31"/>
      <c r="BA320" s="82"/>
      <c r="BB320" s="76"/>
      <c r="BC320" s="76"/>
      <c r="BD320" s="76"/>
      <c r="BE320" s="18"/>
      <c r="BF320" s="18"/>
      <c r="BG320" s="21"/>
      <c r="BH320" s="21"/>
      <c r="BI320" s="21"/>
      <c r="BJ320" s="21"/>
      <c r="BK320" s="21"/>
      <c r="BL320" s="21"/>
      <c r="BM320" s="21"/>
      <c r="BN320" s="21"/>
      <c r="BO320" s="21"/>
      <c r="BP320" s="21"/>
      <c r="BQ320" s="31"/>
      <c r="BR320" s="82"/>
      <c r="BS320" s="76"/>
      <c r="BT320" s="76"/>
      <c r="BU320" s="76"/>
      <c r="BV320" s="18"/>
      <c r="BW320" s="18"/>
      <c r="BX320" s="21"/>
      <c r="BY320" s="21"/>
      <c r="BZ320" s="21"/>
      <c r="CA320" s="21"/>
      <c r="CB320" s="21"/>
      <c r="CC320" s="21"/>
      <c r="CD320" s="21"/>
      <c r="CE320" s="21"/>
      <c r="CF320" s="21"/>
      <c r="CG320" s="21"/>
      <c r="CH320" s="31"/>
      <c r="CI320" s="82"/>
      <c r="CJ320" s="76"/>
      <c r="CK320" s="76"/>
      <c r="CL320" s="76"/>
      <c r="CM320" s="18"/>
      <c r="CN320" s="18"/>
      <c r="CO320" s="21"/>
      <c r="CP320" s="21"/>
      <c r="CQ320" s="21"/>
      <c r="CR320" s="21"/>
      <c r="CS320" s="21"/>
      <c r="CT320" s="21"/>
      <c r="CU320" s="21"/>
      <c r="CV320" s="21"/>
      <c r="CW320" s="21"/>
      <c r="CX320" s="21"/>
      <c r="CY320" s="31"/>
      <c r="CZ320" s="82"/>
      <c r="DA320" s="76"/>
      <c r="DB320" s="76"/>
      <c r="DC320" s="76"/>
      <c r="DD320" s="18"/>
      <c r="DE320" s="18"/>
      <c r="DF320" s="21"/>
      <c r="DG320" s="33"/>
      <c r="DH320" s="11"/>
      <c r="DI320" s="11"/>
      <c r="DJ320" s="11"/>
      <c r="DK320" s="11"/>
      <c r="DL320" s="11"/>
      <c r="DM320" s="11"/>
      <c r="DN320" s="11"/>
      <c r="DO320" s="11"/>
      <c r="DP320" s="10"/>
      <c r="DQ320" s="75"/>
      <c r="DR320" s="80"/>
      <c r="DS320" s="76"/>
      <c r="DT320" s="81"/>
      <c r="DU320" s="4"/>
      <c r="DV320" s="4"/>
      <c r="DW320" s="11"/>
      <c r="DX320" s="11"/>
      <c r="DY320" s="11"/>
      <c r="DZ320" s="11"/>
      <c r="EA320" s="11"/>
      <c r="EB320" s="11"/>
      <c r="EC320" s="11"/>
      <c r="ED320" s="11"/>
      <c r="EE320" s="11"/>
      <c r="EF320" s="11"/>
      <c r="EG320" s="10"/>
      <c r="EH320" s="75"/>
      <c r="EI320" s="80"/>
      <c r="EJ320" s="76"/>
      <c r="EK320" s="81"/>
      <c r="EL320" s="4"/>
      <c r="EM320" s="4"/>
      <c r="EN320" s="11"/>
      <c r="EO320" s="11"/>
      <c r="EP320" s="11"/>
      <c r="EQ320" s="11"/>
      <c r="ER320" s="11"/>
      <c r="ES320" s="11"/>
      <c r="ET320" s="11"/>
      <c r="EU320" s="11"/>
      <c r="EV320" s="11"/>
      <c r="EW320" s="11"/>
      <c r="EX320" s="10"/>
      <c r="EY320" s="75"/>
      <c r="EZ320" s="80"/>
      <c r="FA320" s="76"/>
      <c r="FB320" s="81"/>
      <c r="FC320" s="4"/>
      <c r="FD320" s="4"/>
      <c r="FE320" s="11"/>
      <c r="FF320" s="11"/>
      <c r="FG320" s="11"/>
      <c r="FH320" s="11"/>
      <c r="FI320" s="11"/>
      <c r="FJ320" s="11"/>
      <c r="FK320" s="11"/>
      <c r="FL320" s="11"/>
      <c r="FM320" s="11"/>
      <c r="FN320" s="11"/>
      <c r="FO320" s="10"/>
      <c r="FP320" s="75"/>
      <c r="FQ320" s="80"/>
      <c r="FR320" s="76"/>
      <c r="FS320" s="81"/>
      <c r="FT320" s="4"/>
      <c r="FU320" s="4"/>
      <c r="FV320" s="11"/>
      <c r="FW320" s="11"/>
      <c r="FX320" s="11"/>
      <c r="FY320" s="11"/>
      <c r="FZ320" s="11"/>
      <c r="GA320" s="11"/>
      <c r="GB320" s="11"/>
      <c r="GC320" s="11"/>
      <c r="GD320" s="11"/>
      <c r="GE320" s="11"/>
      <c r="GF320" s="10"/>
      <c r="GG320" s="75"/>
      <c r="GH320" s="80"/>
      <c r="GI320" s="76"/>
      <c r="GJ320" s="81"/>
      <c r="GK320" s="4"/>
      <c r="GL320" s="4"/>
      <c r="GM320" s="11"/>
      <c r="GN320" s="11"/>
      <c r="GO320" s="11"/>
      <c r="GP320" s="11"/>
      <c r="GQ320" s="11"/>
      <c r="GR320" s="11"/>
      <c r="GS320" s="11"/>
      <c r="GT320" s="11"/>
      <c r="GU320" s="11"/>
      <c r="GV320" s="11"/>
      <c r="GW320" s="10"/>
      <c r="GX320" s="75"/>
      <c r="GY320" s="80"/>
      <c r="GZ320" s="76"/>
      <c r="HA320" s="81"/>
      <c r="HB320" s="4"/>
      <c r="HC320" s="4"/>
      <c r="HD320" s="11"/>
      <c r="HE320" s="11"/>
      <c r="HF320" s="11"/>
      <c r="HG320" s="11"/>
      <c r="HH320" s="11"/>
      <c r="HI320" s="11"/>
      <c r="HJ320" s="11"/>
      <c r="HK320" s="11"/>
      <c r="HL320" s="11"/>
      <c r="HM320" s="11"/>
      <c r="HN320" s="10"/>
      <c r="HO320" s="75"/>
      <c r="HP320" s="80"/>
      <c r="HQ320" s="76"/>
      <c r="HR320" s="81"/>
      <c r="HS320" s="4"/>
      <c r="HT320" s="4"/>
      <c r="HU320" s="11"/>
      <c r="HV320" s="11"/>
      <c r="HW320" s="11"/>
      <c r="HX320" s="11"/>
      <c r="HY320" s="11"/>
      <c r="HZ320" s="11"/>
      <c r="IA320" s="11"/>
      <c r="IB320" s="11"/>
      <c r="IC320" s="11"/>
      <c r="ID320" s="11"/>
      <c r="IE320" s="10"/>
      <c r="IF320" s="75"/>
      <c r="IG320" s="80"/>
      <c r="IH320" s="76"/>
      <c r="II320" s="81"/>
      <c r="IJ320" s="4"/>
      <c r="IK320" s="4"/>
      <c r="IL320" s="11"/>
      <c r="IM320" s="11"/>
      <c r="IN320" s="11"/>
      <c r="IO320" s="11"/>
      <c r="IP320" s="11"/>
      <c r="IQ320" s="11"/>
      <c r="IR320" s="11"/>
      <c r="IS320" s="11"/>
      <c r="IT320" s="11"/>
      <c r="IU320" s="11"/>
      <c r="IV320" s="10"/>
    </row>
    <row r="321" spans="1:256" ht="18.75" customHeight="1">
      <c r="A321" s="84"/>
      <c r="B321" s="80"/>
      <c r="C321" s="76"/>
      <c r="D321" s="81"/>
      <c r="E321" s="4"/>
      <c r="F321" s="4"/>
      <c r="G321" s="4"/>
      <c r="H321" s="4">
        <v>2026</v>
      </c>
      <c r="I321" s="11">
        <f t="shared" si="159"/>
        <v>27190.399999999998</v>
      </c>
      <c r="J321" s="11">
        <f t="shared" si="157"/>
        <v>0</v>
      </c>
      <c r="K321" s="11">
        <f t="shared" si="160"/>
        <v>27190.399999999998</v>
      </c>
      <c r="L321" s="11">
        <f t="shared" si="160"/>
        <v>0</v>
      </c>
      <c r="M321" s="11">
        <f t="shared" si="160"/>
        <v>0</v>
      </c>
      <c r="N321" s="11">
        <f t="shared" si="160"/>
        <v>0</v>
      </c>
      <c r="O321" s="11">
        <f t="shared" si="160"/>
        <v>0</v>
      </c>
      <c r="P321" s="11">
        <f t="shared" si="160"/>
        <v>0</v>
      </c>
      <c r="Q321" s="11">
        <f t="shared" si="160"/>
        <v>0</v>
      </c>
      <c r="R321" s="11">
        <f t="shared" si="160"/>
        <v>0</v>
      </c>
      <c r="S321" s="10"/>
      <c r="T321" s="75"/>
      <c r="U321" s="76"/>
      <c r="V321" s="76"/>
      <c r="W321" s="18"/>
      <c r="X321" s="18"/>
      <c r="Y321" s="21"/>
      <c r="Z321" s="21"/>
      <c r="AA321" s="21"/>
      <c r="AB321" s="21"/>
      <c r="AC321" s="21"/>
      <c r="AD321" s="21"/>
      <c r="AE321" s="21"/>
      <c r="AF321" s="21"/>
      <c r="AG321" s="21"/>
      <c r="AH321" s="21"/>
      <c r="AI321" s="31"/>
      <c r="AJ321" s="82"/>
      <c r="AK321" s="76"/>
      <c r="AL321" s="76"/>
      <c r="AM321" s="76"/>
      <c r="AN321" s="18"/>
      <c r="AO321" s="18"/>
      <c r="AP321" s="21"/>
      <c r="AQ321" s="21"/>
      <c r="AR321" s="21"/>
      <c r="AS321" s="21"/>
      <c r="AT321" s="21"/>
      <c r="AU321" s="21"/>
      <c r="AV321" s="21"/>
      <c r="AW321" s="21"/>
      <c r="AX321" s="21"/>
      <c r="AY321" s="21"/>
      <c r="AZ321" s="31"/>
      <c r="BA321" s="82"/>
      <c r="BB321" s="76"/>
      <c r="BC321" s="76"/>
      <c r="BD321" s="76"/>
      <c r="BE321" s="18"/>
      <c r="BF321" s="18"/>
      <c r="BG321" s="21"/>
      <c r="BH321" s="21"/>
      <c r="BI321" s="21"/>
      <c r="BJ321" s="21"/>
      <c r="BK321" s="21"/>
      <c r="BL321" s="21"/>
      <c r="BM321" s="21"/>
      <c r="BN321" s="21"/>
      <c r="BO321" s="21"/>
      <c r="BP321" s="21"/>
      <c r="BQ321" s="31"/>
      <c r="BR321" s="82"/>
      <c r="BS321" s="76"/>
      <c r="BT321" s="76"/>
      <c r="BU321" s="76"/>
      <c r="BV321" s="18"/>
      <c r="BW321" s="18"/>
      <c r="BX321" s="21"/>
      <c r="BY321" s="21"/>
      <c r="BZ321" s="21"/>
      <c r="CA321" s="21"/>
      <c r="CB321" s="21"/>
      <c r="CC321" s="21"/>
      <c r="CD321" s="21"/>
      <c r="CE321" s="21"/>
      <c r="CF321" s="21"/>
      <c r="CG321" s="21"/>
      <c r="CH321" s="31"/>
      <c r="CI321" s="82"/>
      <c r="CJ321" s="76"/>
      <c r="CK321" s="76"/>
      <c r="CL321" s="76"/>
      <c r="CM321" s="18"/>
      <c r="CN321" s="18"/>
      <c r="CO321" s="21"/>
      <c r="CP321" s="21"/>
      <c r="CQ321" s="21"/>
      <c r="CR321" s="21"/>
      <c r="CS321" s="21"/>
      <c r="CT321" s="21"/>
      <c r="CU321" s="21"/>
      <c r="CV321" s="21"/>
      <c r="CW321" s="21"/>
      <c r="CX321" s="21"/>
      <c r="CY321" s="31"/>
      <c r="CZ321" s="82"/>
      <c r="DA321" s="76"/>
      <c r="DB321" s="76"/>
      <c r="DC321" s="76"/>
      <c r="DD321" s="18"/>
      <c r="DE321" s="18"/>
      <c r="DF321" s="21"/>
      <c r="DG321" s="33"/>
      <c r="DH321" s="11"/>
      <c r="DI321" s="11"/>
      <c r="DJ321" s="11"/>
      <c r="DK321" s="11"/>
      <c r="DL321" s="11"/>
      <c r="DM321" s="11"/>
      <c r="DN321" s="11"/>
      <c r="DO321" s="11"/>
      <c r="DP321" s="10"/>
      <c r="DQ321" s="75"/>
      <c r="DR321" s="80"/>
      <c r="DS321" s="76"/>
      <c r="DT321" s="81"/>
      <c r="DU321" s="4"/>
      <c r="DV321" s="4"/>
      <c r="DW321" s="11"/>
      <c r="DX321" s="11"/>
      <c r="DY321" s="11"/>
      <c r="DZ321" s="11"/>
      <c r="EA321" s="11"/>
      <c r="EB321" s="11"/>
      <c r="EC321" s="11"/>
      <c r="ED321" s="11"/>
      <c r="EE321" s="11"/>
      <c r="EF321" s="11"/>
      <c r="EG321" s="10"/>
      <c r="EH321" s="75"/>
      <c r="EI321" s="80"/>
      <c r="EJ321" s="76"/>
      <c r="EK321" s="81"/>
      <c r="EL321" s="4"/>
      <c r="EM321" s="4"/>
      <c r="EN321" s="11"/>
      <c r="EO321" s="11"/>
      <c r="EP321" s="11"/>
      <c r="EQ321" s="11"/>
      <c r="ER321" s="11"/>
      <c r="ES321" s="11"/>
      <c r="ET321" s="11"/>
      <c r="EU321" s="11"/>
      <c r="EV321" s="11"/>
      <c r="EW321" s="11"/>
      <c r="EX321" s="10"/>
      <c r="EY321" s="75"/>
      <c r="EZ321" s="80"/>
      <c r="FA321" s="76"/>
      <c r="FB321" s="81"/>
      <c r="FC321" s="4"/>
      <c r="FD321" s="4"/>
      <c r="FE321" s="11"/>
      <c r="FF321" s="11"/>
      <c r="FG321" s="11"/>
      <c r="FH321" s="11"/>
      <c r="FI321" s="11"/>
      <c r="FJ321" s="11"/>
      <c r="FK321" s="11"/>
      <c r="FL321" s="11"/>
      <c r="FM321" s="11"/>
      <c r="FN321" s="11"/>
      <c r="FO321" s="10"/>
      <c r="FP321" s="75"/>
      <c r="FQ321" s="80"/>
      <c r="FR321" s="76"/>
      <c r="FS321" s="81"/>
      <c r="FT321" s="4"/>
      <c r="FU321" s="4"/>
      <c r="FV321" s="11"/>
      <c r="FW321" s="11"/>
      <c r="FX321" s="11"/>
      <c r="FY321" s="11"/>
      <c r="FZ321" s="11"/>
      <c r="GA321" s="11"/>
      <c r="GB321" s="11"/>
      <c r="GC321" s="11"/>
      <c r="GD321" s="11"/>
      <c r="GE321" s="11"/>
      <c r="GF321" s="10"/>
      <c r="GG321" s="75"/>
      <c r="GH321" s="80"/>
      <c r="GI321" s="76"/>
      <c r="GJ321" s="81"/>
      <c r="GK321" s="4"/>
      <c r="GL321" s="4"/>
      <c r="GM321" s="11"/>
      <c r="GN321" s="11"/>
      <c r="GO321" s="11"/>
      <c r="GP321" s="11"/>
      <c r="GQ321" s="11"/>
      <c r="GR321" s="11"/>
      <c r="GS321" s="11"/>
      <c r="GT321" s="11"/>
      <c r="GU321" s="11"/>
      <c r="GV321" s="11"/>
      <c r="GW321" s="10"/>
      <c r="GX321" s="75"/>
      <c r="GY321" s="80"/>
      <c r="GZ321" s="76"/>
      <c r="HA321" s="81"/>
      <c r="HB321" s="4"/>
      <c r="HC321" s="4"/>
      <c r="HD321" s="11"/>
      <c r="HE321" s="11"/>
      <c r="HF321" s="11"/>
      <c r="HG321" s="11"/>
      <c r="HH321" s="11"/>
      <c r="HI321" s="11"/>
      <c r="HJ321" s="11"/>
      <c r="HK321" s="11"/>
      <c r="HL321" s="11"/>
      <c r="HM321" s="11"/>
      <c r="HN321" s="10"/>
      <c r="HO321" s="75"/>
      <c r="HP321" s="80"/>
      <c r="HQ321" s="76"/>
      <c r="HR321" s="81"/>
      <c r="HS321" s="4"/>
      <c r="HT321" s="4"/>
      <c r="HU321" s="11"/>
      <c r="HV321" s="11"/>
      <c r="HW321" s="11"/>
      <c r="HX321" s="11"/>
      <c r="HY321" s="11"/>
      <c r="HZ321" s="11"/>
      <c r="IA321" s="11"/>
      <c r="IB321" s="11"/>
      <c r="IC321" s="11"/>
      <c r="ID321" s="11"/>
      <c r="IE321" s="10"/>
      <c r="IF321" s="75"/>
      <c r="IG321" s="80"/>
      <c r="IH321" s="76"/>
      <c r="II321" s="81"/>
      <c r="IJ321" s="4"/>
      <c r="IK321" s="4"/>
      <c r="IL321" s="11"/>
      <c r="IM321" s="11"/>
      <c r="IN321" s="11"/>
      <c r="IO321" s="11"/>
      <c r="IP321" s="11"/>
      <c r="IQ321" s="11"/>
      <c r="IR321" s="11"/>
      <c r="IS321" s="11"/>
      <c r="IT321" s="11"/>
      <c r="IU321" s="11"/>
      <c r="IV321" s="10"/>
    </row>
    <row r="322" spans="1:256" ht="20.25" customHeight="1">
      <c r="A322" s="84"/>
      <c r="B322" s="80"/>
      <c r="C322" s="76"/>
      <c r="D322" s="81"/>
      <c r="E322" s="6"/>
      <c r="F322" s="6"/>
      <c r="G322" s="6"/>
      <c r="H322" s="4">
        <v>2027</v>
      </c>
      <c r="I322" s="11">
        <f t="shared" si="159"/>
        <v>17259.1</v>
      </c>
      <c r="J322" s="11">
        <f t="shared" si="157"/>
        <v>0</v>
      </c>
      <c r="K322" s="11">
        <f t="shared" si="160"/>
        <v>17259.1</v>
      </c>
      <c r="L322" s="11">
        <f t="shared" si="160"/>
        <v>0</v>
      </c>
      <c r="M322" s="11">
        <f t="shared" si="160"/>
        <v>0</v>
      </c>
      <c r="N322" s="11">
        <f t="shared" si="160"/>
        <v>0</v>
      </c>
      <c r="O322" s="11">
        <f t="shared" si="160"/>
        <v>0</v>
      </c>
      <c r="P322" s="11">
        <f t="shared" si="160"/>
        <v>0</v>
      </c>
      <c r="Q322" s="11">
        <f t="shared" si="160"/>
        <v>0</v>
      </c>
      <c r="R322" s="11">
        <f t="shared" si="160"/>
        <v>0</v>
      </c>
      <c r="S322" s="10"/>
      <c r="T322" s="75"/>
      <c r="U322" s="76"/>
      <c r="V322" s="76"/>
      <c r="W322" s="57"/>
      <c r="X322" s="18"/>
      <c r="Y322" s="21"/>
      <c r="Z322" s="21"/>
      <c r="AA322" s="21"/>
      <c r="AB322" s="21"/>
      <c r="AC322" s="21"/>
      <c r="AD322" s="21"/>
      <c r="AE322" s="21"/>
      <c r="AF322" s="21"/>
      <c r="AG322" s="21"/>
      <c r="AH322" s="21"/>
      <c r="AI322" s="31"/>
      <c r="AJ322" s="82"/>
      <c r="AK322" s="76"/>
      <c r="AL322" s="76"/>
      <c r="AM322" s="76"/>
      <c r="AN322" s="57"/>
      <c r="AO322" s="18"/>
      <c r="AP322" s="21"/>
      <c r="AQ322" s="21"/>
      <c r="AR322" s="21"/>
      <c r="AS322" s="21"/>
      <c r="AT322" s="21"/>
      <c r="AU322" s="21"/>
      <c r="AV322" s="21"/>
      <c r="AW322" s="21"/>
      <c r="AX322" s="21"/>
      <c r="AY322" s="21"/>
      <c r="AZ322" s="31"/>
      <c r="BA322" s="82"/>
      <c r="BB322" s="76"/>
      <c r="BC322" s="76"/>
      <c r="BD322" s="76"/>
      <c r="BE322" s="57"/>
      <c r="BF322" s="18"/>
      <c r="BG322" s="21"/>
      <c r="BH322" s="21"/>
      <c r="BI322" s="21"/>
      <c r="BJ322" s="21"/>
      <c r="BK322" s="21"/>
      <c r="BL322" s="21"/>
      <c r="BM322" s="21"/>
      <c r="BN322" s="21"/>
      <c r="BO322" s="21"/>
      <c r="BP322" s="21"/>
      <c r="BQ322" s="31"/>
      <c r="BR322" s="82"/>
      <c r="BS322" s="76"/>
      <c r="BT322" s="76"/>
      <c r="BU322" s="76"/>
      <c r="BV322" s="57"/>
      <c r="BW322" s="18"/>
      <c r="BX322" s="21"/>
      <c r="BY322" s="21"/>
      <c r="BZ322" s="21"/>
      <c r="CA322" s="21"/>
      <c r="CB322" s="21"/>
      <c r="CC322" s="21"/>
      <c r="CD322" s="21"/>
      <c r="CE322" s="21"/>
      <c r="CF322" s="21"/>
      <c r="CG322" s="21"/>
      <c r="CH322" s="31"/>
      <c r="CI322" s="82"/>
      <c r="CJ322" s="76"/>
      <c r="CK322" s="76"/>
      <c r="CL322" s="76"/>
      <c r="CM322" s="57"/>
      <c r="CN322" s="18"/>
      <c r="CO322" s="21"/>
      <c r="CP322" s="21"/>
      <c r="CQ322" s="21"/>
      <c r="CR322" s="21"/>
      <c r="CS322" s="21"/>
      <c r="CT322" s="21"/>
      <c r="CU322" s="21"/>
      <c r="CV322" s="21"/>
      <c r="CW322" s="21"/>
      <c r="CX322" s="21"/>
      <c r="CY322" s="31"/>
      <c r="CZ322" s="82"/>
      <c r="DA322" s="76"/>
      <c r="DB322" s="76"/>
      <c r="DC322" s="76"/>
      <c r="DD322" s="57"/>
      <c r="DE322" s="18"/>
      <c r="DF322" s="21"/>
      <c r="DG322" s="33"/>
      <c r="DH322" s="11"/>
      <c r="DI322" s="11"/>
      <c r="DJ322" s="11"/>
      <c r="DK322" s="11"/>
      <c r="DL322" s="11"/>
      <c r="DM322" s="11"/>
      <c r="DN322" s="11"/>
      <c r="DO322" s="11"/>
      <c r="DP322" s="10"/>
      <c r="DQ322" s="75"/>
      <c r="DR322" s="80"/>
      <c r="DS322" s="76"/>
      <c r="DT322" s="81"/>
      <c r="DU322" s="6"/>
      <c r="DV322" s="4"/>
      <c r="DW322" s="11"/>
      <c r="DX322" s="11"/>
      <c r="DY322" s="11"/>
      <c r="DZ322" s="11"/>
      <c r="EA322" s="11"/>
      <c r="EB322" s="11"/>
      <c r="EC322" s="11"/>
      <c r="ED322" s="11"/>
      <c r="EE322" s="11"/>
      <c r="EF322" s="11"/>
      <c r="EG322" s="10"/>
      <c r="EH322" s="75"/>
      <c r="EI322" s="80"/>
      <c r="EJ322" s="76"/>
      <c r="EK322" s="81"/>
      <c r="EL322" s="6"/>
      <c r="EM322" s="4"/>
      <c r="EN322" s="11"/>
      <c r="EO322" s="11"/>
      <c r="EP322" s="11"/>
      <c r="EQ322" s="11"/>
      <c r="ER322" s="11"/>
      <c r="ES322" s="11"/>
      <c r="ET322" s="11"/>
      <c r="EU322" s="11"/>
      <c r="EV322" s="11"/>
      <c r="EW322" s="11"/>
      <c r="EX322" s="10"/>
      <c r="EY322" s="75"/>
      <c r="EZ322" s="80"/>
      <c r="FA322" s="76"/>
      <c r="FB322" s="81"/>
      <c r="FC322" s="6"/>
      <c r="FD322" s="4"/>
      <c r="FE322" s="11"/>
      <c r="FF322" s="11"/>
      <c r="FG322" s="11"/>
      <c r="FH322" s="11"/>
      <c r="FI322" s="11"/>
      <c r="FJ322" s="11"/>
      <c r="FK322" s="11"/>
      <c r="FL322" s="11"/>
      <c r="FM322" s="11"/>
      <c r="FN322" s="11"/>
      <c r="FO322" s="10"/>
      <c r="FP322" s="75"/>
      <c r="FQ322" s="80"/>
      <c r="FR322" s="76"/>
      <c r="FS322" s="81"/>
      <c r="FT322" s="6"/>
      <c r="FU322" s="4"/>
      <c r="FV322" s="11"/>
      <c r="FW322" s="11"/>
      <c r="FX322" s="11"/>
      <c r="FY322" s="11"/>
      <c r="FZ322" s="11"/>
      <c r="GA322" s="11"/>
      <c r="GB322" s="11"/>
      <c r="GC322" s="11"/>
      <c r="GD322" s="11"/>
      <c r="GE322" s="11"/>
      <c r="GF322" s="10"/>
      <c r="GG322" s="75"/>
      <c r="GH322" s="80"/>
      <c r="GI322" s="76"/>
      <c r="GJ322" s="81"/>
      <c r="GK322" s="6"/>
      <c r="GL322" s="4"/>
      <c r="GM322" s="11"/>
      <c r="GN322" s="11"/>
      <c r="GO322" s="11"/>
      <c r="GP322" s="11"/>
      <c r="GQ322" s="11"/>
      <c r="GR322" s="11"/>
      <c r="GS322" s="11"/>
      <c r="GT322" s="11"/>
      <c r="GU322" s="11"/>
      <c r="GV322" s="11"/>
      <c r="GW322" s="10"/>
      <c r="GX322" s="75"/>
      <c r="GY322" s="80"/>
      <c r="GZ322" s="76"/>
      <c r="HA322" s="81"/>
      <c r="HB322" s="6"/>
      <c r="HC322" s="4"/>
      <c r="HD322" s="11"/>
      <c r="HE322" s="11"/>
      <c r="HF322" s="11"/>
      <c r="HG322" s="11"/>
      <c r="HH322" s="11"/>
      <c r="HI322" s="11"/>
      <c r="HJ322" s="11"/>
      <c r="HK322" s="11"/>
      <c r="HL322" s="11"/>
      <c r="HM322" s="11"/>
      <c r="HN322" s="10"/>
      <c r="HO322" s="75"/>
      <c r="HP322" s="80"/>
      <c r="HQ322" s="76"/>
      <c r="HR322" s="81"/>
      <c r="HS322" s="6"/>
      <c r="HT322" s="4"/>
      <c r="HU322" s="11"/>
      <c r="HV322" s="11"/>
      <c r="HW322" s="11"/>
      <c r="HX322" s="11"/>
      <c r="HY322" s="11"/>
      <c r="HZ322" s="11"/>
      <c r="IA322" s="11"/>
      <c r="IB322" s="11"/>
      <c r="IC322" s="11"/>
      <c r="ID322" s="11"/>
      <c r="IE322" s="10"/>
      <c r="IF322" s="75"/>
      <c r="IG322" s="80"/>
      <c r="IH322" s="76"/>
      <c r="II322" s="81"/>
      <c r="IJ322" s="6"/>
      <c r="IK322" s="4"/>
      <c r="IL322" s="11"/>
      <c r="IM322" s="11"/>
      <c r="IN322" s="11"/>
      <c r="IO322" s="11"/>
      <c r="IP322" s="11"/>
      <c r="IQ322" s="11"/>
      <c r="IR322" s="11"/>
      <c r="IS322" s="11"/>
      <c r="IT322" s="11"/>
      <c r="IU322" s="11"/>
      <c r="IV322" s="10"/>
    </row>
    <row r="323" spans="1:243" ht="21.75" customHeight="1">
      <c r="A323" s="84"/>
      <c r="B323" s="80"/>
      <c r="C323" s="76"/>
      <c r="D323" s="81"/>
      <c r="E323" s="6"/>
      <c r="F323" s="6"/>
      <c r="G323" s="6"/>
      <c r="H323" s="4">
        <v>2028</v>
      </c>
      <c r="I323" s="11">
        <f>K323+M323+O323+Q323</f>
        <v>81254.8</v>
      </c>
      <c r="J323" s="11">
        <f t="shared" si="157"/>
        <v>0</v>
      </c>
      <c r="K323" s="11">
        <f t="shared" si="160"/>
        <v>81254.8</v>
      </c>
      <c r="L323" s="11">
        <f t="shared" si="160"/>
        <v>0</v>
      </c>
      <c r="M323" s="11">
        <f t="shared" si="160"/>
        <v>0</v>
      </c>
      <c r="N323" s="11">
        <f t="shared" si="160"/>
        <v>0</v>
      </c>
      <c r="O323" s="11">
        <f t="shared" si="160"/>
        <v>0</v>
      </c>
      <c r="P323" s="11">
        <f t="shared" si="160"/>
        <v>0</v>
      </c>
      <c r="Q323" s="11">
        <f t="shared" si="160"/>
        <v>0</v>
      </c>
      <c r="R323" s="11">
        <f t="shared" si="160"/>
        <v>0</v>
      </c>
      <c r="S323" s="10"/>
      <c r="T323" s="2"/>
      <c r="AI323" s="57"/>
      <c r="AY323" s="57"/>
      <c r="BO323" s="57"/>
      <c r="CE323" s="57"/>
      <c r="CU323" s="57"/>
      <c r="DK323" s="57"/>
      <c r="EA323" s="57"/>
      <c r="EQ323" s="57"/>
      <c r="FG323" s="57"/>
      <c r="FW323" s="57"/>
      <c r="GM323" s="57"/>
      <c r="HC323" s="57"/>
      <c r="HS323" s="57"/>
      <c r="II323" s="57"/>
    </row>
    <row r="324" spans="1:243" ht="21.75" customHeight="1">
      <c r="A324" s="84"/>
      <c r="B324" s="80"/>
      <c r="C324" s="76"/>
      <c r="D324" s="81"/>
      <c r="E324" s="6"/>
      <c r="F324" s="6"/>
      <c r="G324" s="6"/>
      <c r="H324" s="4">
        <v>2029</v>
      </c>
      <c r="I324" s="11">
        <f t="shared" si="159"/>
        <v>78460.40000000001</v>
      </c>
      <c r="J324" s="11">
        <f t="shared" si="157"/>
        <v>0</v>
      </c>
      <c r="K324" s="11">
        <f t="shared" si="160"/>
        <v>78460.40000000001</v>
      </c>
      <c r="L324" s="11">
        <f t="shared" si="160"/>
        <v>0</v>
      </c>
      <c r="M324" s="11">
        <f t="shared" si="160"/>
        <v>0</v>
      </c>
      <c r="N324" s="11">
        <f t="shared" si="160"/>
        <v>0</v>
      </c>
      <c r="O324" s="11">
        <f t="shared" si="160"/>
        <v>0</v>
      </c>
      <c r="P324" s="11">
        <f t="shared" si="160"/>
        <v>0</v>
      </c>
      <c r="Q324" s="11">
        <f t="shared" si="160"/>
        <v>0</v>
      </c>
      <c r="R324" s="11">
        <f t="shared" si="160"/>
        <v>0</v>
      </c>
      <c r="S324" s="10"/>
      <c r="T324" s="2"/>
      <c r="AI324" s="57"/>
      <c r="AY324" s="57"/>
      <c r="BO324" s="57"/>
      <c r="CE324" s="57"/>
      <c r="CU324" s="57"/>
      <c r="DK324" s="57"/>
      <c r="EA324" s="57"/>
      <c r="EQ324" s="57"/>
      <c r="FG324" s="57"/>
      <c r="FW324" s="57"/>
      <c r="GM324" s="57"/>
      <c r="HC324" s="57"/>
      <c r="HS324" s="57"/>
      <c r="II324" s="57"/>
    </row>
    <row r="325" spans="1:243" ht="21.75" customHeight="1">
      <c r="A325" s="84"/>
      <c r="B325" s="80"/>
      <c r="C325" s="76"/>
      <c r="D325" s="81"/>
      <c r="E325" s="6"/>
      <c r="F325" s="6"/>
      <c r="G325" s="6"/>
      <c r="H325" s="4">
        <v>2030</v>
      </c>
      <c r="I325" s="11">
        <f t="shared" si="159"/>
        <v>103061.5</v>
      </c>
      <c r="J325" s="11">
        <f t="shared" si="157"/>
        <v>0</v>
      </c>
      <c r="K325" s="11">
        <f t="shared" si="160"/>
        <v>103061.5</v>
      </c>
      <c r="L325" s="11">
        <f t="shared" si="160"/>
        <v>0</v>
      </c>
      <c r="M325" s="11">
        <f t="shared" si="160"/>
        <v>0</v>
      </c>
      <c r="N325" s="11">
        <f t="shared" si="160"/>
        <v>0</v>
      </c>
      <c r="O325" s="11">
        <f t="shared" si="160"/>
        <v>0</v>
      </c>
      <c r="P325" s="11">
        <f t="shared" si="160"/>
        <v>0</v>
      </c>
      <c r="Q325" s="11">
        <f t="shared" si="160"/>
        <v>0</v>
      </c>
      <c r="R325" s="11">
        <f t="shared" si="160"/>
        <v>0</v>
      </c>
      <c r="S325" s="10"/>
      <c r="T325" s="2"/>
      <c r="AI325" s="57"/>
      <c r="AY325" s="57"/>
      <c r="BO325" s="57"/>
      <c r="CE325" s="57"/>
      <c r="CU325" s="57"/>
      <c r="DK325" s="57"/>
      <c r="EA325" s="57"/>
      <c r="EQ325" s="57"/>
      <c r="FG325" s="57"/>
      <c r="FW325" s="57"/>
      <c r="GM325" s="57"/>
      <c r="HC325" s="57"/>
      <c r="HS325" s="57"/>
      <c r="II325" s="57"/>
    </row>
    <row r="326" spans="1:256" ht="18" customHeight="1">
      <c r="A326" s="83"/>
      <c r="B326" s="77" t="s">
        <v>38</v>
      </c>
      <c r="C326" s="78"/>
      <c r="D326" s="79"/>
      <c r="E326" s="6"/>
      <c r="F326" s="6"/>
      <c r="G326" s="6"/>
      <c r="H326" s="8" t="s">
        <v>26</v>
      </c>
      <c r="I326" s="9">
        <f t="shared" si="159"/>
        <v>394898.2</v>
      </c>
      <c r="J326" s="9">
        <f t="shared" si="157"/>
        <v>356.5</v>
      </c>
      <c r="K326" s="9">
        <f aca="true" t="shared" si="161" ref="K326:R326">SUM(K327:K335)</f>
        <v>101445.29999999999</v>
      </c>
      <c r="L326" s="9">
        <f t="shared" si="161"/>
        <v>356.5</v>
      </c>
      <c r="M326" s="9">
        <f t="shared" si="161"/>
        <v>0</v>
      </c>
      <c r="N326" s="9">
        <f t="shared" si="161"/>
        <v>0</v>
      </c>
      <c r="O326" s="9">
        <f t="shared" si="161"/>
        <v>293452.9</v>
      </c>
      <c r="P326" s="9">
        <f t="shared" si="161"/>
        <v>0</v>
      </c>
      <c r="Q326" s="9">
        <f t="shared" si="161"/>
        <v>0</v>
      </c>
      <c r="R326" s="9">
        <f t="shared" si="161"/>
        <v>0</v>
      </c>
      <c r="S326" s="10"/>
      <c r="T326" s="75"/>
      <c r="U326" s="76"/>
      <c r="V326" s="76"/>
      <c r="W326" s="57"/>
      <c r="X326" s="15"/>
      <c r="Y326" s="22"/>
      <c r="Z326" s="22"/>
      <c r="AA326" s="22"/>
      <c r="AB326" s="22"/>
      <c r="AC326" s="22"/>
      <c r="AD326" s="22"/>
      <c r="AE326" s="22"/>
      <c r="AF326" s="22"/>
      <c r="AG326" s="22"/>
      <c r="AH326" s="22"/>
      <c r="AI326" s="31"/>
      <c r="AJ326" s="82"/>
      <c r="AK326" s="76"/>
      <c r="AL326" s="76"/>
      <c r="AM326" s="76"/>
      <c r="AN326" s="57"/>
      <c r="AO326" s="15"/>
      <c r="AP326" s="22"/>
      <c r="AQ326" s="22"/>
      <c r="AR326" s="22"/>
      <c r="AS326" s="22"/>
      <c r="AT326" s="22"/>
      <c r="AU326" s="22"/>
      <c r="AV326" s="22"/>
      <c r="AW326" s="22"/>
      <c r="AX326" s="22"/>
      <c r="AY326" s="22"/>
      <c r="AZ326" s="31"/>
      <c r="BA326" s="82"/>
      <c r="BB326" s="76"/>
      <c r="BC326" s="76"/>
      <c r="BD326" s="76"/>
      <c r="BE326" s="57"/>
      <c r="BF326" s="15"/>
      <c r="BG326" s="22"/>
      <c r="BH326" s="22"/>
      <c r="BI326" s="22"/>
      <c r="BJ326" s="22"/>
      <c r="BK326" s="22"/>
      <c r="BL326" s="22"/>
      <c r="BM326" s="22"/>
      <c r="BN326" s="22"/>
      <c r="BO326" s="22"/>
      <c r="BP326" s="22"/>
      <c r="BQ326" s="31"/>
      <c r="BR326" s="82"/>
      <c r="BS326" s="76"/>
      <c r="BT326" s="76"/>
      <c r="BU326" s="76"/>
      <c r="BV326" s="57"/>
      <c r="BW326" s="15"/>
      <c r="BX326" s="22"/>
      <c r="BY326" s="22"/>
      <c r="BZ326" s="22"/>
      <c r="CA326" s="22"/>
      <c r="CB326" s="22"/>
      <c r="CC326" s="22"/>
      <c r="CD326" s="22"/>
      <c r="CE326" s="22"/>
      <c r="CF326" s="22"/>
      <c r="CG326" s="22"/>
      <c r="CH326" s="31"/>
      <c r="CI326" s="82"/>
      <c r="CJ326" s="76"/>
      <c r="CK326" s="76"/>
      <c r="CL326" s="76"/>
      <c r="CM326" s="57"/>
      <c r="CN326" s="15"/>
      <c r="CO326" s="22"/>
      <c r="CP326" s="22"/>
      <c r="CQ326" s="22"/>
      <c r="CR326" s="22"/>
      <c r="CS326" s="22"/>
      <c r="CT326" s="22"/>
      <c r="CU326" s="22"/>
      <c r="CV326" s="22"/>
      <c r="CW326" s="22"/>
      <c r="CX326" s="22"/>
      <c r="CY326" s="31"/>
      <c r="CZ326" s="82"/>
      <c r="DA326" s="76"/>
      <c r="DB326" s="76"/>
      <c r="DC326" s="76"/>
      <c r="DD326" s="57"/>
      <c r="DE326" s="15"/>
      <c r="DF326" s="22"/>
      <c r="DG326" s="32"/>
      <c r="DH326" s="9"/>
      <c r="DI326" s="9"/>
      <c r="DJ326" s="9"/>
      <c r="DK326" s="9"/>
      <c r="DL326" s="9"/>
      <c r="DM326" s="9"/>
      <c r="DN326" s="9"/>
      <c r="DO326" s="9"/>
      <c r="DP326" s="10"/>
      <c r="DQ326" s="75"/>
      <c r="DR326" s="77"/>
      <c r="DS326" s="78"/>
      <c r="DT326" s="79"/>
      <c r="DU326" s="6"/>
      <c r="DV326" s="8"/>
      <c r="DW326" s="9"/>
      <c r="DX326" s="9"/>
      <c r="DY326" s="9"/>
      <c r="DZ326" s="9"/>
      <c r="EA326" s="9"/>
      <c r="EB326" s="9"/>
      <c r="EC326" s="9"/>
      <c r="ED326" s="9"/>
      <c r="EE326" s="9"/>
      <c r="EF326" s="9"/>
      <c r="EG326" s="10"/>
      <c r="EH326" s="75"/>
      <c r="EI326" s="77"/>
      <c r="EJ326" s="78"/>
      <c r="EK326" s="79"/>
      <c r="EL326" s="6"/>
      <c r="EM326" s="8"/>
      <c r="EN326" s="9"/>
      <c r="EO326" s="9"/>
      <c r="EP326" s="9"/>
      <c r="EQ326" s="9"/>
      <c r="ER326" s="9"/>
      <c r="ES326" s="9"/>
      <c r="ET326" s="9"/>
      <c r="EU326" s="9"/>
      <c r="EV326" s="9"/>
      <c r="EW326" s="9"/>
      <c r="EX326" s="10"/>
      <c r="EY326" s="75"/>
      <c r="EZ326" s="77"/>
      <c r="FA326" s="78"/>
      <c r="FB326" s="79"/>
      <c r="FC326" s="6"/>
      <c r="FD326" s="8"/>
      <c r="FE326" s="9"/>
      <c r="FF326" s="9"/>
      <c r="FG326" s="9"/>
      <c r="FH326" s="9"/>
      <c r="FI326" s="9"/>
      <c r="FJ326" s="9"/>
      <c r="FK326" s="9"/>
      <c r="FL326" s="9"/>
      <c r="FM326" s="9"/>
      <c r="FN326" s="9"/>
      <c r="FO326" s="10"/>
      <c r="FP326" s="75"/>
      <c r="FQ326" s="77"/>
      <c r="FR326" s="78"/>
      <c r="FS326" s="79"/>
      <c r="FT326" s="6"/>
      <c r="FU326" s="8"/>
      <c r="FV326" s="9"/>
      <c r="FW326" s="9"/>
      <c r="FX326" s="9"/>
      <c r="FY326" s="9"/>
      <c r="FZ326" s="9"/>
      <c r="GA326" s="9"/>
      <c r="GB326" s="9"/>
      <c r="GC326" s="9"/>
      <c r="GD326" s="9"/>
      <c r="GE326" s="9"/>
      <c r="GF326" s="10"/>
      <c r="GG326" s="75"/>
      <c r="GH326" s="77"/>
      <c r="GI326" s="78"/>
      <c r="GJ326" s="79"/>
      <c r="GK326" s="6"/>
      <c r="GL326" s="8"/>
      <c r="GM326" s="9"/>
      <c r="GN326" s="9"/>
      <c r="GO326" s="9"/>
      <c r="GP326" s="9"/>
      <c r="GQ326" s="9"/>
      <c r="GR326" s="9"/>
      <c r="GS326" s="9"/>
      <c r="GT326" s="9"/>
      <c r="GU326" s="9"/>
      <c r="GV326" s="9"/>
      <c r="GW326" s="10"/>
      <c r="GX326" s="75"/>
      <c r="GY326" s="77"/>
      <c r="GZ326" s="78"/>
      <c r="HA326" s="79"/>
      <c r="HB326" s="6"/>
      <c r="HC326" s="8"/>
      <c r="HD326" s="9"/>
      <c r="HE326" s="9"/>
      <c r="HF326" s="9"/>
      <c r="HG326" s="9"/>
      <c r="HH326" s="9"/>
      <c r="HI326" s="9"/>
      <c r="HJ326" s="9"/>
      <c r="HK326" s="9"/>
      <c r="HL326" s="9"/>
      <c r="HM326" s="9"/>
      <c r="HN326" s="10"/>
      <c r="HO326" s="75"/>
      <c r="HP326" s="77"/>
      <c r="HQ326" s="78"/>
      <c r="HR326" s="79"/>
      <c r="HS326" s="6"/>
      <c r="HT326" s="8"/>
      <c r="HU326" s="9"/>
      <c r="HV326" s="9"/>
      <c r="HW326" s="9"/>
      <c r="HX326" s="9"/>
      <c r="HY326" s="9"/>
      <c r="HZ326" s="9"/>
      <c r="IA326" s="9"/>
      <c r="IB326" s="9"/>
      <c r="IC326" s="9"/>
      <c r="ID326" s="9"/>
      <c r="IE326" s="10"/>
      <c r="IF326" s="75"/>
      <c r="IG326" s="77"/>
      <c r="IH326" s="78"/>
      <c r="II326" s="79"/>
      <c r="IJ326" s="6"/>
      <c r="IK326" s="8"/>
      <c r="IL326" s="9"/>
      <c r="IM326" s="9"/>
      <c r="IN326" s="9"/>
      <c r="IO326" s="9"/>
      <c r="IP326" s="9"/>
      <c r="IQ326" s="9"/>
      <c r="IR326" s="9"/>
      <c r="IS326" s="9"/>
      <c r="IT326" s="9"/>
      <c r="IU326" s="9"/>
      <c r="IV326" s="10"/>
    </row>
    <row r="327" spans="1:256" ht="21.75" customHeight="1">
      <c r="A327" s="84"/>
      <c r="B327" s="80"/>
      <c r="C327" s="76"/>
      <c r="D327" s="81"/>
      <c r="E327" s="6"/>
      <c r="F327" s="6"/>
      <c r="G327" s="6"/>
      <c r="H327" s="4">
        <v>2022</v>
      </c>
      <c r="I327" s="11">
        <f t="shared" si="159"/>
        <v>0</v>
      </c>
      <c r="J327" s="11">
        <f t="shared" si="157"/>
        <v>0</v>
      </c>
      <c r="K327" s="11">
        <f aca="true" t="shared" si="162" ref="K327:R327">K248+K178+K296</f>
        <v>0</v>
      </c>
      <c r="L327" s="11">
        <f t="shared" si="162"/>
        <v>0</v>
      </c>
      <c r="M327" s="11">
        <f t="shared" si="162"/>
        <v>0</v>
      </c>
      <c r="N327" s="11">
        <f t="shared" si="162"/>
        <v>0</v>
      </c>
      <c r="O327" s="11">
        <f t="shared" si="162"/>
        <v>0</v>
      </c>
      <c r="P327" s="11">
        <f t="shared" si="162"/>
        <v>0</v>
      </c>
      <c r="Q327" s="11">
        <f t="shared" si="162"/>
        <v>0</v>
      </c>
      <c r="R327" s="11">
        <f t="shared" si="162"/>
        <v>0</v>
      </c>
      <c r="S327" s="10"/>
      <c r="T327" s="75"/>
      <c r="U327" s="76"/>
      <c r="V327" s="76"/>
      <c r="W327" s="57"/>
      <c r="X327" s="18"/>
      <c r="Y327" s="21"/>
      <c r="Z327" s="21"/>
      <c r="AA327" s="21"/>
      <c r="AB327" s="21"/>
      <c r="AC327" s="21"/>
      <c r="AD327" s="21"/>
      <c r="AE327" s="21"/>
      <c r="AF327" s="21"/>
      <c r="AG327" s="21"/>
      <c r="AH327" s="21"/>
      <c r="AI327" s="31"/>
      <c r="AJ327" s="82"/>
      <c r="AK327" s="76"/>
      <c r="AL327" s="76"/>
      <c r="AM327" s="76"/>
      <c r="AN327" s="57"/>
      <c r="AO327" s="18"/>
      <c r="AP327" s="21"/>
      <c r="AQ327" s="21"/>
      <c r="AR327" s="21"/>
      <c r="AS327" s="21"/>
      <c r="AT327" s="21"/>
      <c r="AU327" s="21"/>
      <c r="AV327" s="21"/>
      <c r="AW327" s="21"/>
      <c r="AX327" s="21"/>
      <c r="AY327" s="21"/>
      <c r="AZ327" s="31"/>
      <c r="BA327" s="82"/>
      <c r="BB327" s="76"/>
      <c r="BC327" s="76"/>
      <c r="BD327" s="76"/>
      <c r="BE327" s="57"/>
      <c r="BF327" s="18"/>
      <c r="BG327" s="21"/>
      <c r="BH327" s="21"/>
      <c r="BI327" s="21"/>
      <c r="BJ327" s="21"/>
      <c r="BK327" s="21"/>
      <c r="BL327" s="21"/>
      <c r="BM327" s="21"/>
      <c r="BN327" s="21"/>
      <c r="BO327" s="21"/>
      <c r="BP327" s="21"/>
      <c r="BQ327" s="31"/>
      <c r="BR327" s="82"/>
      <c r="BS327" s="76"/>
      <c r="BT327" s="76"/>
      <c r="BU327" s="76"/>
      <c r="BV327" s="57"/>
      <c r="BW327" s="18"/>
      <c r="BX327" s="21"/>
      <c r="BY327" s="21"/>
      <c r="BZ327" s="21"/>
      <c r="CA327" s="21"/>
      <c r="CB327" s="21"/>
      <c r="CC327" s="21"/>
      <c r="CD327" s="21"/>
      <c r="CE327" s="21"/>
      <c r="CF327" s="21"/>
      <c r="CG327" s="21"/>
      <c r="CH327" s="31"/>
      <c r="CI327" s="82"/>
      <c r="CJ327" s="76"/>
      <c r="CK327" s="76"/>
      <c r="CL327" s="76"/>
      <c r="CM327" s="57"/>
      <c r="CN327" s="18"/>
      <c r="CO327" s="21"/>
      <c r="CP327" s="21"/>
      <c r="CQ327" s="21"/>
      <c r="CR327" s="21"/>
      <c r="CS327" s="21"/>
      <c r="CT327" s="21"/>
      <c r="CU327" s="21"/>
      <c r="CV327" s="21"/>
      <c r="CW327" s="21"/>
      <c r="CX327" s="21"/>
      <c r="CY327" s="31"/>
      <c r="CZ327" s="82"/>
      <c r="DA327" s="76"/>
      <c r="DB327" s="76"/>
      <c r="DC327" s="76"/>
      <c r="DD327" s="57"/>
      <c r="DE327" s="18"/>
      <c r="DF327" s="21"/>
      <c r="DG327" s="33"/>
      <c r="DH327" s="11"/>
      <c r="DI327" s="11"/>
      <c r="DJ327" s="11"/>
      <c r="DK327" s="11"/>
      <c r="DL327" s="11"/>
      <c r="DM327" s="11"/>
      <c r="DN327" s="11"/>
      <c r="DO327" s="11"/>
      <c r="DP327" s="10"/>
      <c r="DQ327" s="75"/>
      <c r="DR327" s="80"/>
      <c r="DS327" s="76"/>
      <c r="DT327" s="81"/>
      <c r="DU327" s="6"/>
      <c r="DV327" s="4"/>
      <c r="DW327" s="11"/>
      <c r="DX327" s="11"/>
      <c r="DY327" s="11"/>
      <c r="DZ327" s="11"/>
      <c r="EA327" s="11"/>
      <c r="EB327" s="11"/>
      <c r="EC327" s="11"/>
      <c r="ED327" s="11"/>
      <c r="EE327" s="11"/>
      <c r="EF327" s="11"/>
      <c r="EG327" s="10"/>
      <c r="EH327" s="75"/>
      <c r="EI327" s="80"/>
      <c r="EJ327" s="76"/>
      <c r="EK327" s="81"/>
      <c r="EL327" s="6"/>
      <c r="EM327" s="4"/>
      <c r="EN327" s="11"/>
      <c r="EO327" s="11"/>
      <c r="EP327" s="11"/>
      <c r="EQ327" s="11"/>
      <c r="ER327" s="11"/>
      <c r="ES327" s="11"/>
      <c r="ET327" s="11"/>
      <c r="EU327" s="11"/>
      <c r="EV327" s="11"/>
      <c r="EW327" s="11"/>
      <c r="EX327" s="10"/>
      <c r="EY327" s="75"/>
      <c r="EZ327" s="80"/>
      <c r="FA327" s="76"/>
      <c r="FB327" s="81"/>
      <c r="FC327" s="6"/>
      <c r="FD327" s="4"/>
      <c r="FE327" s="11"/>
      <c r="FF327" s="11"/>
      <c r="FG327" s="11"/>
      <c r="FH327" s="11"/>
      <c r="FI327" s="11"/>
      <c r="FJ327" s="11"/>
      <c r="FK327" s="11"/>
      <c r="FL327" s="11"/>
      <c r="FM327" s="11"/>
      <c r="FN327" s="11"/>
      <c r="FO327" s="10"/>
      <c r="FP327" s="75"/>
      <c r="FQ327" s="80"/>
      <c r="FR327" s="76"/>
      <c r="FS327" s="81"/>
      <c r="FT327" s="6"/>
      <c r="FU327" s="4"/>
      <c r="FV327" s="11"/>
      <c r="FW327" s="11"/>
      <c r="FX327" s="11"/>
      <c r="FY327" s="11"/>
      <c r="FZ327" s="11"/>
      <c r="GA327" s="11"/>
      <c r="GB327" s="11"/>
      <c r="GC327" s="11"/>
      <c r="GD327" s="11"/>
      <c r="GE327" s="11"/>
      <c r="GF327" s="10"/>
      <c r="GG327" s="75"/>
      <c r="GH327" s="80"/>
      <c r="GI327" s="76"/>
      <c r="GJ327" s="81"/>
      <c r="GK327" s="6"/>
      <c r="GL327" s="4"/>
      <c r="GM327" s="11"/>
      <c r="GN327" s="11"/>
      <c r="GO327" s="11"/>
      <c r="GP327" s="11"/>
      <c r="GQ327" s="11"/>
      <c r="GR327" s="11"/>
      <c r="GS327" s="11"/>
      <c r="GT327" s="11"/>
      <c r="GU327" s="11"/>
      <c r="GV327" s="11"/>
      <c r="GW327" s="10"/>
      <c r="GX327" s="75"/>
      <c r="GY327" s="80"/>
      <c r="GZ327" s="76"/>
      <c r="HA327" s="81"/>
      <c r="HB327" s="6"/>
      <c r="HC327" s="4"/>
      <c r="HD327" s="11"/>
      <c r="HE327" s="11"/>
      <c r="HF327" s="11"/>
      <c r="HG327" s="11"/>
      <c r="HH327" s="11"/>
      <c r="HI327" s="11"/>
      <c r="HJ327" s="11"/>
      <c r="HK327" s="11"/>
      <c r="HL327" s="11"/>
      <c r="HM327" s="11"/>
      <c r="HN327" s="10"/>
      <c r="HO327" s="75"/>
      <c r="HP327" s="80"/>
      <c r="HQ327" s="76"/>
      <c r="HR327" s="81"/>
      <c r="HS327" s="6"/>
      <c r="HT327" s="4"/>
      <c r="HU327" s="11"/>
      <c r="HV327" s="11"/>
      <c r="HW327" s="11"/>
      <c r="HX327" s="11"/>
      <c r="HY327" s="11"/>
      <c r="HZ327" s="11"/>
      <c r="IA327" s="11"/>
      <c r="IB327" s="11"/>
      <c r="IC327" s="11"/>
      <c r="ID327" s="11"/>
      <c r="IE327" s="10"/>
      <c r="IF327" s="75"/>
      <c r="IG327" s="80"/>
      <c r="IH327" s="76"/>
      <c r="II327" s="81"/>
      <c r="IJ327" s="6"/>
      <c r="IK327" s="4"/>
      <c r="IL327" s="11"/>
      <c r="IM327" s="11"/>
      <c r="IN327" s="11"/>
      <c r="IO327" s="11"/>
      <c r="IP327" s="11"/>
      <c r="IQ327" s="11"/>
      <c r="IR327" s="11"/>
      <c r="IS327" s="11"/>
      <c r="IT327" s="11"/>
      <c r="IU327" s="11"/>
      <c r="IV327" s="10"/>
    </row>
    <row r="328" spans="1:256" ht="19.5" customHeight="1">
      <c r="A328" s="84"/>
      <c r="B328" s="80"/>
      <c r="C328" s="76"/>
      <c r="D328" s="81"/>
      <c r="E328" s="4"/>
      <c r="F328" s="4"/>
      <c r="G328" s="4"/>
      <c r="H328" s="4">
        <v>2023</v>
      </c>
      <c r="I328" s="11">
        <f t="shared" si="159"/>
        <v>247887.30000000002</v>
      </c>
      <c r="J328" s="11">
        <f t="shared" si="157"/>
        <v>356.5</v>
      </c>
      <c r="K328" s="11">
        <f aca="true" t="shared" si="163" ref="K328:R335">K249+K179</f>
        <v>64692.6</v>
      </c>
      <c r="L328" s="11">
        <f t="shared" si="163"/>
        <v>356.5</v>
      </c>
      <c r="M328" s="11">
        <f t="shared" si="163"/>
        <v>0</v>
      </c>
      <c r="N328" s="11">
        <f t="shared" si="163"/>
        <v>0</v>
      </c>
      <c r="O328" s="11">
        <f t="shared" si="163"/>
        <v>183194.7</v>
      </c>
      <c r="P328" s="11">
        <f t="shared" si="163"/>
        <v>0</v>
      </c>
      <c r="Q328" s="11">
        <f t="shared" si="163"/>
        <v>0</v>
      </c>
      <c r="R328" s="11">
        <f t="shared" si="163"/>
        <v>0</v>
      </c>
      <c r="S328" s="10"/>
      <c r="T328" s="75"/>
      <c r="U328" s="76"/>
      <c r="V328" s="76"/>
      <c r="W328" s="18"/>
      <c r="X328" s="18"/>
      <c r="Y328" s="21"/>
      <c r="Z328" s="21"/>
      <c r="AA328" s="21"/>
      <c r="AB328" s="21"/>
      <c r="AC328" s="21"/>
      <c r="AD328" s="21"/>
      <c r="AE328" s="21"/>
      <c r="AF328" s="21"/>
      <c r="AG328" s="21"/>
      <c r="AH328" s="21"/>
      <c r="AI328" s="31"/>
      <c r="AJ328" s="82"/>
      <c r="AK328" s="76"/>
      <c r="AL328" s="76"/>
      <c r="AM328" s="76"/>
      <c r="AN328" s="18"/>
      <c r="AO328" s="18"/>
      <c r="AP328" s="21"/>
      <c r="AQ328" s="21"/>
      <c r="AR328" s="21"/>
      <c r="AS328" s="21"/>
      <c r="AT328" s="21"/>
      <c r="AU328" s="21"/>
      <c r="AV328" s="21"/>
      <c r="AW328" s="21"/>
      <c r="AX328" s="21"/>
      <c r="AY328" s="21"/>
      <c r="AZ328" s="31"/>
      <c r="BA328" s="82"/>
      <c r="BB328" s="76"/>
      <c r="BC328" s="76"/>
      <c r="BD328" s="76"/>
      <c r="BE328" s="18"/>
      <c r="BF328" s="18"/>
      <c r="BG328" s="21"/>
      <c r="BH328" s="21"/>
      <c r="BI328" s="21"/>
      <c r="BJ328" s="21"/>
      <c r="BK328" s="21"/>
      <c r="BL328" s="21"/>
      <c r="BM328" s="21"/>
      <c r="BN328" s="21"/>
      <c r="BO328" s="21"/>
      <c r="BP328" s="21"/>
      <c r="BQ328" s="31"/>
      <c r="BR328" s="82"/>
      <c r="BS328" s="76"/>
      <c r="BT328" s="76"/>
      <c r="BU328" s="76"/>
      <c r="BV328" s="18"/>
      <c r="BW328" s="18"/>
      <c r="BX328" s="21"/>
      <c r="BY328" s="21"/>
      <c r="BZ328" s="21"/>
      <c r="CA328" s="21"/>
      <c r="CB328" s="21"/>
      <c r="CC328" s="21"/>
      <c r="CD328" s="21"/>
      <c r="CE328" s="21"/>
      <c r="CF328" s="21"/>
      <c r="CG328" s="21"/>
      <c r="CH328" s="31"/>
      <c r="CI328" s="82"/>
      <c r="CJ328" s="76"/>
      <c r="CK328" s="76"/>
      <c r="CL328" s="76"/>
      <c r="CM328" s="18"/>
      <c r="CN328" s="18"/>
      <c r="CO328" s="21"/>
      <c r="CP328" s="21"/>
      <c r="CQ328" s="21"/>
      <c r="CR328" s="21"/>
      <c r="CS328" s="21"/>
      <c r="CT328" s="21"/>
      <c r="CU328" s="21"/>
      <c r="CV328" s="21"/>
      <c r="CW328" s="21"/>
      <c r="CX328" s="21"/>
      <c r="CY328" s="31"/>
      <c r="CZ328" s="82"/>
      <c r="DA328" s="76"/>
      <c r="DB328" s="76"/>
      <c r="DC328" s="76"/>
      <c r="DD328" s="18"/>
      <c r="DE328" s="18"/>
      <c r="DF328" s="21"/>
      <c r="DG328" s="33"/>
      <c r="DH328" s="11"/>
      <c r="DI328" s="11"/>
      <c r="DJ328" s="11"/>
      <c r="DK328" s="11"/>
      <c r="DL328" s="11"/>
      <c r="DM328" s="11"/>
      <c r="DN328" s="11"/>
      <c r="DO328" s="11"/>
      <c r="DP328" s="10"/>
      <c r="DQ328" s="75"/>
      <c r="DR328" s="80"/>
      <c r="DS328" s="76"/>
      <c r="DT328" s="81"/>
      <c r="DU328" s="4"/>
      <c r="DV328" s="4"/>
      <c r="DW328" s="11"/>
      <c r="DX328" s="11"/>
      <c r="DY328" s="11"/>
      <c r="DZ328" s="11"/>
      <c r="EA328" s="11"/>
      <c r="EB328" s="11"/>
      <c r="EC328" s="11"/>
      <c r="ED328" s="11"/>
      <c r="EE328" s="11"/>
      <c r="EF328" s="11"/>
      <c r="EG328" s="10"/>
      <c r="EH328" s="75"/>
      <c r="EI328" s="80"/>
      <c r="EJ328" s="76"/>
      <c r="EK328" s="81"/>
      <c r="EL328" s="4"/>
      <c r="EM328" s="4"/>
      <c r="EN328" s="11"/>
      <c r="EO328" s="11"/>
      <c r="EP328" s="11"/>
      <c r="EQ328" s="11"/>
      <c r="ER328" s="11"/>
      <c r="ES328" s="11"/>
      <c r="ET328" s="11"/>
      <c r="EU328" s="11"/>
      <c r="EV328" s="11"/>
      <c r="EW328" s="11"/>
      <c r="EX328" s="10"/>
      <c r="EY328" s="75"/>
      <c r="EZ328" s="80"/>
      <c r="FA328" s="76"/>
      <c r="FB328" s="81"/>
      <c r="FC328" s="4"/>
      <c r="FD328" s="4"/>
      <c r="FE328" s="11"/>
      <c r="FF328" s="11"/>
      <c r="FG328" s="11"/>
      <c r="FH328" s="11"/>
      <c r="FI328" s="11"/>
      <c r="FJ328" s="11"/>
      <c r="FK328" s="11"/>
      <c r="FL328" s="11"/>
      <c r="FM328" s="11"/>
      <c r="FN328" s="11"/>
      <c r="FO328" s="10"/>
      <c r="FP328" s="75"/>
      <c r="FQ328" s="80"/>
      <c r="FR328" s="76"/>
      <c r="FS328" s="81"/>
      <c r="FT328" s="4"/>
      <c r="FU328" s="4"/>
      <c r="FV328" s="11"/>
      <c r="FW328" s="11"/>
      <c r="FX328" s="11"/>
      <c r="FY328" s="11"/>
      <c r="FZ328" s="11"/>
      <c r="GA328" s="11"/>
      <c r="GB328" s="11"/>
      <c r="GC328" s="11"/>
      <c r="GD328" s="11"/>
      <c r="GE328" s="11"/>
      <c r="GF328" s="10"/>
      <c r="GG328" s="75"/>
      <c r="GH328" s="80"/>
      <c r="GI328" s="76"/>
      <c r="GJ328" s="81"/>
      <c r="GK328" s="4"/>
      <c r="GL328" s="4"/>
      <c r="GM328" s="11"/>
      <c r="GN328" s="11"/>
      <c r="GO328" s="11"/>
      <c r="GP328" s="11"/>
      <c r="GQ328" s="11"/>
      <c r="GR328" s="11"/>
      <c r="GS328" s="11"/>
      <c r="GT328" s="11"/>
      <c r="GU328" s="11"/>
      <c r="GV328" s="11"/>
      <c r="GW328" s="10"/>
      <c r="GX328" s="75"/>
      <c r="GY328" s="80"/>
      <c r="GZ328" s="76"/>
      <c r="HA328" s="81"/>
      <c r="HB328" s="4"/>
      <c r="HC328" s="4"/>
      <c r="HD328" s="11"/>
      <c r="HE328" s="11"/>
      <c r="HF328" s="11"/>
      <c r="HG328" s="11"/>
      <c r="HH328" s="11"/>
      <c r="HI328" s="11"/>
      <c r="HJ328" s="11"/>
      <c r="HK328" s="11"/>
      <c r="HL328" s="11"/>
      <c r="HM328" s="11"/>
      <c r="HN328" s="10"/>
      <c r="HO328" s="75"/>
      <c r="HP328" s="80"/>
      <c r="HQ328" s="76"/>
      <c r="HR328" s="81"/>
      <c r="HS328" s="4"/>
      <c r="HT328" s="4"/>
      <c r="HU328" s="11"/>
      <c r="HV328" s="11"/>
      <c r="HW328" s="11"/>
      <c r="HX328" s="11"/>
      <c r="HY328" s="11"/>
      <c r="HZ328" s="11"/>
      <c r="IA328" s="11"/>
      <c r="IB328" s="11"/>
      <c r="IC328" s="11"/>
      <c r="ID328" s="11"/>
      <c r="IE328" s="10"/>
      <c r="IF328" s="75"/>
      <c r="IG328" s="80"/>
      <c r="IH328" s="76"/>
      <c r="II328" s="81"/>
      <c r="IJ328" s="4"/>
      <c r="IK328" s="4"/>
      <c r="IL328" s="11"/>
      <c r="IM328" s="11"/>
      <c r="IN328" s="11"/>
      <c r="IO328" s="11"/>
      <c r="IP328" s="11"/>
      <c r="IQ328" s="11"/>
      <c r="IR328" s="11"/>
      <c r="IS328" s="11"/>
      <c r="IT328" s="11"/>
      <c r="IU328" s="11"/>
      <c r="IV328" s="10"/>
    </row>
    <row r="329" spans="1:256" ht="18.75" customHeight="1">
      <c r="A329" s="84"/>
      <c r="B329" s="80"/>
      <c r="C329" s="76"/>
      <c r="D329" s="81"/>
      <c r="E329" s="4"/>
      <c r="F329" s="4"/>
      <c r="G329" s="4"/>
      <c r="H329" s="4">
        <v>2024</v>
      </c>
      <c r="I329" s="11">
        <f>K329+M329+O329+Q329</f>
        <v>147010.9</v>
      </c>
      <c r="J329" s="11">
        <f t="shared" si="157"/>
        <v>0</v>
      </c>
      <c r="K329" s="11">
        <f t="shared" si="163"/>
        <v>36752.7</v>
      </c>
      <c r="L329" s="11">
        <f t="shared" si="163"/>
        <v>0</v>
      </c>
      <c r="M329" s="11">
        <f t="shared" si="163"/>
        <v>0</v>
      </c>
      <c r="N329" s="11">
        <f t="shared" si="163"/>
        <v>0</v>
      </c>
      <c r="O329" s="11">
        <f t="shared" si="163"/>
        <v>110258.2</v>
      </c>
      <c r="P329" s="11">
        <f t="shared" si="163"/>
        <v>0</v>
      </c>
      <c r="Q329" s="11">
        <f t="shared" si="163"/>
        <v>0</v>
      </c>
      <c r="R329" s="11">
        <f t="shared" si="163"/>
        <v>0</v>
      </c>
      <c r="S329" s="10"/>
      <c r="T329" s="75"/>
      <c r="U329" s="76"/>
      <c r="V329" s="76"/>
      <c r="W329" s="18"/>
      <c r="X329" s="18"/>
      <c r="Y329" s="21"/>
      <c r="Z329" s="21"/>
      <c r="AA329" s="21"/>
      <c r="AB329" s="21"/>
      <c r="AC329" s="21"/>
      <c r="AD329" s="21"/>
      <c r="AE329" s="21"/>
      <c r="AF329" s="21"/>
      <c r="AG329" s="21"/>
      <c r="AH329" s="21"/>
      <c r="AI329" s="31"/>
      <c r="AJ329" s="82"/>
      <c r="AK329" s="76"/>
      <c r="AL329" s="76"/>
      <c r="AM329" s="76"/>
      <c r="AN329" s="18"/>
      <c r="AO329" s="18"/>
      <c r="AP329" s="21"/>
      <c r="AQ329" s="21"/>
      <c r="AR329" s="21"/>
      <c r="AS329" s="21"/>
      <c r="AT329" s="21"/>
      <c r="AU329" s="21"/>
      <c r="AV329" s="21"/>
      <c r="AW329" s="21"/>
      <c r="AX329" s="21"/>
      <c r="AY329" s="21"/>
      <c r="AZ329" s="31"/>
      <c r="BA329" s="82"/>
      <c r="BB329" s="76"/>
      <c r="BC329" s="76"/>
      <c r="BD329" s="76"/>
      <c r="BE329" s="18"/>
      <c r="BF329" s="18"/>
      <c r="BG329" s="21"/>
      <c r="BH329" s="21"/>
      <c r="BI329" s="21"/>
      <c r="BJ329" s="21"/>
      <c r="BK329" s="21"/>
      <c r="BL329" s="21"/>
      <c r="BM329" s="21"/>
      <c r="BN329" s="21"/>
      <c r="BO329" s="21"/>
      <c r="BP329" s="21"/>
      <c r="BQ329" s="31"/>
      <c r="BR329" s="82"/>
      <c r="BS329" s="76"/>
      <c r="BT329" s="76"/>
      <c r="BU329" s="76"/>
      <c r="BV329" s="18"/>
      <c r="BW329" s="18"/>
      <c r="BX329" s="21"/>
      <c r="BY329" s="21"/>
      <c r="BZ329" s="21"/>
      <c r="CA329" s="21"/>
      <c r="CB329" s="21"/>
      <c r="CC329" s="21"/>
      <c r="CD329" s="21"/>
      <c r="CE329" s="21"/>
      <c r="CF329" s="21"/>
      <c r="CG329" s="21"/>
      <c r="CH329" s="31"/>
      <c r="CI329" s="82"/>
      <c r="CJ329" s="76"/>
      <c r="CK329" s="76"/>
      <c r="CL329" s="76"/>
      <c r="CM329" s="18"/>
      <c r="CN329" s="18"/>
      <c r="CO329" s="21"/>
      <c r="CP329" s="21"/>
      <c r="CQ329" s="21"/>
      <c r="CR329" s="21"/>
      <c r="CS329" s="21"/>
      <c r="CT329" s="21"/>
      <c r="CU329" s="21"/>
      <c r="CV329" s="21"/>
      <c r="CW329" s="21"/>
      <c r="CX329" s="21"/>
      <c r="CY329" s="31"/>
      <c r="CZ329" s="82"/>
      <c r="DA329" s="76"/>
      <c r="DB329" s="76"/>
      <c r="DC329" s="76"/>
      <c r="DD329" s="18"/>
      <c r="DE329" s="18"/>
      <c r="DF329" s="21"/>
      <c r="DG329" s="33"/>
      <c r="DH329" s="11"/>
      <c r="DI329" s="11"/>
      <c r="DJ329" s="11"/>
      <c r="DK329" s="11"/>
      <c r="DL329" s="11"/>
      <c r="DM329" s="11"/>
      <c r="DN329" s="11"/>
      <c r="DO329" s="11"/>
      <c r="DP329" s="10"/>
      <c r="DQ329" s="75"/>
      <c r="DR329" s="80"/>
      <c r="DS329" s="76"/>
      <c r="DT329" s="81"/>
      <c r="DU329" s="4"/>
      <c r="DV329" s="4"/>
      <c r="DW329" s="11"/>
      <c r="DX329" s="11"/>
      <c r="DY329" s="11"/>
      <c r="DZ329" s="11"/>
      <c r="EA329" s="11"/>
      <c r="EB329" s="11"/>
      <c r="EC329" s="11"/>
      <c r="ED329" s="11"/>
      <c r="EE329" s="11"/>
      <c r="EF329" s="11"/>
      <c r="EG329" s="10"/>
      <c r="EH329" s="75"/>
      <c r="EI329" s="80"/>
      <c r="EJ329" s="76"/>
      <c r="EK329" s="81"/>
      <c r="EL329" s="4"/>
      <c r="EM329" s="4"/>
      <c r="EN329" s="11"/>
      <c r="EO329" s="11"/>
      <c r="EP329" s="11"/>
      <c r="EQ329" s="11"/>
      <c r="ER329" s="11"/>
      <c r="ES329" s="11"/>
      <c r="ET329" s="11"/>
      <c r="EU329" s="11"/>
      <c r="EV329" s="11"/>
      <c r="EW329" s="11"/>
      <c r="EX329" s="10"/>
      <c r="EY329" s="75"/>
      <c r="EZ329" s="80"/>
      <c r="FA329" s="76"/>
      <c r="FB329" s="81"/>
      <c r="FC329" s="4"/>
      <c r="FD329" s="4"/>
      <c r="FE329" s="11"/>
      <c r="FF329" s="11"/>
      <c r="FG329" s="11"/>
      <c r="FH329" s="11"/>
      <c r="FI329" s="11"/>
      <c r="FJ329" s="11"/>
      <c r="FK329" s="11"/>
      <c r="FL329" s="11"/>
      <c r="FM329" s="11"/>
      <c r="FN329" s="11"/>
      <c r="FO329" s="10"/>
      <c r="FP329" s="75"/>
      <c r="FQ329" s="80"/>
      <c r="FR329" s="76"/>
      <c r="FS329" s="81"/>
      <c r="FT329" s="4"/>
      <c r="FU329" s="4"/>
      <c r="FV329" s="11"/>
      <c r="FW329" s="11"/>
      <c r="FX329" s="11"/>
      <c r="FY329" s="11"/>
      <c r="FZ329" s="11"/>
      <c r="GA329" s="11"/>
      <c r="GB329" s="11"/>
      <c r="GC329" s="11"/>
      <c r="GD329" s="11"/>
      <c r="GE329" s="11"/>
      <c r="GF329" s="10"/>
      <c r="GG329" s="75"/>
      <c r="GH329" s="80"/>
      <c r="GI329" s="76"/>
      <c r="GJ329" s="81"/>
      <c r="GK329" s="4"/>
      <c r="GL329" s="4"/>
      <c r="GM329" s="11"/>
      <c r="GN329" s="11"/>
      <c r="GO329" s="11"/>
      <c r="GP329" s="11"/>
      <c r="GQ329" s="11"/>
      <c r="GR329" s="11"/>
      <c r="GS329" s="11"/>
      <c r="GT329" s="11"/>
      <c r="GU329" s="11"/>
      <c r="GV329" s="11"/>
      <c r="GW329" s="10"/>
      <c r="GX329" s="75"/>
      <c r="GY329" s="80"/>
      <c r="GZ329" s="76"/>
      <c r="HA329" s="81"/>
      <c r="HB329" s="4"/>
      <c r="HC329" s="4"/>
      <c r="HD329" s="11"/>
      <c r="HE329" s="11"/>
      <c r="HF329" s="11"/>
      <c r="HG329" s="11"/>
      <c r="HH329" s="11"/>
      <c r="HI329" s="11"/>
      <c r="HJ329" s="11"/>
      <c r="HK329" s="11"/>
      <c r="HL329" s="11"/>
      <c r="HM329" s="11"/>
      <c r="HN329" s="10"/>
      <c r="HO329" s="75"/>
      <c r="HP329" s="80"/>
      <c r="HQ329" s="76"/>
      <c r="HR329" s="81"/>
      <c r="HS329" s="4"/>
      <c r="HT329" s="4"/>
      <c r="HU329" s="11"/>
      <c r="HV329" s="11"/>
      <c r="HW329" s="11"/>
      <c r="HX329" s="11"/>
      <c r="HY329" s="11"/>
      <c r="HZ329" s="11"/>
      <c r="IA329" s="11"/>
      <c r="IB329" s="11"/>
      <c r="IC329" s="11"/>
      <c r="ID329" s="11"/>
      <c r="IE329" s="10"/>
      <c r="IF329" s="75"/>
      <c r="IG329" s="80"/>
      <c r="IH329" s="76"/>
      <c r="II329" s="81"/>
      <c r="IJ329" s="4"/>
      <c r="IK329" s="4"/>
      <c r="IL329" s="11"/>
      <c r="IM329" s="11"/>
      <c r="IN329" s="11"/>
      <c r="IO329" s="11"/>
      <c r="IP329" s="11"/>
      <c r="IQ329" s="11"/>
      <c r="IR329" s="11"/>
      <c r="IS329" s="11"/>
      <c r="IT329" s="11"/>
      <c r="IU329" s="11"/>
      <c r="IV329" s="10"/>
    </row>
    <row r="330" spans="1:256" ht="17.25" customHeight="1">
      <c r="A330" s="84"/>
      <c r="B330" s="80"/>
      <c r="C330" s="76"/>
      <c r="D330" s="81"/>
      <c r="E330" s="4"/>
      <c r="F330" s="4"/>
      <c r="G330" s="4"/>
      <c r="H330" s="4">
        <v>2025</v>
      </c>
      <c r="I330" s="11">
        <f t="shared" si="159"/>
        <v>0</v>
      </c>
      <c r="J330" s="11">
        <f t="shared" si="157"/>
        <v>0</v>
      </c>
      <c r="K330" s="11">
        <f t="shared" si="163"/>
        <v>0</v>
      </c>
      <c r="L330" s="11">
        <f t="shared" si="163"/>
        <v>0</v>
      </c>
      <c r="M330" s="11">
        <f t="shared" si="163"/>
        <v>0</v>
      </c>
      <c r="N330" s="11">
        <f t="shared" si="163"/>
        <v>0</v>
      </c>
      <c r="O330" s="11">
        <f t="shared" si="163"/>
        <v>0</v>
      </c>
      <c r="P330" s="11">
        <f t="shared" si="163"/>
        <v>0</v>
      </c>
      <c r="Q330" s="11">
        <f t="shared" si="163"/>
        <v>0</v>
      </c>
      <c r="R330" s="11">
        <f t="shared" si="163"/>
        <v>0</v>
      </c>
      <c r="S330" s="10"/>
      <c r="T330" s="75"/>
      <c r="U330" s="76"/>
      <c r="V330" s="76"/>
      <c r="W330" s="18"/>
      <c r="X330" s="18"/>
      <c r="Y330" s="21"/>
      <c r="Z330" s="21"/>
      <c r="AA330" s="21"/>
      <c r="AB330" s="21"/>
      <c r="AC330" s="21"/>
      <c r="AD330" s="21"/>
      <c r="AE330" s="21"/>
      <c r="AF330" s="21"/>
      <c r="AG330" s="21"/>
      <c r="AH330" s="21"/>
      <c r="AI330" s="31"/>
      <c r="AJ330" s="82"/>
      <c r="AK330" s="76"/>
      <c r="AL330" s="76"/>
      <c r="AM330" s="76"/>
      <c r="AN330" s="18"/>
      <c r="AO330" s="18"/>
      <c r="AP330" s="21"/>
      <c r="AQ330" s="21"/>
      <c r="AR330" s="21"/>
      <c r="AS330" s="21"/>
      <c r="AT330" s="21"/>
      <c r="AU330" s="21"/>
      <c r="AV330" s="21"/>
      <c r="AW330" s="21"/>
      <c r="AX330" s="21"/>
      <c r="AY330" s="21"/>
      <c r="AZ330" s="31"/>
      <c r="BA330" s="82"/>
      <c r="BB330" s="76"/>
      <c r="BC330" s="76"/>
      <c r="BD330" s="76"/>
      <c r="BE330" s="18"/>
      <c r="BF330" s="18"/>
      <c r="BG330" s="21"/>
      <c r="BH330" s="21"/>
      <c r="BI330" s="21"/>
      <c r="BJ330" s="21"/>
      <c r="BK330" s="21"/>
      <c r="BL330" s="21"/>
      <c r="BM330" s="21"/>
      <c r="BN330" s="21"/>
      <c r="BO330" s="21"/>
      <c r="BP330" s="21"/>
      <c r="BQ330" s="31"/>
      <c r="BR330" s="82"/>
      <c r="BS330" s="76"/>
      <c r="BT330" s="76"/>
      <c r="BU330" s="76"/>
      <c r="BV330" s="18"/>
      <c r="BW330" s="18"/>
      <c r="BX330" s="21"/>
      <c r="BY330" s="21"/>
      <c r="BZ330" s="21"/>
      <c r="CA330" s="21"/>
      <c r="CB330" s="21"/>
      <c r="CC330" s="21"/>
      <c r="CD330" s="21"/>
      <c r="CE330" s="21"/>
      <c r="CF330" s="21"/>
      <c r="CG330" s="21"/>
      <c r="CH330" s="31"/>
      <c r="CI330" s="82"/>
      <c r="CJ330" s="76"/>
      <c r="CK330" s="76"/>
      <c r="CL330" s="76"/>
      <c r="CM330" s="18"/>
      <c r="CN330" s="18"/>
      <c r="CO330" s="21"/>
      <c r="CP330" s="21"/>
      <c r="CQ330" s="21"/>
      <c r="CR330" s="21"/>
      <c r="CS330" s="21"/>
      <c r="CT330" s="21"/>
      <c r="CU330" s="21"/>
      <c r="CV330" s="21"/>
      <c r="CW330" s="21"/>
      <c r="CX330" s="21"/>
      <c r="CY330" s="31"/>
      <c r="CZ330" s="82"/>
      <c r="DA330" s="76"/>
      <c r="DB330" s="76"/>
      <c r="DC330" s="76"/>
      <c r="DD330" s="18"/>
      <c r="DE330" s="18"/>
      <c r="DF330" s="21"/>
      <c r="DG330" s="33"/>
      <c r="DH330" s="11"/>
      <c r="DI330" s="11"/>
      <c r="DJ330" s="11"/>
      <c r="DK330" s="11"/>
      <c r="DL330" s="11"/>
      <c r="DM330" s="11"/>
      <c r="DN330" s="11"/>
      <c r="DO330" s="11"/>
      <c r="DP330" s="10"/>
      <c r="DQ330" s="75"/>
      <c r="DR330" s="80"/>
      <c r="DS330" s="76"/>
      <c r="DT330" s="81"/>
      <c r="DU330" s="4"/>
      <c r="DV330" s="4"/>
      <c r="DW330" s="11"/>
      <c r="DX330" s="11"/>
      <c r="DY330" s="11"/>
      <c r="DZ330" s="11"/>
      <c r="EA330" s="11"/>
      <c r="EB330" s="11"/>
      <c r="EC330" s="11"/>
      <c r="ED330" s="11"/>
      <c r="EE330" s="11"/>
      <c r="EF330" s="11"/>
      <c r="EG330" s="10"/>
      <c r="EH330" s="75"/>
      <c r="EI330" s="80"/>
      <c r="EJ330" s="76"/>
      <c r="EK330" s="81"/>
      <c r="EL330" s="4"/>
      <c r="EM330" s="4"/>
      <c r="EN330" s="11"/>
      <c r="EO330" s="11"/>
      <c r="EP330" s="11"/>
      <c r="EQ330" s="11"/>
      <c r="ER330" s="11"/>
      <c r="ES330" s="11"/>
      <c r="ET330" s="11"/>
      <c r="EU330" s="11"/>
      <c r="EV330" s="11"/>
      <c r="EW330" s="11"/>
      <c r="EX330" s="10"/>
      <c r="EY330" s="75"/>
      <c r="EZ330" s="80"/>
      <c r="FA330" s="76"/>
      <c r="FB330" s="81"/>
      <c r="FC330" s="4"/>
      <c r="FD330" s="4"/>
      <c r="FE330" s="11"/>
      <c r="FF330" s="11"/>
      <c r="FG330" s="11"/>
      <c r="FH330" s="11"/>
      <c r="FI330" s="11"/>
      <c r="FJ330" s="11"/>
      <c r="FK330" s="11"/>
      <c r="FL330" s="11"/>
      <c r="FM330" s="11"/>
      <c r="FN330" s="11"/>
      <c r="FO330" s="10"/>
      <c r="FP330" s="75"/>
      <c r="FQ330" s="80"/>
      <c r="FR330" s="76"/>
      <c r="FS330" s="81"/>
      <c r="FT330" s="4"/>
      <c r="FU330" s="4"/>
      <c r="FV330" s="11"/>
      <c r="FW330" s="11"/>
      <c r="FX330" s="11"/>
      <c r="FY330" s="11"/>
      <c r="FZ330" s="11"/>
      <c r="GA330" s="11"/>
      <c r="GB330" s="11"/>
      <c r="GC330" s="11"/>
      <c r="GD330" s="11"/>
      <c r="GE330" s="11"/>
      <c r="GF330" s="10"/>
      <c r="GG330" s="75"/>
      <c r="GH330" s="80"/>
      <c r="GI330" s="76"/>
      <c r="GJ330" s="81"/>
      <c r="GK330" s="4"/>
      <c r="GL330" s="4"/>
      <c r="GM330" s="11"/>
      <c r="GN330" s="11"/>
      <c r="GO330" s="11"/>
      <c r="GP330" s="11"/>
      <c r="GQ330" s="11"/>
      <c r="GR330" s="11"/>
      <c r="GS330" s="11"/>
      <c r="GT330" s="11"/>
      <c r="GU330" s="11"/>
      <c r="GV330" s="11"/>
      <c r="GW330" s="10"/>
      <c r="GX330" s="75"/>
      <c r="GY330" s="80"/>
      <c r="GZ330" s="76"/>
      <c r="HA330" s="81"/>
      <c r="HB330" s="4"/>
      <c r="HC330" s="4"/>
      <c r="HD330" s="11"/>
      <c r="HE330" s="11"/>
      <c r="HF330" s="11"/>
      <c r="HG330" s="11"/>
      <c r="HH330" s="11"/>
      <c r="HI330" s="11"/>
      <c r="HJ330" s="11"/>
      <c r="HK330" s="11"/>
      <c r="HL330" s="11"/>
      <c r="HM330" s="11"/>
      <c r="HN330" s="10"/>
      <c r="HO330" s="75"/>
      <c r="HP330" s="80"/>
      <c r="HQ330" s="76"/>
      <c r="HR330" s="81"/>
      <c r="HS330" s="4"/>
      <c r="HT330" s="4"/>
      <c r="HU330" s="11"/>
      <c r="HV330" s="11"/>
      <c r="HW330" s="11"/>
      <c r="HX330" s="11"/>
      <c r="HY330" s="11"/>
      <c r="HZ330" s="11"/>
      <c r="IA330" s="11"/>
      <c r="IB330" s="11"/>
      <c r="IC330" s="11"/>
      <c r="ID330" s="11"/>
      <c r="IE330" s="10"/>
      <c r="IF330" s="75"/>
      <c r="IG330" s="80"/>
      <c r="IH330" s="76"/>
      <c r="II330" s="81"/>
      <c r="IJ330" s="4"/>
      <c r="IK330" s="4"/>
      <c r="IL330" s="11"/>
      <c r="IM330" s="11"/>
      <c r="IN330" s="11"/>
      <c r="IO330" s="11"/>
      <c r="IP330" s="11"/>
      <c r="IQ330" s="11"/>
      <c r="IR330" s="11"/>
      <c r="IS330" s="11"/>
      <c r="IT330" s="11"/>
      <c r="IU330" s="11"/>
      <c r="IV330" s="10"/>
    </row>
    <row r="331" spans="1:256" ht="19.5" customHeight="1">
      <c r="A331" s="84"/>
      <c r="B331" s="80"/>
      <c r="C331" s="76"/>
      <c r="D331" s="81"/>
      <c r="E331" s="4"/>
      <c r="F331" s="4"/>
      <c r="G331" s="4"/>
      <c r="H331" s="4">
        <v>2026</v>
      </c>
      <c r="I331" s="11">
        <f t="shared" si="159"/>
        <v>0</v>
      </c>
      <c r="J331" s="11">
        <f t="shared" si="157"/>
        <v>0</v>
      </c>
      <c r="K331" s="11">
        <f t="shared" si="163"/>
        <v>0</v>
      </c>
      <c r="L331" s="11">
        <f t="shared" si="163"/>
        <v>0</v>
      </c>
      <c r="M331" s="11">
        <f t="shared" si="163"/>
        <v>0</v>
      </c>
      <c r="N331" s="11">
        <f t="shared" si="163"/>
        <v>0</v>
      </c>
      <c r="O331" s="11">
        <f t="shared" si="163"/>
        <v>0</v>
      </c>
      <c r="P331" s="11">
        <f t="shared" si="163"/>
        <v>0</v>
      </c>
      <c r="Q331" s="11">
        <f t="shared" si="163"/>
        <v>0</v>
      </c>
      <c r="R331" s="11">
        <f t="shared" si="163"/>
        <v>0</v>
      </c>
      <c r="S331" s="10"/>
      <c r="T331" s="75"/>
      <c r="U331" s="76"/>
      <c r="V331" s="76"/>
      <c r="W331" s="18"/>
      <c r="X331" s="18"/>
      <c r="Y331" s="21"/>
      <c r="Z331" s="21"/>
      <c r="AA331" s="21"/>
      <c r="AB331" s="21"/>
      <c r="AC331" s="21"/>
      <c r="AD331" s="21"/>
      <c r="AE331" s="21"/>
      <c r="AF331" s="21"/>
      <c r="AG331" s="21"/>
      <c r="AH331" s="21"/>
      <c r="AI331" s="31"/>
      <c r="AJ331" s="82"/>
      <c r="AK331" s="76"/>
      <c r="AL331" s="76"/>
      <c r="AM331" s="76"/>
      <c r="AN331" s="18"/>
      <c r="AO331" s="18"/>
      <c r="AP331" s="21"/>
      <c r="AQ331" s="21"/>
      <c r="AR331" s="21"/>
      <c r="AS331" s="21"/>
      <c r="AT331" s="21"/>
      <c r="AU331" s="21"/>
      <c r="AV331" s="21"/>
      <c r="AW331" s="21"/>
      <c r="AX331" s="21"/>
      <c r="AY331" s="21"/>
      <c r="AZ331" s="31"/>
      <c r="BA331" s="82"/>
      <c r="BB331" s="76"/>
      <c r="BC331" s="76"/>
      <c r="BD331" s="76"/>
      <c r="BE331" s="18"/>
      <c r="BF331" s="18"/>
      <c r="BG331" s="21"/>
      <c r="BH331" s="21"/>
      <c r="BI331" s="21"/>
      <c r="BJ331" s="21"/>
      <c r="BK331" s="21"/>
      <c r="BL331" s="21"/>
      <c r="BM331" s="21"/>
      <c r="BN331" s="21"/>
      <c r="BO331" s="21"/>
      <c r="BP331" s="21"/>
      <c r="BQ331" s="31"/>
      <c r="BR331" s="82"/>
      <c r="BS331" s="76"/>
      <c r="BT331" s="76"/>
      <c r="BU331" s="76"/>
      <c r="BV331" s="18"/>
      <c r="BW331" s="18"/>
      <c r="BX331" s="21"/>
      <c r="BY331" s="21"/>
      <c r="BZ331" s="21"/>
      <c r="CA331" s="21"/>
      <c r="CB331" s="21"/>
      <c r="CC331" s="21"/>
      <c r="CD331" s="21"/>
      <c r="CE331" s="21"/>
      <c r="CF331" s="21"/>
      <c r="CG331" s="21"/>
      <c r="CH331" s="31"/>
      <c r="CI331" s="82"/>
      <c r="CJ331" s="76"/>
      <c r="CK331" s="76"/>
      <c r="CL331" s="76"/>
      <c r="CM331" s="18"/>
      <c r="CN331" s="18"/>
      <c r="CO331" s="21"/>
      <c r="CP331" s="21"/>
      <c r="CQ331" s="21"/>
      <c r="CR331" s="21"/>
      <c r="CS331" s="21"/>
      <c r="CT331" s="21"/>
      <c r="CU331" s="21"/>
      <c r="CV331" s="21"/>
      <c r="CW331" s="21"/>
      <c r="CX331" s="21"/>
      <c r="CY331" s="31"/>
      <c r="CZ331" s="82"/>
      <c r="DA331" s="76"/>
      <c r="DB331" s="76"/>
      <c r="DC331" s="76"/>
      <c r="DD331" s="18"/>
      <c r="DE331" s="18"/>
      <c r="DF331" s="21"/>
      <c r="DG331" s="33"/>
      <c r="DH331" s="11"/>
      <c r="DI331" s="11"/>
      <c r="DJ331" s="11"/>
      <c r="DK331" s="11"/>
      <c r="DL331" s="11"/>
      <c r="DM331" s="11"/>
      <c r="DN331" s="11"/>
      <c r="DO331" s="11"/>
      <c r="DP331" s="10"/>
      <c r="DQ331" s="75"/>
      <c r="DR331" s="80"/>
      <c r="DS331" s="76"/>
      <c r="DT331" s="81"/>
      <c r="DU331" s="4"/>
      <c r="DV331" s="4"/>
      <c r="DW331" s="11"/>
      <c r="DX331" s="11"/>
      <c r="DY331" s="11"/>
      <c r="DZ331" s="11"/>
      <c r="EA331" s="11"/>
      <c r="EB331" s="11"/>
      <c r="EC331" s="11"/>
      <c r="ED331" s="11"/>
      <c r="EE331" s="11"/>
      <c r="EF331" s="11"/>
      <c r="EG331" s="10"/>
      <c r="EH331" s="75"/>
      <c r="EI331" s="80"/>
      <c r="EJ331" s="76"/>
      <c r="EK331" s="81"/>
      <c r="EL331" s="4"/>
      <c r="EM331" s="4"/>
      <c r="EN331" s="11"/>
      <c r="EO331" s="11"/>
      <c r="EP331" s="11"/>
      <c r="EQ331" s="11"/>
      <c r="ER331" s="11"/>
      <c r="ES331" s="11"/>
      <c r="ET331" s="11"/>
      <c r="EU331" s="11"/>
      <c r="EV331" s="11"/>
      <c r="EW331" s="11"/>
      <c r="EX331" s="10"/>
      <c r="EY331" s="75"/>
      <c r="EZ331" s="80"/>
      <c r="FA331" s="76"/>
      <c r="FB331" s="81"/>
      <c r="FC331" s="4"/>
      <c r="FD331" s="4"/>
      <c r="FE331" s="11"/>
      <c r="FF331" s="11"/>
      <c r="FG331" s="11"/>
      <c r="FH331" s="11"/>
      <c r="FI331" s="11"/>
      <c r="FJ331" s="11"/>
      <c r="FK331" s="11"/>
      <c r="FL331" s="11"/>
      <c r="FM331" s="11"/>
      <c r="FN331" s="11"/>
      <c r="FO331" s="10"/>
      <c r="FP331" s="75"/>
      <c r="FQ331" s="80"/>
      <c r="FR331" s="76"/>
      <c r="FS331" s="81"/>
      <c r="FT331" s="4"/>
      <c r="FU331" s="4"/>
      <c r="FV331" s="11"/>
      <c r="FW331" s="11"/>
      <c r="FX331" s="11"/>
      <c r="FY331" s="11"/>
      <c r="FZ331" s="11"/>
      <c r="GA331" s="11"/>
      <c r="GB331" s="11"/>
      <c r="GC331" s="11"/>
      <c r="GD331" s="11"/>
      <c r="GE331" s="11"/>
      <c r="GF331" s="10"/>
      <c r="GG331" s="75"/>
      <c r="GH331" s="80"/>
      <c r="GI331" s="76"/>
      <c r="GJ331" s="81"/>
      <c r="GK331" s="4"/>
      <c r="GL331" s="4"/>
      <c r="GM331" s="11"/>
      <c r="GN331" s="11"/>
      <c r="GO331" s="11"/>
      <c r="GP331" s="11"/>
      <c r="GQ331" s="11"/>
      <c r="GR331" s="11"/>
      <c r="GS331" s="11"/>
      <c r="GT331" s="11"/>
      <c r="GU331" s="11"/>
      <c r="GV331" s="11"/>
      <c r="GW331" s="10"/>
      <c r="GX331" s="75"/>
      <c r="GY331" s="80"/>
      <c r="GZ331" s="76"/>
      <c r="HA331" s="81"/>
      <c r="HB331" s="4"/>
      <c r="HC331" s="4"/>
      <c r="HD331" s="11"/>
      <c r="HE331" s="11"/>
      <c r="HF331" s="11"/>
      <c r="HG331" s="11"/>
      <c r="HH331" s="11"/>
      <c r="HI331" s="11"/>
      <c r="HJ331" s="11"/>
      <c r="HK331" s="11"/>
      <c r="HL331" s="11"/>
      <c r="HM331" s="11"/>
      <c r="HN331" s="10"/>
      <c r="HO331" s="75"/>
      <c r="HP331" s="80"/>
      <c r="HQ331" s="76"/>
      <c r="HR331" s="81"/>
      <c r="HS331" s="4"/>
      <c r="HT331" s="4"/>
      <c r="HU331" s="11"/>
      <c r="HV331" s="11"/>
      <c r="HW331" s="11"/>
      <c r="HX331" s="11"/>
      <c r="HY331" s="11"/>
      <c r="HZ331" s="11"/>
      <c r="IA331" s="11"/>
      <c r="IB331" s="11"/>
      <c r="IC331" s="11"/>
      <c r="ID331" s="11"/>
      <c r="IE331" s="10"/>
      <c r="IF331" s="75"/>
      <c r="IG331" s="80"/>
      <c r="IH331" s="76"/>
      <c r="II331" s="81"/>
      <c r="IJ331" s="4"/>
      <c r="IK331" s="4"/>
      <c r="IL331" s="11"/>
      <c r="IM331" s="11"/>
      <c r="IN331" s="11"/>
      <c r="IO331" s="11"/>
      <c r="IP331" s="11"/>
      <c r="IQ331" s="11"/>
      <c r="IR331" s="11"/>
      <c r="IS331" s="11"/>
      <c r="IT331" s="11"/>
      <c r="IU331" s="11"/>
      <c r="IV331" s="10"/>
    </row>
    <row r="332" spans="1:256" ht="18" customHeight="1">
      <c r="A332" s="84"/>
      <c r="B332" s="80"/>
      <c r="C332" s="76"/>
      <c r="D332" s="81"/>
      <c r="E332" s="6"/>
      <c r="F332" s="6"/>
      <c r="G332" s="6"/>
      <c r="H332" s="4">
        <v>2027</v>
      </c>
      <c r="I332" s="11">
        <f t="shared" si="159"/>
        <v>0</v>
      </c>
      <c r="J332" s="11">
        <f t="shared" si="157"/>
        <v>0</v>
      </c>
      <c r="K332" s="11">
        <f t="shared" si="163"/>
        <v>0</v>
      </c>
      <c r="L332" s="11">
        <f t="shared" si="163"/>
        <v>0</v>
      </c>
      <c r="M332" s="11">
        <f t="shared" si="163"/>
        <v>0</v>
      </c>
      <c r="N332" s="11">
        <f t="shared" si="163"/>
        <v>0</v>
      </c>
      <c r="O332" s="11">
        <f t="shared" si="163"/>
        <v>0</v>
      </c>
      <c r="P332" s="11">
        <f t="shared" si="163"/>
        <v>0</v>
      </c>
      <c r="Q332" s="11">
        <f t="shared" si="163"/>
        <v>0</v>
      </c>
      <c r="R332" s="11">
        <f t="shared" si="163"/>
        <v>0</v>
      </c>
      <c r="S332" s="10"/>
      <c r="T332" s="75"/>
      <c r="U332" s="76"/>
      <c r="V332" s="76"/>
      <c r="W332" s="57"/>
      <c r="X332" s="18"/>
      <c r="Y332" s="21"/>
      <c r="Z332" s="21"/>
      <c r="AA332" s="21"/>
      <c r="AB332" s="21"/>
      <c r="AC332" s="21"/>
      <c r="AD332" s="21"/>
      <c r="AE332" s="21"/>
      <c r="AF332" s="21"/>
      <c r="AG332" s="21"/>
      <c r="AH332" s="21"/>
      <c r="AI332" s="31"/>
      <c r="AJ332" s="82"/>
      <c r="AK332" s="76"/>
      <c r="AL332" s="76"/>
      <c r="AM332" s="76"/>
      <c r="AN332" s="57"/>
      <c r="AO332" s="18"/>
      <c r="AP332" s="21"/>
      <c r="AQ332" s="21"/>
      <c r="AR332" s="21"/>
      <c r="AS332" s="21"/>
      <c r="AT332" s="21"/>
      <c r="AU332" s="21"/>
      <c r="AV332" s="21"/>
      <c r="AW332" s="21"/>
      <c r="AX332" s="21"/>
      <c r="AY332" s="21"/>
      <c r="AZ332" s="31"/>
      <c r="BA332" s="82"/>
      <c r="BB332" s="76"/>
      <c r="BC332" s="76"/>
      <c r="BD332" s="76"/>
      <c r="BE332" s="57"/>
      <c r="BF332" s="18"/>
      <c r="BG332" s="21"/>
      <c r="BH332" s="21"/>
      <c r="BI332" s="21"/>
      <c r="BJ332" s="21"/>
      <c r="BK332" s="21"/>
      <c r="BL332" s="21"/>
      <c r="BM332" s="21"/>
      <c r="BN332" s="21"/>
      <c r="BO332" s="21"/>
      <c r="BP332" s="21"/>
      <c r="BQ332" s="31"/>
      <c r="BR332" s="82"/>
      <c r="BS332" s="76"/>
      <c r="BT332" s="76"/>
      <c r="BU332" s="76"/>
      <c r="BV332" s="57"/>
      <c r="BW332" s="18"/>
      <c r="BX332" s="21"/>
      <c r="BY332" s="21"/>
      <c r="BZ332" s="21"/>
      <c r="CA332" s="21"/>
      <c r="CB332" s="21"/>
      <c r="CC332" s="21"/>
      <c r="CD332" s="21"/>
      <c r="CE332" s="21"/>
      <c r="CF332" s="21"/>
      <c r="CG332" s="21"/>
      <c r="CH332" s="31"/>
      <c r="CI332" s="82"/>
      <c r="CJ332" s="76"/>
      <c r="CK332" s="76"/>
      <c r="CL332" s="76"/>
      <c r="CM332" s="57"/>
      <c r="CN332" s="18"/>
      <c r="CO332" s="21"/>
      <c r="CP332" s="21"/>
      <c r="CQ332" s="21"/>
      <c r="CR332" s="21"/>
      <c r="CS332" s="21"/>
      <c r="CT332" s="21"/>
      <c r="CU332" s="21"/>
      <c r="CV332" s="21"/>
      <c r="CW332" s="21"/>
      <c r="CX332" s="21"/>
      <c r="CY332" s="31"/>
      <c r="CZ332" s="82"/>
      <c r="DA332" s="76"/>
      <c r="DB332" s="76"/>
      <c r="DC332" s="76"/>
      <c r="DD332" s="57"/>
      <c r="DE332" s="18"/>
      <c r="DF332" s="21"/>
      <c r="DG332" s="33"/>
      <c r="DH332" s="11"/>
      <c r="DI332" s="11"/>
      <c r="DJ332" s="11"/>
      <c r="DK332" s="11"/>
      <c r="DL332" s="11"/>
      <c r="DM332" s="11"/>
      <c r="DN332" s="11"/>
      <c r="DO332" s="11"/>
      <c r="DP332" s="10"/>
      <c r="DQ332" s="75"/>
      <c r="DR332" s="80"/>
      <c r="DS332" s="76"/>
      <c r="DT332" s="81"/>
      <c r="DU332" s="6"/>
      <c r="DV332" s="4"/>
      <c r="DW332" s="11"/>
      <c r="DX332" s="11"/>
      <c r="DY332" s="11"/>
      <c r="DZ332" s="11"/>
      <c r="EA332" s="11"/>
      <c r="EB332" s="11"/>
      <c r="EC332" s="11"/>
      <c r="ED332" s="11"/>
      <c r="EE332" s="11"/>
      <c r="EF332" s="11"/>
      <c r="EG332" s="10"/>
      <c r="EH332" s="75"/>
      <c r="EI332" s="80"/>
      <c r="EJ332" s="76"/>
      <c r="EK332" s="81"/>
      <c r="EL332" s="6"/>
      <c r="EM332" s="4"/>
      <c r="EN332" s="11"/>
      <c r="EO332" s="11"/>
      <c r="EP332" s="11"/>
      <c r="EQ332" s="11"/>
      <c r="ER332" s="11"/>
      <c r="ES332" s="11"/>
      <c r="ET332" s="11"/>
      <c r="EU332" s="11"/>
      <c r="EV332" s="11"/>
      <c r="EW332" s="11"/>
      <c r="EX332" s="10"/>
      <c r="EY332" s="75"/>
      <c r="EZ332" s="80"/>
      <c r="FA332" s="76"/>
      <c r="FB332" s="81"/>
      <c r="FC332" s="6"/>
      <c r="FD332" s="4"/>
      <c r="FE332" s="11"/>
      <c r="FF332" s="11"/>
      <c r="FG332" s="11"/>
      <c r="FH332" s="11"/>
      <c r="FI332" s="11"/>
      <c r="FJ332" s="11"/>
      <c r="FK332" s="11"/>
      <c r="FL332" s="11"/>
      <c r="FM332" s="11"/>
      <c r="FN332" s="11"/>
      <c r="FO332" s="10"/>
      <c r="FP332" s="75"/>
      <c r="FQ332" s="80"/>
      <c r="FR332" s="76"/>
      <c r="FS332" s="81"/>
      <c r="FT332" s="6"/>
      <c r="FU332" s="4"/>
      <c r="FV332" s="11"/>
      <c r="FW332" s="11"/>
      <c r="FX332" s="11"/>
      <c r="FY332" s="11"/>
      <c r="FZ332" s="11"/>
      <c r="GA332" s="11"/>
      <c r="GB332" s="11"/>
      <c r="GC332" s="11"/>
      <c r="GD332" s="11"/>
      <c r="GE332" s="11"/>
      <c r="GF332" s="10"/>
      <c r="GG332" s="75"/>
      <c r="GH332" s="80"/>
      <c r="GI332" s="76"/>
      <c r="GJ332" s="81"/>
      <c r="GK332" s="6"/>
      <c r="GL332" s="4"/>
      <c r="GM332" s="11"/>
      <c r="GN332" s="11"/>
      <c r="GO332" s="11"/>
      <c r="GP332" s="11"/>
      <c r="GQ332" s="11"/>
      <c r="GR332" s="11"/>
      <c r="GS332" s="11"/>
      <c r="GT332" s="11"/>
      <c r="GU332" s="11"/>
      <c r="GV332" s="11"/>
      <c r="GW332" s="10"/>
      <c r="GX332" s="75"/>
      <c r="GY332" s="80"/>
      <c r="GZ332" s="76"/>
      <c r="HA332" s="81"/>
      <c r="HB332" s="6"/>
      <c r="HC332" s="4"/>
      <c r="HD332" s="11"/>
      <c r="HE332" s="11"/>
      <c r="HF332" s="11"/>
      <c r="HG332" s="11"/>
      <c r="HH332" s="11"/>
      <c r="HI332" s="11"/>
      <c r="HJ332" s="11"/>
      <c r="HK332" s="11"/>
      <c r="HL332" s="11"/>
      <c r="HM332" s="11"/>
      <c r="HN332" s="10"/>
      <c r="HO332" s="75"/>
      <c r="HP332" s="80"/>
      <c r="HQ332" s="76"/>
      <c r="HR332" s="81"/>
      <c r="HS332" s="6"/>
      <c r="HT332" s="4"/>
      <c r="HU332" s="11"/>
      <c r="HV332" s="11"/>
      <c r="HW332" s="11"/>
      <c r="HX332" s="11"/>
      <c r="HY332" s="11"/>
      <c r="HZ332" s="11"/>
      <c r="IA332" s="11"/>
      <c r="IB332" s="11"/>
      <c r="IC332" s="11"/>
      <c r="ID332" s="11"/>
      <c r="IE332" s="10"/>
      <c r="IF332" s="75"/>
      <c r="IG332" s="80"/>
      <c r="IH332" s="76"/>
      <c r="II332" s="81"/>
      <c r="IJ332" s="6"/>
      <c r="IK332" s="4"/>
      <c r="IL332" s="11"/>
      <c r="IM332" s="11"/>
      <c r="IN332" s="11"/>
      <c r="IO332" s="11"/>
      <c r="IP332" s="11"/>
      <c r="IQ332" s="11"/>
      <c r="IR332" s="11"/>
      <c r="IS332" s="11"/>
      <c r="IT332" s="11"/>
      <c r="IU332" s="11"/>
      <c r="IV332" s="10"/>
    </row>
    <row r="333" spans="1:243" ht="21.75" customHeight="1">
      <c r="A333" s="84"/>
      <c r="B333" s="80"/>
      <c r="C333" s="76"/>
      <c r="D333" s="81"/>
      <c r="E333" s="6"/>
      <c r="F333" s="6"/>
      <c r="G333" s="6"/>
      <c r="H333" s="4">
        <v>2028</v>
      </c>
      <c r="I333" s="11">
        <f aca="true" t="shared" si="164" ref="I333:J335">K333+M333+O333+Q333</f>
        <v>0</v>
      </c>
      <c r="J333" s="11">
        <f t="shared" si="164"/>
        <v>0</v>
      </c>
      <c r="K333" s="11">
        <f t="shared" si="163"/>
        <v>0</v>
      </c>
      <c r="L333" s="11">
        <f t="shared" si="163"/>
        <v>0</v>
      </c>
      <c r="M333" s="11">
        <f t="shared" si="163"/>
        <v>0</v>
      </c>
      <c r="N333" s="11">
        <f t="shared" si="163"/>
        <v>0</v>
      </c>
      <c r="O333" s="11">
        <f t="shared" si="163"/>
        <v>0</v>
      </c>
      <c r="P333" s="11">
        <f t="shared" si="163"/>
        <v>0</v>
      </c>
      <c r="Q333" s="11">
        <f t="shared" si="163"/>
        <v>0</v>
      </c>
      <c r="R333" s="11">
        <f t="shared" si="163"/>
        <v>0</v>
      </c>
      <c r="S333" s="10"/>
      <c r="T333" s="2"/>
      <c r="AI333" s="57"/>
      <c r="AY333" s="57"/>
      <c r="BO333" s="57"/>
      <c r="CE333" s="57"/>
      <c r="CU333" s="57"/>
      <c r="DK333" s="57"/>
      <c r="EA333" s="57"/>
      <c r="EQ333" s="57"/>
      <c r="FG333" s="57"/>
      <c r="FW333" s="57"/>
      <c r="GM333" s="57"/>
      <c r="HC333" s="57"/>
      <c r="HS333" s="57"/>
      <c r="II333" s="57"/>
    </row>
    <row r="334" spans="1:243" ht="21.75" customHeight="1">
      <c r="A334" s="84"/>
      <c r="B334" s="80"/>
      <c r="C334" s="76"/>
      <c r="D334" s="81"/>
      <c r="E334" s="6"/>
      <c r="F334" s="6"/>
      <c r="G334" s="6"/>
      <c r="H334" s="4">
        <v>2029</v>
      </c>
      <c r="I334" s="11">
        <f t="shared" si="164"/>
        <v>0</v>
      </c>
      <c r="J334" s="11">
        <f t="shared" si="164"/>
        <v>0</v>
      </c>
      <c r="K334" s="11">
        <f t="shared" si="163"/>
        <v>0</v>
      </c>
      <c r="L334" s="11">
        <f t="shared" si="163"/>
        <v>0</v>
      </c>
      <c r="M334" s="11">
        <f t="shared" si="163"/>
        <v>0</v>
      </c>
      <c r="N334" s="11">
        <f t="shared" si="163"/>
        <v>0</v>
      </c>
      <c r="O334" s="11">
        <f t="shared" si="163"/>
        <v>0</v>
      </c>
      <c r="P334" s="11">
        <f t="shared" si="163"/>
        <v>0</v>
      </c>
      <c r="Q334" s="11">
        <f t="shared" si="163"/>
        <v>0</v>
      </c>
      <c r="R334" s="11">
        <f t="shared" si="163"/>
        <v>0</v>
      </c>
      <c r="S334" s="10"/>
      <c r="T334" s="2"/>
      <c r="AI334" s="57"/>
      <c r="AY334" s="57"/>
      <c r="BO334" s="57"/>
      <c r="CE334" s="57"/>
      <c r="CU334" s="57"/>
      <c r="DK334" s="57"/>
      <c r="EA334" s="57"/>
      <c r="EQ334" s="57"/>
      <c r="FG334" s="57"/>
      <c r="FW334" s="57"/>
      <c r="GM334" s="57"/>
      <c r="HC334" s="57"/>
      <c r="HS334" s="57"/>
      <c r="II334" s="57"/>
    </row>
    <row r="335" spans="1:243" ht="21.75" customHeight="1">
      <c r="A335" s="84"/>
      <c r="B335" s="80"/>
      <c r="C335" s="76"/>
      <c r="D335" s="81"/>
      <c r="E335" s="6"/>
      <c r="F335" s="6"/>
      <c r="G335" s="6"/>
      <c r="H335" s="4">
        <v>2030</v>
      </c>
      <c r="I335" s="11">
        <f t="shared" si="164"/>
        <v>0</v>
      </c>
      <c r="J335" s="11">
        <f t="shared" si="164"/>
        <v>0</v>
      </c>
      <c r="K335" s="11">
        <f t="shared" si="163"/>
        <v>0</v>
      </c>
      <c r="L335" s="11">
        <f t="shared" si="163"/>
        <v>0</v>
      </c>
      <c r="M335" s="11">
        <f t="shared" si="163"/>
        <v>0</v>
      </c>
      <c r="N335" s="11">
        <f t="shared" si="163"/>
        <v>0</v>
      </c>
      <c r="O335" s="11">
        <f t="shared" si="163"/>
        <v>0</v>
      </c>
      <c r="P335" s="11">
        <f t="shared" si="163"/>
        <v>0</v>
      </c>
      <c r="Q335" s="11">
        <f t="shared" si="163"/>
        <v>0</v>
      </c>
      <c r="R335" s="11">
        <f t="shared" si="163"/>
        <v>0</v>
      </c>
      <c r="S335" s="10"/>
      <c r="T335" s="2"/>
      <c r="AI335" s="57"/>
      <c r="AY335" s="57"/>
      <c r="BO335" s="57"/>
      <c r="CE335" s="57"/>
      <c r="CU335" s="57"/>
      <c r="DK335" s="57"/>
      <c r="EA335" s="57"/>
      <c r="EQ335" s="57"/>
      <c r="FG335" s="57"/>
      <c r="FW335" s="57"/>
      <c r="GM335" s="57"/>
      <c r="HC335" s="57"/>
      <c r="HS335" s="57"/>
      <c r="II335" s="57"/>
    </row>
    <row r="336" spans="1:256" ht="18" customHeight="1">
      <c r="A336" s="83"/>
      <c r="B336" s="77" t="s">
        <v>182</v>
      </c>
      <c r="C336" s="78"/>
      <c r="D336" s="79"/>
      <c r="E336" s="6"/>
      <c r="F336" s="6"/>
      <c r="G336" s="6"/>
      <c r="H336" s="8" t="s">
        <v>26</v>
      </c>
      <c r="I336" s="9">
        <f>K336+M336+O336+Q336</f>
        <v>25599.199999999997</v>
      </c>
      <c r="J336" s="9">
        <f aca="true" t="shared" si="165" ref="J336:J345">L336+N336+P336+R336</f>
        <v>6589.4</v>
      </c>
      <c r="K336" s="9">
        <f aca="true" t="shared" si="166" ref="K336:R336">SUM(K337:K345)</f>
        <v>25599.199999999997</v>
      </c>
      <c r="L336" s="9">
        <f t="shared" si="166"/>
        <v>6589.4</v>
      </c>
      <c r="M336" s="9">
        <f t="shared" si="166"/>
        <v>0</v>
      </c>
      <c r="N336" s="9">
        <f t="shared" si="166"/>
        <v>0</v>
      </c>
      <c r="O336" s="9">
        <f t="shared" si="166"/>
        <v>0</v>
      </c>
      <c r="P336" s="9">
        <f t="shared" si="166"/>
        <v>0</v>
      </c>
      <c r="Q336" s="9">
        <f t="shared" si="166"/>
        <v>0</v>
      </c>
      <c r="R336" s="9">
        <f t="shared" si="166"/>
        <v>0</v>
      </c>
      <c r="S336" s="10"/>
      <c r="T336" s="75"/>
      <c r="U336" s="76"/>
      <c r="V336" s="76"/>
      <c r="W336" s="57"/>
      <c r="X336" s="15"/>
      <c r="Y336" s="22"/>
      <c r="Z336" s="22"/>
      <c r="AA336" s="22"/>
      <c r="AB336" s="22"/>
      <c r="AC336" s="22"/>
      <c r="AD336" s="22"/>
      <c r="AE336" s="22"/>
      <c r="AF336" s="22"/>
      <c r="AG336" s="22"/>
      <c r="AH336" s="22"/>
      <c r="AI336" s="31"/>
      <c r="AJ336" s="82"/>
      <c r="AK336" s="76"/>
      <c r="AL336" s="76"/>
      <c r="AM336" s="76"/>
      <c r="AN336" s="57"/>
      <c r="AO336" s="15"/>
      <c r="AP336" s="22"/>
      <c r="AQ336" s="22"/>
      <c r="AR336" s="22"/>
      <c r="AS336" s="22"/>
      <c r="AT336" s="22"/>
      <c r="AU336" s="22"/>
      <c r="AV336" s="22"/>
      <c r="AW336" s="22"/>
      <c r="AX336" s="22"/>
      <c r="AY336" s="22"/>
      <c r="AZ336" s="31"/>
      <c r="BA336" s="82"/>
      <c r="BB336" s="76"/>
      <c r="BC336" s="76"/>
      <c r="BD336" s="76"/>
      <c r="BE336" s="57"/>
      <c r="BF336" s="15"/>
      <c r="BG336" s="22"/>
      <c r="BH336" s="22"/>
      <c r="BI336" s="22"/>
      <c r="BJ336" s="22"/>
      <c r="BK336" s="22"/>
      <c r="BL336" s="22"/>
      <c r="BM336" s="22"/>
      <c r="BN336" s="22"/>
      <c r="BO336" s="22"/>
      <c r="BP336" s="22"/>
      <c r="BQ336" s="31"/>
      <c r="BR336" s="82"/>
      <c r="BS336" s="76"/>
      <c r="BT336" s="76"/>
      <c r="BU336" s="76"/>
      <c r="BV336" s="57"/>
      <c r="BW336" s="15"/>
      <c r="BX336" s="22"/>
      <c r="BY336" s="22"/>
      <c r="BZ336" s="22"/>
      <c r="CA336" s="22"/>
      <c r="CB336" s="22"/>
      <c r="CC336" s="22"/>
      <c r="CD336" s="22"/>
      <c r="CE336" s="22"/>
      <c r="CF336" s="22"/>
      <c r="CG336" s="22"/>
      <c r="CH336" s="31"/>
      <c r="CI336" s="82"/>
      <c r="CJ336" s="76"/>
      <c r="CK336" s="76"/>
      <c r="CL336" s="76"/>
      <c r="CM336" s="57"/>
      <c r="CN336" s="15"/>
      <c r="CO336" s="22"/>
      <c r="CP336" s="22"/>
      <c r="CQ336" s="22"/>
      <c r="CR336" s="22"/>
      <c r="CS336" s="22"/>
      <c r="CT336" s="22"/>
      <c r="CU336" s="22"/>
      <c r="CV336" s="22"/>
      <c r="CW336" s="22"/>
      <c r="CX336" s="22"/>
      <c r="CY336" s="31"/>
      <c r="CZ336" s="82"/>
      <c r="DA336" s="76"/>
      <c r="DB336" s="76"/>
      <c r="DC336" s="76"/>
      <c r="DD336" s="57"/>
      <c r="DE336" s="15"/>
      <c r="DF336" s="22"/>
      <c r="DG336" s="32"/>
      <c r="DH336" s="9"/>
      <c r="DI336" s="9"/>
      <c r="DJ336" s="9"/>
      <c r="DK336" s="9"/>
      <c r="DL336" s="9"/>
      <c r="DM336" s="9"/>
      <c r="DN336" s="9"/>
      <c r="DO336" s="9"/>
      <c r="DP336" s="10"/>
      <c r="DQ336" s="75"/>
      <c r="DR336" s="77"/>
      <c r="DS336" s="78"/>
      <c r="DT336" s="79"/>
      <c r="DU336" s="6"/>
      <c r="DV336" s="8"/>
      <c r="DW336" s="9"/>
      <c r="DX336" s="9"/>
      <c r="DY336" s="9"/>
      <c r="DZ336" s="9"/>
      <c r="EA336" s="9"/>
      <c r="EB336" s="9"/>
      <c r="EC336" s="9"/>
      <c r="ED336" s="9"/>
      <c r="EE336" s="9"/>
      <c r="EF336" s="9"/>
      <c r="EG336" s="10"/>
      <c r="EH336" s="75"/>
      <c r="EI336" s="77"/>
      <c r="EJ336" s="78"/>
      <c r="EK336" s="79"/>
      <c r="EL336" s="6"/>
      <c r="EM336" s="8"/>
      <c r="EN336" s="9"/>
      <c r="EO336" s="9"/>
      <c r="EP336" s="9"/>
      <c r="EQ336" s="9"/>
      <c r="ER336" s="9"/>
      <c r="ES336" s="9"/>
      <c r="ET336" s="9"/>
      <c r="EU336" s="9"/>
      <c r="EV336" s="9"/>
      <c r="EW336" s="9"/>
      <c r="EX336" s="10"/>
      <c r="EY336" s="75"/>
      <c r="EZ336" s="77"/>
      <c r="FA336" s="78"/>
      <c r="FB336" s="79"/>
      <c r="FC336" s="6"/>
      <c r="FD336" s="8"/>
      <c r="FE336" s="9"/>
      <c r="FF336" s="9"/>
      <c r="FG336" s="9"/>
      <c r="FH336" s="9"/>
      <c r="FI336" s="9"/>
      <c r="FJ336" s="9"/>
      <c r="FK336" s="9"/>
      <c r="FL336" s="9"/>
      <c r="FM336" s="9"/>
      <c r="FN336" s="9"/>
      <c r="FO336" s="10"/>
      <c r="FP336" s="75"/>
      <c r="FQ336" s="77"/>
      <c r="FR336" s="78"/>
      <c r="FS336" s="79"/>
      <c r="FT336" s="6"/>
      <c r="FU336" s="8"/>
      <c r="FV336" s="9"/>
      <c r="FW336" s="9"/>
      <c r="FX336" s="9"/>
      <c r="FY336" s="9"/>
      <c r="FZ336" s="9"/>
      <c r="GA336" s="9"/>
      <c r="GB336" s="9"/>
      <c r="GC336" s="9"/>
      <c r="GD336" s="9"/>
      <c r="GE336" s="9"/>
      <c r="GF336" s="10"/>
      <c r="GG336" s="75"/>
      <c r="GH336" s="77"/>
      <c r="GI336" s="78"/>
      <c r="GJ336" s="79"/>
      <c r="GK336" s="6"/>
      <c r="GL336" s="8"/>
      <c r="GM336" s="9"/>
      <c r="GN336" s="9"/>
      <c r="GO336" s="9"/>
      <c r="GP336" s="9"/>
      <c r="GQ336" s="9"/>
      <c r="GR336" s="9"/>
      <c r="GS336" s="9"/>
      <c r="GT336" s="9"/>
      <c r="GU336" s="9"/>
      <c r="GV336" s="9"/>
      <c r="GW336" s="10"/>
      <c r="GX336" s="75"/>
      <c r="GY336" s="77"/>
      <c r="GZ336" s="78"/>
      <c r="HA336" s="79"/>
      <c r="HB336" s="6"/>
      <c r="HC336" s="8"/>
      <c r="HD336" s="9"/>
      <c r="HE336" s="9"/>
      <c r="HF336" s="9"/>
      <c r="HG336" s="9"/>
      <c r="HH336" s="9"/>
      <c r="HI336" s="9"/>
      <c r="HJ336" s="9"/>
      <c r="HK336" s="9"/>
      <c r="HL336" s="9"/>
      <c r="HM336" s="9"/>
      <c r="HN336" s="10"/>
      <c r="HO336" s="75"/>
      <c r="HP336" s="77"/>
      <c r="HQ336" s="78"/>
      <c r="HR336" s="79"/>
      <c r="HS336" s="6"/>
      <c r="HT336" s="8"/>
      <c r="HU336" s="9"/>
      <c r="HV336" s="9"/>
      <c r="HW336" s="9"/>
      <c r="HX336" s="9"/>
      <c r="HY336" s="9"/>
      <c r="HZ336" s="9"/>
      <c r="IA336" s="9"/>
      <c r="IB336" s="9"/>
      <c r="IC336" s="9"/>
      <c r="ID336" s="9"/>
      <c r="IE336" s="10"/>
      <c r="IF336" s="75"/>
      <c r="IG336" s="77"/>
      <c r="IH336" s="78"/>
      <c r="II336" s="79"/>
      <c r="IJ336" s="6"/>
      <c r="IK336" s="8"/>
      <c r="IL336" s="9"/>
      <c r="IM336" s="9"/>
      <c r="IN336" s="9"/>
      <c r="IO336" s="9"/>
      <c r="IP336" s="9"/>
      <c r="IQ336" s="9"/>
      <c r="IR336" s="9"/>
      <c r="IS336" s="9"/>
      <c r="IT336" s="9"/>
      <c r="IU336" s="9"/>
      <c r="IV336" s="10"/>
    </row>
    <row r="337" spans="1:256" ht="21.75" customHeight="1">
      <c r="A337" s="84"/>
      <c r="B337" s="80"/>
      <c r="C337" s="76"/>
      <c r="D337" s="81"/>
      <c r="E337" s="6"/>
      <c r="F337" s="6"/>
      <c r="G337" s="6"/>
      <c r="H337" s="4">
        <v>2022</v>
      </c>
      <c r="I337" s="11">
        <f>K337+M337+O337+Q337</f>
        <v>6589.4</v>
      </c>
      <c r="J337" s="11">
        <f t="shared" si="165"/>
        <v>6589.4</v>
      </c>
      <c r="K337" s="11">
        <f aca="true" t="shared" si="167" ref="K337:K345">K278</f>
        <v>6589.4</v>
      </c>
      <c r="L337" s="11">
        <f aca="true" t="shared" si="168" ref="L337:R337">L278</f>
        <v>6589.4</v>
      </c>
      <c r="M337" s="11">
        <f t="shared" si="168"/>
        <v>0</v>
      </c>
      <c r="N337" s="11">
        <f t="shared" si="168"/>
        <v>0</v>
      </c>
      <c r="O337" s="11">
        <f t="shared" si="168"/>
        <v>0</v>
      </c>
      <c r="P337" s="11">
        <f t="shared" si="168"/>
        <v>0</v>
      </c>
      <c r="Q337" s="11">
        <f t="shared" si="168"/>
        <v>0</v>
      </c>
      <c r="R337" s="11">
        <f t="shared" si="168"/>
        <v>0</v>
      </c>
      <c r="S337" s="10"/>
      <c r="T337" s="75"/>
      <c r="U337" s="76"/>
      <c r="V337" s="76"/>
      <c r="W337" s="57"/>
      <c r="X337" s="18"/>
      <c r="Y337" s="21"/>
      <c r="Z337" s="21"/>
      <c r="AA337" s="21"/>
      <c r="AB337" s="21"/>
      <c r="AC337" s="21"/>
      <c r="AD337" s="21"/>
      <c r="AE337" s="21"/>
      <c r="AF337" s="21"/>
      <c r="AG337" s="21"/>
      <c r="AH337" s="21"/>
      <c r="AI337" s="31"/>
      <c r="AJ337" s="82"/>
      <c r="AK337" s="76"/>
      <c r="AL337" s="76"/>
      <c r="AM337" s="76"/>
      <c r="AN337" s="57"/>
      <c r="AO337" s="18"/>
      <c r="AP337" s="21"/>
      <c r="AQ337" s="21"/>
      <c r="AR337" s="21"/>
      <c r="AS337" s="21"/>
      <c r="AT337" s="21"/>
      <c r="AU337" s="21"/>
      <c r="AV337" s="21"/>
      <c r="AW337" s="21"/>
      <c r="AX337" s="21"/>
      <c r="AY337" s="21"/>
      <c r="AZ337" s="31"/>
      <c r="BA337" s="82"/>
      <c r="BB337" s="76"/>
      <c r="BC337" s="76"/>
      <c r="BD337" s="76"/>
      <c r="BE337" s="57"/>
      <c r="BF337" s="18"/>
      <c r="BG337" s="21"/>
      <c r="BH337" s="21"/>
      <c r="BI337" s="21"/>
      <c r="BJ337" s="21"/>
      <c r="BK337" s="21"/>
      <c r="BL337" s="21"/>
      <c r="BM337" s="21"/>
      <c r="BN337" s="21"/>
      <c r="BO337" s="21"/>
      <c r="BP337" s="21"/>
      <c r="BQ337" s="31"/>
      <c r="BR337" s="82"/>
      <c r="BS337" s="76"/>
      <c r="BT337" s="76"/>
      <c r="BU337" s="76"/>
      <c r="BV337" s="57"/>
      <c r="BW337" s="18"/>
      <c r="BX337" s="21"/>
      <c r="BY337" s="21"/>
      <c r="BZ337" s="21"/>
      <c r="CA337" s="21"/>
      <c r="CB337" s="21"/>
      <c r="CC337" s="21"/>
      <c r="CD337" s="21"/>
      <c r="CE337" s="21"/>
      <c r="CF337" s="21"/>
      <c r="CG337" s="21"/>
      <c r="CH337" s="31"/>
      <c r="CI337" s="82"/>
      <c r="CJ337" s="76"/>
      <c r="CK337" s="76"/>
      <c r="CL337" s="76"/>
      <c r="CM337" s="57"/>
      <c r="CN337" s="18"/>
      <c r="CO337" s="21"/>
      <c r="CP337" s="21"/>
      <c r="CQ337" s="21"/>
      <c r="CR337" s="21"/>
      <c r="CS337" s="21"/>
      <c r="CT337" s="21"/>
      <c r="CU337" s="21"/>
      <c r="CV337" s="21"/>
      <c r="CW337" s="21"/>
      <c r="CX337" s="21"/>
      <c r="CY337" s="31"/>
      <c r="CZ337" s="82"/>
      <c r="DA337" s="76"/>
      <c r="DB337" s="76"/>
      <c r="DC337" s="76"/>
      <c r="DD337" s="57"/>
      <c r="DE337" s="18"/>
      <c r="DF337" s="21"/>
      <c r="DG337" s="33"/>
      <c r="DH337" s="11"/>
      <c r="DI337" s="11"/>
      <c r="DJ337" s="11"/>
      <c r="DK337" s="11"/>
      <c r="DL337" s="11"/>
      <c r="DM337" s="11"/>
      <c r="DN337" s="11"/>
      <c r="DO337" s="11"/>
      <c r="DP337" s="10"/>
      <c r="DQ337" s="75"/>
      <c r="DR337" s="80"/>
      <c r="DS337" s="76"/>
      <c r="DT337" s="81"/>
      <c r="DU337" s="6"/>
      <c r="DV337" s="4"/>
      <c r="DW337" s="11"/>
      <c r="DX337" s="11"/>
      <c r="DY337" s="11"/>
      <c r="DZ337" s="11"/>
      <c r="EA337" s="11"/>
      <c r="EB337" s="11"/>
      <c r="EC337" s="11"/>
      <c r="ED337" s="11"/>
      <c r="EE337" s="11"/>
      <c r="EF337" s="11"/>
      <c r="EG337" s="10"/>
      <c r="EH337" s="75"/>
      <c r="EI337" s="80"/>
      <c r="EJ337" s="76"/>
      <c r="EK337" s="81"/>
      <c r="EL337" s="6"/>
      <c r="EM337" s="4"/>
      <c r="EN337" s="11"/>
      <c r="EO337" s="11"/>
      <c r="EP337" s="11"/>
      <c r="EQ337" s="11"/>
      <c r="ER337" s="11"/>
      <c r="ES337" s="11"/>
      <c r="ET337" s="11"/>
      <c r="EU337" s="11"/>
      <c r="EV337" s="11"/>
      <c r="EW337" s="11"/>
      <c r="EX337" s="10"/>
      <c r="EY337" s="75"/>
      <c r="EZ337" s="80"/>
      <c r="FA337" s="76"/>
      <c r="FB337" s="81"/>
      <c r="FC337" s="6"/>
      <c r="FD337" s="4"/>
      <c r="FE337" s="11"/>
      <c r="FF337" s="11"/>
      <c r="FG337" s="11"/>
      <c r="FH337" s="11"/>
      <c r="FI337" s="11"/>
      <c r="FJ337" s="11"/>
      <c r="FK337" s="11"/>
      <c r="FL337" s="11"/>
      <c r="FM337" s="11"/>
      <c r="FN337" s="11"/>
      <c r="FO337" s="10"/>
      <c r="FP337" s="75"/>
      <c r="FQ337" s="80"/>
      <c r="FR337" s="76"/>
      <c r="FS337" s="81"/>
      <c r="FT337" s="6"/>
      <c r="FU337" s="4"/>
      <c r="FV337" s="11"/>
      <c r="FW337" s="11"/>
      <c r="FX337" s="11"/>
      <c r="FY337" s="11"/>
      <c r="FZ337" s="11"/>
      <c r="GA337" s="11"/>
      <c r="GB337" s="11"/>
      <c r="GC337" s="11"/>
      <c r="GD337" s="11"/>
      <c r="GE337" s="11"/>
      <c r="GF337" s="10"/>
      <c r="GG337" s="75"/>
      <c r="GH337" s="80"/>
      <c r="GI337" s="76"/>
      <c r="GJ337" s="81"/>
      <c r="GK337" s="6"/>
      <c r="GL337" s="4"/>
      <c r="GM337" s="11"/>
      <c r="GN337" s="11"/>
      <c r="GO337" s="11"/>
      <c r="GP337" s="11"/>
      <c r="GQ337" s="11"/>
      <c r="GR337" s="11"/>
      <c r="GS337" s="11"/>
      <c r="GT337" s="11"/>
      <c r="GU337" s="11"/>
      <c r="GV337" s="11"/>
      <c r="GW337" s="10"/>
      <c r="GX337" s="75"/>
      <c r="GY337" s="80"/>
      <c r="GZ337" s="76"/>
      <c r="HA337" s="81"/>
      <c r="HB337" s="6"/>
      <c r="HC337" s="4"/>
      <c r="HD337" s="11"/>
      <c r="HE337" s="11"/>
      <c r="HF337" s="11"/>
      <c r="HG337" s="11"/>
      <c r="HH337" s="11"/>
      <c r="HI337" s="11"/>
      <c r="HJ337" s="11"/>
      <c r="HK337" s="11"/>
      <c r="HL337" s="11"/>
      <c r="HM337" s="11"/>
      <c r="HN337" s="10"/>
      <c r="HO337" s="75"/>
      <c r="HP337" s="80"/>
      <c r="HQ337" s="76"/>
      <c r="HR337" s="81"/>
      <c r="HS337" s="6"/>
      <c r="HT337" s="4"/>
      <c r="HU337" s="11"/>
      <c r="HV337" s="11"/>
      <c r="HW337" s="11"/>
      <c r="HX337" s="11"/>
      <c r="HY337" s="11"/>
      <c r="HZ337" s="11"/>
      <c r="IA337" s="11"/>
      <c r="IB337" s="11"/>
      <c r="IC337" s="11"/>
      <c r="ID337" s="11"/>
      <c r="IE337" s="10"/>
      <c r="IF337" s="75"/>
      <c r="IG337" s="80"/>
      <c r="IH337" s="76"/>
      <c r="II337" s="81"/>
      <c r="IJ337" s="6"/>
      <c r="IK337" s="4"/>
      <c r="IL337" s="11"/>
      <c r="IM337" s="11"/>
      <c r="IN337" s="11"/>
      <c r="IO337" s="11"/>
      <c r="IP337" s="11"/>
      <c r="IQ337" s="11"/>
      <c r="IR337" s="11"/>
      <c r="IS337" s="11"/>
      <c r="IT337" s="11"/>
      <c r="IU337" s="11"/>
      <c r="IV337" s="10"/>
    </row>
    <row r="338" spans="1:256" ht="19.5" customHeight="1">
      <c r="A338" s="84"/>
      <c r="B338" s="80"/>
      <c r="C338" s="76"/>
      <c r="D338" s="81"/>
      <c r="E338" s="4"/>
      <c r="F338" s="4"/>
      <c r="G338" s="4"/>
      <c r="H338" s="4">
        <v>2023</v>
      </c>
      <c r="I338" s="11">
        <f>K338+M338+O338+Q338</f>
        <v>0</v>
      </c>
      <c r="J338" s="11">
        <f t="shared" si="165"/>
        <v>0</v>
      </c>
      <c r="K338" s="11">
        <f t="shared" si="167"/>
        <v>0</v>
      </c>
      <c r="L338" s="11">
        <f aca="true" t="shared" si="169" ref="L338:R345">L279</f>
        <v>0</v>
      </c>
      <c r="M338" s="11">
        <f t="shared" si="169"/>
        <v>0</v>
      </c>
      <c r="N338" s="11">
        <f t="shared" si="169"/>
        <v>0</v>
      </c>
      <c r="O338" s="11">
        <f t="shared" si="169"/>
        <v>0</v>
      </c>
      <c r="P338" s="11">
        <f t="shared" si="169"/>
        <v>0</v>
      </c>
      <c r="Q338" s="11">
        <f t="shared" si="169"/>
        <v>0</v>
      </c>
      <c r="R338" s="11">
        <f t="shared" si="169"/>
        <v>0</v>
      </c>
      <c r="S338" s="10"/>
      <c r="T338" s="75"/>
      <c r="U338" s="76"/>
      <c r="V338" s="76"/>
      <c r="W338" s="18"/>
      <c r="X338" s="18"/>
      <c r="Y338" s="21"/>
      <c r="Z338" s="21"/>
      <c r="AA338" s="21"/>
      <c r="AB338" s="21"/>
      <c r="AC338" s="21"/>
      <c r="AD338" s="21"/>
      <c r="AE338" s="21"/>
      <c r="AF338" s="21"/>
      <c r="AG338" s="21"/>
      <c r="AH338" s="21"/>
      <c r="AI338" s="31"/>
      <c r="AJ338" s="82"/>
      <c r="AK338" s="76"/>
      <c r="AL338" s="76"/>
      <c r="AM338" s="76"/>
      <c r="AN338" s="18"/>
      <c r="AO338" s="18"/>
      <c r="AP338" s="21"/>
      <c r="AQ338" s="21"/>
      <c r="AR338" s="21"/>
      <c r="AS338" s="21"/>
      <c r="AT338" s="21"/>
      <c r="AU338" s="21"/>
      <c r="AV338" s="21"/>
      <c r="AW338" s="21"/>
      <c r="AX338" s="21"/>
      <c r="AY338" s="21"/>
      <c r="AZ338" s="31"/>
      <c r="BA338" s="82"/>
      <c r="BB338" s="76"/>
      <c r="BC338" s="76"/>
      <c r="BD338" s="76"/>
      <c r="BE338" s="18"/>
      <c r="BF338" s="18"/>
      <c r="BG338" s="21"/>
      <c r="BH338" s="21"/>
      <c r="BI338" s="21"/>
      <c r="BJ338" s="21"/>
      <c r="BK338" s="21"/>
      <c r="BL338" s="21"/>
      <c r="BM338" s="21"/>
      <c r="BN338" s="21"/>
      <c r="BO338" s="21"/>
      <c r="BP338" s="21"/>
      <c r="BQ338" s="31"/>
      <c r="BR338" s="82"/>
      <c r="BS338" s="76"/>
      <c r="BT338" s="76"/>
      <c r="BU338" s="76"/>
      <c r="BV338" s="18"/>
      <c r="BW338" s="18"/>
      <c r="BX338" s="21"/>
      <c r="BY338" s="21"/>
      <c r="BZ338" s="21"/>
      <c r="CA338" s="21"/>
      <c r="CB338" s="21"/>
      <c r="CC338" s="21"/>
      <c r="CD338" s="21"/>
      <c r="CE338" s="21"/>
      <c r="CF338" s="21"/>
      <c r="CG338" s="21"/>
      <c r="CH338" s="31"/>
      <c r="CI338" s="82"/>
      <c r="CJ338" s="76"/>
      <c r="CK338" s="76"/>
      <c r="CL338" s="76"/>
      <c r="CM338" s="18"/>
      <c r="CN338" s="18"/>
      <c r="CO338" s="21"/>
      <c r="CP338" s="21"/>
      <c r="CQ338" s="21"/>
      <c r="CR338" s="21"/>
      <c r="CS338" s="21"/>
      <c r="CT338" s="21"/>
      <c r="CU338" s="21"/>
      <c r="CV338" s="21"/>
      <c r="CW338" s="21"/>
      <c r="CX338" s="21"/>
      <c r="CY338" s="31"/>
      <c r="CZ338" s="82"/>
      <c r="DA338" s="76"/>
      <c r="DB338" s="76"/>
      <c r="DC338" s="76"/>
      <c r="DD338" s="18"/>
      <c r="DE338" s="18"/>
      <c r="DF338" s="21"/>
      <c r="DG338" s="33"/>
      <c r="DH338" s="11"/>
      <c r="DI338" s="11"/>
      <c r="DJ338" s="11"/>
      <c r="DK338" s="11"/>
      <c r="DL338" s="11"/>
      <c r="DM338" s="11"/>
      <c r="DN338" s="11"/>
      <c r="DO338" s="11"/>
      <c r="DP338" s="10"/>
      <c r="DQ338" s="75"/>
      <c r="DR338" s="80"/>
      <c r="DS338" s="76"/>
      <c r="DT338" s="81"/>
      <c r="DU338" s="4"/>
      <c r="DV338" s="4"/>
      <c r="DW338" s="11"/>
      <c r="DX338" s="11"/>
      <c r="DY338" s="11"/>
      <c r="DZ338" s="11"/>
      <c r="EA338" s="11"/>
      <c r="EB338" s="11"/>
      <c r="EC338" s="11"/>
      <c r="ED338" s="11"/>
      <c r="EE338" s="11"/>
      <c r="EF338" s="11"/>
      <c r="EG338" s="10"/>
      <c r="EH338" s="75"/>
      <c r="EI338" s="80"/>
      <c r="EJ338" s="76"/>
      <c r="EK338" s="81"/>
      <c r="EL338" s="4"/>
      <c r="EM338" s="4"/>
      <c r="EN338" s="11"/>
      <c r="EO338" s="11"/>
      <c r="EP338" s="11"/>
      <c r="EQ338" s="11"/>
      <c r="ER338" s="11"/>
      <c r="ES338" s="11"/>
      <c r="ET338" s="11"/>
      <c r="EU338" s="11"/>
      <c r="EV338" s="11"/>
      <c r="EW338" s="11"/>
      <c r="EX338" s="10"/>
      <c r="EY338" s="75"/>
      <c r="EZ338" s="80"/>
      <c r="FA338" s="76"/>
      <c r="FB338" s="81"/>
      <c r="FC338" s="4"/>
      <c r="FD338" s="4"/>
      <c r="FE338" s="11"/>
      <c r="FF338" s="11"/>
      <c r="FG338" s="11"/>
      <c r="FH338" s="11"/>
      <c r="FI338" s="11"/>
      <c r="FJ338" s="11"/>
      <c r="FK338" s="11"/>
      <c r="FL338" s="11"/>
      <c r="FM338" s="11"/>
      <c r="FN338" s="11"/>
      <c r="FO338" s="10"/>
      <c r="FP338" s="75"/>
      <c r="FQ338" s="80"/>
      <c r="FR338" s="76"/>
      <c r="FS338" s="81"/>
      <c r="FT338" s="4"/>
      <c r="FU338" s="4"/>
      <c r="FV338" s="11"/>
      <c r="FW338" s="11"/>
      <c r="FX338" s="11"/>
      <c r="FY338" s="11"/>
      <c r="FZ338" s="11"/>
      <c r="GA338" s="11"/>
      <c r="GB338" s="11"/>
      <c r="GC338" s="11"/>
      <c r="GD338" s="11"/>
      <c r="GE338" s="11"/>
      <c r="GF338" s="10"/>
      <c r="GG338" s="75"/>
      <c r="GH338" s="80"/>
      <c r="GI338" s="76"/>
      <c r="GJ338" s="81"/>
      <c r="GK338" s="4"/>
      <c r="GL338" s="4"/>
      <c r="GM338" s="11"/>
      <c r="GN338" s="11"/>
      <c r="GO338" s="11"/>
      <c r="GP338" s="11"/>
      <c r="GQ338" s="11"/>
      <c r="GR338" s="11"/>
      <c r="GS338" s="11"/>
      <c r="GT338" s="11"/>
      <c r="GU338" s="11"/>
      <c r="GV338" s="11"/>
      <c r="GW338" s="10"/>
      <c r="GX338" s="75"/>
      <c r="GY338" s="80"/>
      <c r="GZ338" s="76"/>
      <c r="HA338" s="81"/>
      <c r="HB338" s="4"/>
      <c r="HC338" s="4"/>
      <c r="HD338" s="11"/>
      <c r="HE338" s="11"/>
      <c r="HF338" s="11"/>
      <c r="HG338" s="11"/>
      <c r="HH338" s="11"/>
      <c r="HI338" s="11"/>
      <c r="HJ338" s="11"/>
      <c r="HK338" s="11"/>
      <c r="HL338" s="11"/>
      <c r="HM338" s="11"/>
      <c r="HN338" s="10"/>
      <c r="HO338" s="75"/>
      <c r="HP338" s="80"/>
      <c r="HQ338" s="76"/>
      <c r="HR338" s="81"/>
      <c r="HS338" s="4"/>
      <c r="HT338" s="4"/>
      <c r="HU338" s="11"/>
      <c r="HV338" s="11"/>
      <c r="HW338" s="11"/>
      <c r="HX338" s="11"/>
      <c r="HY338" s="11"/>
      <c r="HZ338" s="11"/>
      <c r="IA338" s="11"/>
      <c r="IB338" s="11"/>
      <c r="IC338" s="11"/>
      <c r="ID338" s="11"/>
      <c r="IE338" s="10"/>
      <c r="IF338" s="75"/>
      <c r="IG338" s="80"/>
      <c r="IH338" s="76"/>
      <c r="II338" s="81"/>
      <c r="IJ338" s="4"/>
      <c r="IK338" s="4"/>
      <c r="IL338" s="11"/>
      <c r="IM338" s="11"/>
      <c r="IN338" s="11"/>
      <c r="IO338" s="11"/>
      <c r="IP338" s="11"/>
      <c r="IQ338" s="11"/>
      <c r="IR338" s="11"/>
      <c r="IS338" s="11"/>
      <c r="IT338" s="11"/>
      <c r="IU338" s="11"/>
      <c r="IV338" s="10"/>
    </row>
    <row r="339" spans="1:256" ht="18.75" customHeight="1">
      <c r="A339" s="84"/>
      <c r="B339" s="80"/>
      <c r="C339" s="76"/>
      <c r="D339" s="81"/>
      <c r="E339" s="4"/>
      <c r="F339" s="4"/>
      <c r="G339" s="4"/>
      <c r="H339" s="4">
        <v>2024</v>
      </c>
      <c r="I339" s="11">
        <f>K339+M339+O339+Q339</f>
        <v>0</v>
      </c>
      <c r="J339" s="11">
        <f t="shared" si="165"/>
        <v>0</v>
      </c>
      <c r="K339" s="11">
        <f t="shared" si="167"/>
        <v>0</v>
      </c>
      <c r="L339" s="11">
        <f t="shared" si="169"/>
        <v>0</v>
      </c>
      <c r="M339" s="11">
        <f t="shared" si="169"/>
        <v>0</v>
      </c>
      <c r="N339" s="11">
        <f t="shared" si="169"/>
        <v>0</v>
      </c>
      <c r="O339" s="11">
        <f t="shared" si="169"/>
        <v>0</v>
      </c>
      <c r="P339" s="11">
        <f t="shared" si="169"/>
        <v>0</v>
      </c>
      <c r="Q339" s="11">
        <f t="shared" si="169"/>
        <v>0</v>
      </c>
      <c r="R339" s="11">
        <f t="shared" si="169"/>
        <v>0</v>
      </c>
      <c r="S339" s="10"/>
      <c r="T339" s="75"/>
      <c r="U339" s="76"/>
      <c r="V339" s="76"/>
      <c r="W339" s="18"/>
      <c r="X339" s="18"/>
      <c r="Y339" s="21"/>
      <c r="Z339" s="21"/>
      <c r="AA339" s="21"/>
      <c r="AB339" s="21"/>
      <c r="AC339" s="21"/>
      <c r="AD339" s="21"/>
      <c r="AE339" s="21"/>
      <c r="AF339" s="21"/>
      <c r="AG339" s="21"/>
      <c r="AH339" s="21"/>
      <c r="AI339" s="31"/>
      <c r="AJ339" s="82"/>
      <c r="AK339" s="76"/>
      <c r="AL339" s="76"/>
      <c r="AM339" s="76"/>
      <c r="AN339" s="18"/>
      <c r="AO339" s="18"/>
      <c r="AP339" s="21"/>
      <c r="AQ339" s="21"/>
      <c r="AR339" s="21"/>
      <c r="AS339" s="21"/>
      <c r="AT339" s="21"/>
      <c r="AU339" s="21"/>
      <c r="AV339" s="21"/>
      <c r="AW339" s="21"/>
      <c r="AX339" s="21"/>
      <c r="AY339" s="21"/>
      <c r="AZ339" s="31"/>
      <c r="BA339" s="82"/>
      <c r="BB339" s="76"/>
      <c r="BC339" s="76"/>
      <c r="BD339" s="76"/>
      <c r="BE339" s="18"/>
      <c r="BF339" s="18"/>
      <c r="BG339" s="21"/>
      <c r="BH339" s="21"/>
      <c r="BI339" s="21"/>
      <c r="BJ339" s="21"/>
      <c r="BK339" s="21"/>
      <c r="BL339" s="21"/>
      <c r="BM339" s="21"/>
      <c r="BN339" s="21"/>
      <c r="BO339" s="21"/>
      <c r="BP339" s="21"/>
      <c r="BQ339" s="31"/>
      <c r="BR339" s="82"/>
      <c r="BS339" s="76"/>
      <c r="BT339" s="76"/>
      <c r="BU339" s="76"/>
      <c r="BV339" s="18"/>
      <c r="BW339" s="18"/>
      <c r="BX339" s="21"/>
      <c r="BY339" s="21"/>
      <c r="BZ339" s="21"/>
      <c r="CA339" s="21"/>
      <c r="CB339" s="21"/>
      <c r="CC339" s="21"/>
      <c r="CD339" s="21"/>
      <c r="CE339" s="21"/>
      <c r="CF339" s="21"/>
      <c r="CG339" s="21"/>
      <c r="CH339" s="31"/>
      <c r="CI339" s="82"/>
      <c r="CJ339" s="76"/>
      <c r="CK339" s="76"/>
      <c r="CL339" s="76"/>
      <c r="CM339" s="18"/>
      <c r="CN339" s="18"/>
      <c r="CO339" s="21"/>
      <c r="CP339" s="21"/>
      <c r="CQ339" s="21"/>
      <c r="CR339" s="21"/>
      <c r="CS339" s="21"/>
      <c r="CT339" s="21"/>
      <c r="CU339" s="21"/>
      <c r="CV339" s="21"/>
      <c r="CW339" s="21"/>
      <c r="CX339" s="21"/>
      <c r="CY339" s="31"/>
      <c r="CZ339" s="82"/>
      <c r="DA339" s="76"/>
      <c r="DB339" s="76"/>
      <c r="DC339" s="76"/>
      <c r="DD339" s="18"/>
      <c r="DE339" s="18"/>
      <c r="DF339" s="21"/>
      <c r="DG339" s="33"/>
      <c r="DH339" s="11"/>
      <c r="DI339" s="11"/>
      <c r="DJ339" s="11"/>
      <c r="DK339" s="11"/>
      <c r="DL339" s="11"/>
      <c r="DM339" s="11"/>
      <c r="DN339" s="11"/>
      <c r="DO339" s="11"/>
      <c r="DP339" s="10"/>
      <c r="DQ339" s="75"/>
      <c r="DR339" s="80"/>
      <c r="DS339" s="76"/>
      <c r="DT339" s="81"/>
      <c r="DU339" s="4"/>
      <c r="DV339" s="4"/>
      <c r="DW339" s="11"/>
      <c r="DX339" s="11"/>
      <c r="DY339" s="11"/>
      <c r="DZ339" s="11"/>
      <c r="EA339" s="11"/>
      <c r="EB339" s="11"/>
      <c r="EC339" s="11"/>
      <c r="ED339" s="11"/>
      <c r="EE339" s="11"/>
      <c r="EF339" s="11"/>
      <c r="EG339" s="10"/>
      <c r="EH339" s="75"/>
      <c r="EI339" s="80"/>
      <c r="EJ339" s="76"/>
      <c r="EK339" s="81"/>
      <c r="EL339" s="4"/>
      <c r="EM339" s="4"/>
      <c r="EN339" s="11"/>
      <c r="EO339" s="11"/>
      <c r="EP339" s="11"/>
      <c r="EQ339" s="11"/>
      <c r="ER339" s="11"/>
      <c r="ES339" s="11"/>
      <c r="ET339" s="11"/>
      <c r="EU339" s="11"/>
      <c r="EV339" s="11"/>
      <c r="EW339" s="11"/>
      <c r="EX339" s="10"/>
      <c r="EY339" s="75"/>
      <c r="EZ339" s="80"/>
      <c r="FA339" s="76"/>
      <c r="FB339" s="81"/>
      <c r="FC339" s="4"/>
      <c r="FD339" s="4"/>
      <c r="FE339" s="11"/>
      <c r="FF339" s="11"/>
      <c r="FG339" s="11"/>
      <c r="FH339" s="11"/>
      <c r="FI339" s="11"/>
      <c r="FJ339" s="11"/>
      <c r="FK339" s="11"/>
      <c r="FL339" s="11"/>
      <c r="FM339" s="11"/>
      <c r="FN339" s="11"/>
      <c r="FO339" s="10"/>
      <c r="FP339" s="75"/>
      <c r="FQ339" s="80"/>
      <c r="FR339" s="76"/>
      <c r="FS339" s="81"/>
      <c r="FT339" s="4"/>
      <c r="FU339" s="4"/>
      <c r="FV339" s="11"/>
      <c r="FW339" s="11"/>
      <c r="FX339" s="11"/>
      <c r="FY339" s="11"/>
      <c r="FZ339" s="11"/>
      <c r="GA339" s="11"/>
      <c r="GB339" s="11"/>
      <c r="GC339" s="11"/>
      <c r="GD339" s="11"/>
      <c r="GE339" s="11"/>
      <c r="GF339" s="10"/>
      <c r="GG339" s="75"/>
      <c r="GH339" s="80"/>
      <c r="GI339" s="76"/>
      <c r="GJ339" s="81"/>
      <c r="GK339" s="4"/>
      <c r="GL339" s="4"/>
      <c r="GM339" s="11"/>
      <c r="GN339" s="11"/>
      <c r="GO339" s="11"/>
      <c r="GP339" s="11"/>
      <c r="GQ339" s="11"/>
      <c r="GR339" s="11"/>
      <c r="GS339" s="11"/>
      <c r="GT339" s="11"/>
      <c r="GU339" s="11"/>
      <c r="GV339" s="11"/>
      <c r="GW339" s="10"/>
      <c r="GX339" s="75"/>
      <c r="GY339" s="80"/>
      <c r="GZ339" s="76"/>
      <c r="HA339" s="81"/>
      <c r="HB339" s="4"/>
      <c r="HC339" s="4"/>
      <c r="HD339" s="11"/>
      <c r="HE339" s="11"/>
      <c r="HF339" s="11"/>
      <c r="HG339" s="11"/>
      <c r="HH339" s="11"/>
      <c r="HI339" s="11"/>
      <c r="HJ339" s="11"/>
      <c r="HK339" s="11"/>
      <c r="HL339" s="11"/>
      <c r="HM339" s="11"/>
      <c r="HN339" s="10"/>
      <c r="HO339" s="75"/>
      <c r="HP339" s="80"/>
      <c r="HQ339" s="76"/>
      <c r="HR339" s="81"/>
      <c r="HS339" s="4"/>
      <c r="HT339" s="4"/>
      <c r="HU339" s="11"/>
      <c r="HV339" s="11"/>
      <c r="HW339" s="11"/>
      <c r="HX339" s="11"/>
      <c r="HY339" s="11"/>
      <c r="HZ339" s="11"/>
      <c r="IA339" s="11"/>
      <c r="IB339" s="11"/>
      <c r="IC339" s="11"/>
      <c r="ID339" s="11"/>
      <c r="IE339" s="10"/>
      <c r="IF339" s="75"/>
      <c r="IG339" s="80"/>
      <c r="IH339" s="76"/>
      <c r="II339" s="81"/>
      <c r="IJ339" s="4"/>
      <c r="IK339" s="4"/>
      <c r="IL339" s="11"/>
      <c r="IM339" s="11"/>
      <c r="IN339" s="11"/>
      <c r="IO339" s="11"/>
      <c r="IP339" s="11"/>
      <c r="IQ339" s="11"/>
      <c r="IR339" s="11"/>
      <c r="IS339" s="11"/>
      <c r="IT339" s="11"/>
      <c r="IU339" s="11"/>
      <c r="IV339" s="10"/>
    </row>
    <row r="340" spans="1:256" ht="17.25" customHeight="1">
      <c r="A340" s="84"/>
      <c r="B340" s="80"/>
      <c r="C340" s="76"/>
      <c r="D340" s="81"/>
      <c r="E340" s="4"/>
      <c r="F340" s="4"/>
      <c r="G340" s="4"/>
      <c r="H340" s="4">
        <v>2025</v>
      </c>
      <c r="I340" s="11">
        <f aca="true" t="shared" si="170" ref="I340:I345">K340+M340+O340+Q340</f>
        <v>0</v>
      </c>
      <c r="J340" s="11">
        <f t="shared" si="165"/>
        <v>0</v>
      </c>
      <c r="K340" s="11">
        <f t="shared" si="167"/>
        <v>0</v>
      </c>
      <c r="L340" s="11">
        <f t="shared" si="169"/>
        <v>0</v>
      </c>
      <c r="M340" s="11">
        <f t="shared" si="169"/>
        <v>0</v>
      </c>
      <c r="N340" s="11">
        <f t="shared" si="169"/>
        <v>0</v>
      </c>
      <c r="O340" s="11">
        <f t="shared" si="169"/>
        <v>0</v>
      </c>
      <c r="P340" s="11">
        <f t="shared" si="169"/>
        <v>0</v>
      </c>
      <c r="Q340" s="11">
        <f t="shared" si="169"/>
        <v>0</v>
      </c>
      <c r="R340" s="11">
        <f t="shared" si="169"/>
        <v>0</v>
      </c>
      <c r="S340" s="10"/>
      <c r="T340" s="75"/>
      <c r="U340" s="76"/>
      <c r="V340" s="76"/>
      <c r="W340" s="18"/>
      <c r="X340" s="18"/>
      <c r="Y340" s="21"/>
      <c r="Z340" s="21"/>
      <c r="AA340" s="21"/>
      <c r="AB340" s="21"/>
      <c r="AC340" s="21"/>
      <c r="AD340" s="21"/>
      <c r="AE340" s="21"/>
      <c r="AF340" s="21"/>
      <c r="AG340" s="21"/>
      <c r="AH340" s="21"/>
      <c r="AI340" s="31"/>
      <c r="AJ340" s="82"/>
      <c r="AK340" s="76"/>
      <c r="AL340" s="76"/>
      <c r="AM340" s="76"/>
      <c r="AN340" s="18"/>
      <c r="AO340" s="18"/>
      <c r="AP340" s="21"/>
      <c r="AQ340" s="21"/>
      <c r="AR340" s="21"/>
      <c r="AS340" s="21"/>
      <c r="AT340" s="21"/>
      <c r="AU340" s="21"/>
      <c r="AV340" s="21"/>
      <c r="AW340" s="21"/>
      <c r="AX340" s="21"/>
      <c r="AY340" s="21"/>
      <c r="AZ340" s="31"/>
      <c r="BA340" s="82"/>
      <c r="BB340" s="76"/>
      <c r="BC340" s="76"/>
      <c r="BD340" s="76"/>
      <c r="BE340" s="18"/>
      <c r="BF340" s="18"/>
      <c r="BG340" s="21"/>
      <c r="BH340" s="21"/>
      <c r="BI340" s="21"/>
      <c r="BJ340" s="21"/>
      <c r="BK340" s="21"/>
      <c r="BL340" s="21"/>
      <c r="BM340" s="21"/>
      <c r="BN340" s="21"/>
      <c r="BO340" s="21"/>
      <c r="BP340" s="21"/>
      <c r="BQ340" s="31"/>
      <c r="BR340" s="82"/>
      <c r="BS340" s="76"/>
      <c r="BT340" s="76"/>
      <c r="BU340" s="76"/>
      <c r="BV340" s="18"/>
      <c r="BW340" s="18"/>
      <c r="BX340" s="21"/>
      <c r="BY340" s="21"/>
      <c r="BZ340" s="21"/>
      <c r="CA340" s="21"/>
      <c r="CB340" s="21"/>
      <c r="CC340" s="21"/>
      <c r="CD340" s="21"/>
      <c r="CE340" s="21"/>
      <c r="CF340" s="21"/>
      <c r="CG340" s="21"/>
      <c r="CH340" s="31"/>
      <c r="CI340" s="82"/>
      <c r="CJ340" s="76"/>
      <c r="CK340" s="76"/>
      <c r="CL340" s="76"/>
      <c r="CM340" s="18"/>
      <c r="CN340" s="18"/>
      <c r="CO340" s="21"/>
      <c r="CP340" s="21"/>
      <c r="CQ340" s="21"/>
      <c r="CR340" s="21"/>
      <c r="CS340" s="21"/>
      <c r="CT340" s="21"/>
      <c r="CU340" s="21"/>
      <c r="CV340" s="21"/>
      <c r="CW340" s="21"/>
      <c r="CX340" s="21"/>
      <c r="CY340" s="31"/>
      <c r="CZ340" s="82"/>
      <c r="DA340" s="76"/>
      <c r="DB340" s="76"/>
      <c r="DC340" s="76"/>
      <c r="DD340" s="18"/>
      <c r="DE340" s="18"/>
      <c r="DF340" s="21"/>
      <c r="DG340" s="33"/>
      <c r="DH340" s="11"/>
      <c r="DI340" s="11"/>
      <c r="DJ340" s="11"/>
      <c r="DK340" s="11"/>
      <c r="DL340" s="11"/>
      <c r="DM340" s="11"/>
      <c r="DN340" s="11"/>
      <c r="DO340" s="11"/>
      <c r="DP340" s="10"/>
      <c r="DQ340" s="75"/>
      <c r="DR340" s="80"/>
      <c r="DS340" s="76"/>
      <c r="DT340" s="81"/>
      <c r="DU340" s="4"/>
      <c r="DV340" s="4"/>
      <c r="DW340" s="11"/>
      <c r="DX340" s="11"/>
      <c r="DY340" s="11"/>
      <c r="DZ340" s="11"/>
      <c r="EA340" s="11"/>
      <c r="EB340" s="11"/>
      <c r="EC340" s="11"/>
      <c r="ED340" s="11"/>
      <c r="EE340" s="11"/>
      <c r="EF340" s="11"/>
      <c r="EG340" s="10"/>
      <c r="EH340" s="75"/>
      <c r="EI340" s="80"/>
      <c r="EJ340" s="76"/>
      <c r="EK340" s="81"/>
      <c r="EL340" s="4"/>
      <c r="EM340" s="4"/>
      <c r="EN340" s="11"/>
      <c r="EO340" s="11"/>
      <c r="EP340" s="11"/>
      <c r="EQ340" s="11"/>
      <c r="ER340" s="11"/>
      <c r="ES340" s="11"/>
      <c r="ET340" s="11"/>
      <c r="EU340" s="11"/>
      <c r="EV340" s="11"/>
      <c r="EW340" s="11"/>
      <c r="EX340" s="10"/>
      <c r="EY340" s="75"/>
      <c r="EZ340" s="80"/>
      <c r="FA340" s="76"/>
      <c r="FB340" s="81"/>
      <c r="FC340" s="4"/>
      <c r="FD340" s="4"/>
      <c r="FE340" s="11"/>
      <c r="FF340" s="11"/>
      <c r="FG340" s="11"/>
      <c r="FH340" s="11"/>
      <c r="FI340" s="11"/>
      <c r="FJ340" s="11"/>
      <c r="FK340" s="11"/>
      <c r="FL340" s="11"/>
      <c r="FM340" s="11"/>
      <c r="FN340" s="11"/>
      <c r="FO340" s="10"/>
      <c r="FP340" s="75"/>
      <c r="FQ340" s="80"/>
      <c r="FR340" s="76"/>
      <c r="FS340" s="81"/>
      <c r="FT340" s="4"/>
      <c r="FU340" s="4"/>
      <c r="FV340" s="11"/>
      <c r="FW340" s="11"/>
      <c r="FX340" s="11"/>
      <c r="FY340" s="11"/>
      <c r="FZ340" s="11"/>
      <c r="GA340" s="11"/>
      <c r="GB340" s="11"/>
      <c r="GC340" s="11"/>
      <c r="GD340" s="11"/>
      <c r="GE340" s="11"/>
      <c r="GF340" s="10"/>
      <c r="GG340" s="75"/>
      <c r="GH340" s="80"/>
      <c r="GI340" s="76"/>
      <c r="GJ340" s="81"/>
      <c r="GK340" s="4"/>
      <c r="GL340" s="4"/>
      <c r="GM340" s="11"/>
      <c r="GN340" s="11"/>
      <c r="GO340" s="11"/>
      <c r="GP340" s="11"/>
      <c r="GQ340" s="11"/>
      <c r="GR340" s="11"/>
      <c r="GS340" s="11"/>
      <c r="GT340" s="11"/>
      <c r="GU340" s="11"/>
      <c r="GV340" s="11"/>
      <c r="GW340" s="10"/>
      <c r="GX340" s="75"/>
      <c r="GY340" s="80"/>
      <c r="GZ340" s="76"/>
      <c r="HA340" s="81"/>
      <c r="HB340" s="4"/>
      <c r="HC340" s="4"/>
      <c r="HD340" s="11"/>
      <c r="HE340" s="11"/>
      <c r="HF340" s="11"/>
      <c r="HG340" s="11"/>
      <c r="HH340" s="11"/>
      <c r="HI340" s="11"/>
      <c r="HJ340" s="11"/>
      <c r="HK340" s="11"/>
      <c r="HL340" s="11"/>
      <c r="HM340" s="11"/>
      <c r="HN340" s="10"/>
      <c r="HO340" s="75"/>
      <c r="HP340" s="80"/>
      <c r="HQ340" s="76"/>
      <c r="HR340" s="81"/>
      <c r="HS340" s="4"/>
      <c r="HT340" s="4"/>
      <c r="HU340" s="11"/>
      <c r="HV340" s="11"/>
      <c r="HW340" s="11"/>
      <c r="HX340" s="11"/>
      <c r="HY340" s="11"/>
      <c r="HZ340" s="11"/>
      <c r="IA340" s="11"/>
      <c r="IB340" s="11"/>
      <c r="IC340" s="11"/>
      <c r="ID340" s="11"/>
      <c r="IE340" s="10"/>
      <c r="IF340" s="75"/>
      <c r="IG340" s="80"/>
      <c r="IH340" s="76"/>
      <c r="II340" s="81"/>
      <c r="IJ340" s="4"/>
      <c r="IK340" s="4"/>
      <c r="IL340" s="11"/>
      <c r="IM340" s="11"/>
      <c r="IN340" s="11"/>
      <c r="IO340" s="11"/>
      <c r="IP340" s="11"/>
      <c r="IQ340" s="11"/>
      <c r="IR340" s="11"/>
      <c r="IS340" s="11"/>
      <c r="IT340" s="11"/>
      <c r="IU340" s="11"/>
      <c r="IV340" s="10"/>
    </row>
    <row r="341" spans="1:256" ht="19.5" customHeight="1">
      <c r="A341" s="84"/>
      <c r="B341" s="80"/>
      <c r="C341" s="76"/>
      <c r="D341" s="81"/>
      <c r="E341" s="4"/>
      <c r="F341" s="4"/>
      <c r="G341" s="4"/>
      <c r="H341" s="4">
        <v>2026</v>
      </c>
      <c r="I341" s="11">
        <f t="shared" si="170"/>
        <v>19009.8</v>
      </c>
      <c r="J341" s="11">
        <f t="shared" si="165"/>
        <v>0</v>
      </c>
      <c r="K341" s="11">
        <f t="shared" si="167"/>
        <v>19009.8</v>
      </c>
      <c r="L341" s="11">
        <f t="shared" si="169"/>
        <v>0</v>
      </c>
      <c r="M341" s="11">
        <f t="shared" si="169"/>
        <v>0</v>
      </c>
      <c r="N341" s="11">
        <f t="shared" si="169"/>
        <v>0</v>
      </c>
      <c r="O341" s="11">
        <f t="shared" si="169"/>
        <v>0</v>
      </c>
      <c r="P341" s="11">
        <f t="shared" si="169"/>
        <v>0</v>
      </c>
      <c r="Q341" s="11">
        <f t="shared" si="169"/>
        <v>0</v>
      </c>
      <c r="R341" s="11">
        <f t="shared" si="169"/>
        <v>0</v>
      </c>
      <c r="S341" s="10"/>
      <c r="T341" s="75"/>
      <c r="U341" s="76"/>
      <c r="V341" s="76"/>
      <c r="W341" s="18"/>
      <c r="X341" s="18"/>
      <c r="Y341" s="21"/>
      <c r="Z341" s="21"/>
      <c r="AA341" s="21"/>
      <c r="AB341" s="21"/>
      <c r="AC341" s="21"/>
      <c r="AD341" s="21"/>
      <c r="AE341" s="21"/>
      <c r="AF341" s="21"/>
      <c r="AG341" s="21"/>
      <c r="AH341" s="21"/>
      <c r="AI341" s="31"/>
      <c r="AJ341" s="82"/>
      <c r="AK341" s="76"/>
      <c r="AL341" s="76"/>
      <c r="AM341" s="76"/>
      <c r="AN341" s="18"/>
      <c r="AO341" s="18"/>
      <c r="AP341" s="21"/>
      <c r="AQ341" s="21"/>
      <c r="AR341" s="21"/>
      <c r="AS341" s="21"/>
      <c r="AT341" s="21"/>
      <c r="AU341" s="21"/>
      <c r="AV341" s="21"/>
      <c r="AW341" s="21"/>
      <c r="AX341" s="21"/>
      <c r="AY341" s="21"/>
      <c r="AZ341" s="31"/>
      <c r="BA341" s="82"/>
      <c r="BB341" s="76"/>
      <c r="BC341" s="76"/>
      <c r="BD341" s="76"/>
      <c r="BE341" s="18"/>
      <c r="BF341" s="18"/>
      <c r="BG341" s="21"/>
      <c r="BH341" s="21"/>
      <c r="BI341" s="21"/>
      <c r="BJ341" s="21"/>
      <c r="BK341" s="21"/>
      <c r="BL341" s="21"/>
      <c r="BM341" s="21"/>
      <c r="BN341" s="21"/>
      <c r="BO341" s="21"/>
      <c r="BP341" s="21"/>
      <c r="BQ341" s="31"/>
      <c r="BR341" s="82"/>
      <c r="BS341" s="76"/>
      <c r="BT341" s="76"/>
      <c r="BU341" s="76"/>
      <c r="BV341" s="18"/>
      <c r="BW341" s="18"/>
      <c r="BX341" s="21"/>
      <c r="BY341" s="21"/>
      <c r="BZ341" s="21"/>
      <c r="CA341" s="21"/>
      <c r="CB341" s="21"/>
      <c r="CC341" s="21"/>
      <c r="CD341" s="21"/>
      <c r="CE341" s="21"/>
      <c r="CF341" s="21"/>
      <c r="CG341" s="21"/>
      <c r="CH341" s="31"/>
      <c r="CI341" s="82"/>
      <c r="CJ341" s="76"/>
      <c r="CK341" s="76"/>
      <c r="CL341" s="76"/>
      <c r="CM341" s="18"/>
      <c r="CN341" s="18"/>
      <c r="CO341" s="21"/>
      <c r="CP341" s="21"/>
      <c r="CQ341" s="21"/>
      <c r="CR341" s="21"/>
      <c r="CS341" s="21"/>
      <c r="CT341" s="21"/>
      <c r="CU341" s="21"/>
      <c r="CV341" s="21"/>
      <c r="CW341" s="21"/>
      <c r="CX341" s="21"/>
      <c r="CY341" s="31"/>
      <c r="CZ341" s="82"/>
      <c r="DA341" s="76"/>
      <c r="DB341" s="76"/>
      <c r="DC341" s="76"/>
      <c r="DD341" s="18"/>
      <c r="DE341" s="18"/>
      <c r="DF341" s="21"/>
      <c r="DG341" s="33"/>
      <c r="DH341" s="11"/>
      <c r="DI341" s="11"/>
      <c r="DJ341" s="11"/>
      <c r="DK341" s="11"/>
      <c r="DL341" s="11"/>
      <c r="DM341" s="11"/>
      <c r="DN341" s="11"/>
      <c r="DO341" s="11"/>
      <c r="DP341" s="10"/>
      <c r="DQ341" s="75"/>
      <c r="DR341" s="80"/>
      <c r="DS341" s="76"/>
      <c r="DT341" s="81"/>
      <c r="DU341" s="4"/>
      <c r="DV341" s="4"/>
      <c r="DW341" s="11"/>
      <c r="DX341" s="11"/>
      <c r="DY341" s="11"/>
      <c r="DZ341" s="11"/>
      <c r="EA341" s="11"/>
      <c r="EB341" s="11"/>
      <c r="EC341" s="11"/>
      <c r="ED341" s="11"/>
      <c r="EE341" s="11"/>
      <c r="EF341" s="11"/>
      <c r="EG341" s="10"/>
      <c r="EH341" s="75"/>
      <c r="EI341" s="80"/>
      <c r="EJ341" s="76"/>
      <c r="EK341" s="81"/>
      <c r="EL341" s="4"/>
      <c r="EM341" s="4"/>
      <c r="EN341" s="11"/>
      <c r="EO341" s="11"/>
      <c r="EP341" s="11"/>
      <c r="EQ341" s="11"/>
      <c r="ER341" s="11"/>
      <c r="ES341" s="11"/>
      <c r="ET341" s="11"/>
      <c r="EU341" s="11"/>
      <c r="EV341" s="11"/>
      <c r="EW341" s="11"/>
      <c r="EX341" s="10"/>
      <c r="EY341" s="75"/>
      <c r="EZ341" s="80"/>
      <c r="FA341" s="76"/>
      <c r="FB341" s="81"/>
      <c r="FC341" s="4"/>
      <c r="FD341" s="4"/>
      <c r="FE341" s="11"/>
      <c r="FF341" s="11"/>
      <c r="FG341" s="11"/>
      <c r="FH341" s="11"/>
      <c r="FI341" s="11"/>
      <c r="FJ341" s="11"/>
      <c r="FK341" s="11"/>
      <c r="FL341" s="11"/>
      <c r="FM341" s="11"/>
      <c r="FN341" s="11"/>
      <c r="FO341" s="10"/>
      <c r="FP341" s="75"/>
      <c r="FQ341" s="80"/>
      <c r="FR341" s="76"/>
      <c r="FS341" s="81"/>
      <c r="FT341" s="4"/>
      <c r="FU341" s="4"/>
      <c r="FV341" s="11"/>
      <c r="FW341" s="11"/>
      <c r="FX341" s="11"/>
      <c r="FY341" s="11"/>
      <c r="FZ341" s="11"/>
      <c r="GA341" s="11"/>
      <c r="GB341" s="11"/>
      <c r="GC341" s="11"/>
      <c r="GD341" s="11"/>
      <c r="GE341" s="11"/>
      <c r="GF341" s="10"/>
      <c r="GG341" s="75"/>
      <c r="GH341" s="80"/>
      <c r="GI341" s="76"/>
      <c r="GJ341" s="81"/>
      <c r="GK341" s="4"/>
      <c r="GL341" s="4"/>
      <c r="GM341" s="11"/>
      <c r="GN341" s="11"/>
      <c r="GO341" s="11"/>
      <c r="GP341" s="11"/>
      <c r="GQ341" s="11"/>
      <c r="GR341" s="11"/>
      <c r="GS341" s="11"/>
      <c r="GT341" s="11"/>
      <c r="GU341" s="11"/>
      <c r="GV341" s="11"/>
      <c r="GW341" s="10"/>
      <c r="GX341" s="75"/>
      <c r="GY341" s="80"/>
      <c r="GZ341" s="76"/>
      <c r="HA341" s="81"/>
      <c r="HB341" s="4"/>
      <c r="HC341" s="4"/>
      <c r="HD341" s="11"/>
      <c r="HE341" s="11"/>
      <c r="HF341" s="11"/>
      <c r="HG341" s="11"/>
      <c r="HH341" s="11"/>
      <c r="HI341" s="11"/>
      <c r="HJ341" s="11"/>
      <c r="HK341" s="11"/>
      <c r="HL341" s="11"/>
      <c r="HM341" s="11"/>
      <c r="HN341" s="10"/>
      <c r="HO341" s="75"/>
      <c r="HP341" s="80"/>
      <c r="HQ341" s="76"/>
      <c r="HR341" s="81"/>
      <c r="HS341" s="4"/>
      <c r="HT341" s="4"/>
      <c r="HU341" s="11"/>
      <c r="HV341" s="11"/>
      <c r="HW341" s="11"/>
      <c r="HX341" s="11"/>
      <c r="HY341" s="11"/>
      <c r="HZ341" s="11"/>
      <c r="IA341" s="11"/>
      <c r="IB341" s="11"/>
      <c r="IC341" s="11"/>
      <c r="ID341" s="11"/>
      <c r="IE341" s="10"/>
      <c r="IF341" s="75"/>
      <c r="IG341" s="80"/>
      <c r="IH341" s="76"/>
      <c r="II341" s="81"/>
      <c r="IJ341" s="4"/>
      <c r="IK341" s="4"/>
      <c r="IL341" s="11"/>
      <c r="IM341" s="11"/>
      <c r="IN341" s="11"/>
      <c r="IO341" s="11"/>
      <c r="IP341" s="11"/>
      <c r="IQ341" s="11"/>
      <c r="IR341" s="11"/>
      <c r="IS341" s="11"/>
      <c r="IT341" s="11"/>
      <c r="IU341" s="11"/>
      <c r="IV341" s="10"/>
    </row>
    <row r="342" spans="1:256" ht="18" customHeight="1">
      <c r="A342" s="84"/>
      <c r="B342" s="80"/>
      <c r="C342" s="76"/>
      <c r="D342" s="81"/>
      <c r="E342" s="6"/>
      <c r="F342" s="6"/>
      <c r="G342" s="6"/>
      <c r="H342" s="4">
        <v>2027</v>
      </c>
      <c r="I342" s="11">
        <f t="shared" si="170"/>
        <v>0</v>
      </c>
      <c r="J342" s="11">
        <f t="shared" si="165"/>
        <v>0</v>
      </c>
      <c r="K342" s="11">
        <f t="shared" si="167"/>
        <v>0</v>
      </c>
      <c r="L342" s="11">
        <f t="shared" si="169"/>
        <v>0</v>
      </c>
      <c r="M342" s="11">
        <f t="shared" si="169"/>
        <v>0</v>
      </c>
      <c r="N342" s="11">
        <f t="shared" si="169"/>
        <v>0</v>
      </c>
      <c r="O342" s="11">
        <f t="shared" si="169"/>
        <v>0</v>
      </c>
      <c r="P342" s="11">
        <f t="shared" si="169"/>
        <v>0</v>
      </c>
      <c r="Q342" s="11">
        <f t="shared" si="169"/>
        <v>0</v>
      </c>
      <c r="R342" s="11">
        <f t="shared" si="169"/>
        <v>0</v>
      </c>
      <c r="S342" s="10"/>
      <c r="T342" s="75"/>
      <c r="U342" s="76"/>
      <c r="V342" s="76"/>
      <c r="W342" s="57"/>
      <c r="X342" s="18"/>
      <c r="Y342" s="21"/>
      <c r="Z342" s="21"/>
      <c r="AA342" s="21"/>
      <c r="AB342" s="21"/>
      <c r="AC342" s="21"/>
      <c r="AD342" s="21"/>
      <c r="AE342" s="21"/>
      <c r="AF342" s="21"/>
      <c r="AG342" s="21"/>
      <c r="AH342" s="21"/>
      <c r="AI342" s="31"/>
      <c r="AJ342" s="82"/>
      <c r="AK342" s="76"/>
      <c r="AL342" s="76"/>
      <c r="AM342" s="76"/>
      <c r="AN342" s="57"/>
      <c r="AO342" s="18"/>
      <c r="AP342" s="21"/>
      <c r="AQ342" s="21"/>
      <c r="AR342" s="21"/>
      <c r="AS342" s="21"/>
      <c r="AT342" s="21"/>
      <c r="AU342" s="21"/>
      <c r="AV342" s="21"/>
      <c r="AW342" s="21"/>
      <c r="AX342" s="21"/>
      <c r="AY342" s="21"/>
      <c r="AZ342" s="31"/>
      <c r="BA342" s="82"/>
      <c r="BB342" s="76"/>
      <c r="BC342" s="76"/>
      <c r="BD342" s="76"/>
      <c r="BE342" s="57"/>
      <c r="BF342" s="18"/>
      <c r="BG342" s="21"/>
      <c r="BH342" s="21"/>
      <c r="BI342" s="21"/>
      <c r="BJ342" s="21"/>
      <c r="BK342" s="21"/>
      <c r="BL342" s="21"/>
      <c r="BM342" s="21"/>
      <c r="BN342" s="21"/>
      <c r="BO342" s="21"/>
      <c r="BP342" s="21"/>
      <c r="BQ342" s="31"/>
      <c r="BR342" s="82"/>
      <c r="BS342" s="76"/>
      <c r="BT342" s="76"/>
      <c r="BU342" s="76"/>
      <c r="BV342" s="57"/>
      <c r="BW342" s="18"/>
      <c r="BX342" s="21"/>
      <c r="BY342" s="21"/>
      <c r="BZ342" s="21"/>
      <c r="CA342" s="21"/>
      <c r="CB342" s="21"/>
      <c r="CC342" s="21"/>
      <c r="CD342" s="21"/>
      <c r="CE342" s="21"/>
      <c r="CF342" s="21"/>
      <c r="CG342" s="21"/>
      <c r="CH342" s="31"/>
      <c r="CI342" s="82"/>
      <c r="CJ342" s="76"/>
      <c r="CK342" s="76"/>
      <c r="CL342" s="76"/>
      <c r="CM342" s="57"/>
      <c r="CN342" s="18"/>
      <c r="CO342" s="21"/>
      <c r="CP342" s="21"/>
      <c r="CQ342" s="21"/>
      <c r="CR342" s="21"/>
      <c r="CS342" s="21"/>
      <c r="CT342" s="21"/>
      <c r="CU342" s="21"/>
      <c r="CV342" s="21"/>
      <c r="CW342" s="21"/>
      <c r="CX342" s="21"/>
      <c r="CY342" s="31"/>
      <c r="CZ342" s="82"/>
      <c r="DA342" s="76"/>
      <c r="DB342" s="76"/>
      <c r="DC342" s="76"/>
      <c r="DD342" s="57"/>
      <c r="DE342" s="18"/>
      <c r="DF342" s="21"/>
      <c r="DG342" s="33"/>
      <c r="DH342" s="11"/>
      <c r="DI342" s="11"/>
      <c r="DJ342" s="11"/>
      <c r="DK342" s="11"/>
      <c r="DL342" s="11"/>
      <c r="DM342" s="11"/>
      <c r="DN342" s="11"/>
      <c r="DO342" s="11"/>
      <c r="DP342" s="10"/>
      <c r="DQ342" s="75"/>
      <c r="DR342" s="80"/>
      <c r="DS342" s="76"/>
      <c r="DT342" s="81"/>
      <c r="DU342" s="6"/>
      <c r="DV342" s="4"/>
      <c r="DW342" s="11"/>
      <c r="DX342" s="11"/>
      <c r="DY342" s="11"/>
      <c r="DZ342" s="11"/>
      <c r="EA342" s="11"/>
      <c r="EB342" s="11"/>
      <c r="EC342" s="11"/>
      <c r="ED342" s="11"/>
      <c r="EE342" s="11"/>
      <c r="EF342" s="11"/>
      <c r="EG342" s="10"/>
      <c r="EH342" s="75"/>
      <c r="EI342" s="80"/>
      <c r="EJ342" s="76"/>
      <c r="EK342" s="81"/>
      <c r="EL342" s="6"/>
      <c r="EM342" s="4"/>
      <c r="EN342" s="11"/>
      <c r="EO342" s="11"/>
      <c r="EP342" s="11"/>
      <c r="EQ342" s="11"/>
      <c r="ER342" s="11"/>
      <c r="ES342" s="11"/>
      <c r="ET342" s="11"/>
      <c r="EU342" s="11"/>
      <c r="EV342" s="11"/>
      <c r="EW342" s="11"/>
      <c r="EX342" s="10"/>
      <c r="EY342" s="75"/>
      <c r="EZ342" s="80"/>
      <c r="FA342" s="76"/>
      <c r="FB342" s="81"/>
      <c r="FC342" s="6"/>
      <c r="FD342" s="4"/>
      <c r="FE342" s="11"/>
      <c r="FF342" s="11"/>
      <c r="FG342" s="11"/>
      <c r="FH342" s="11"/>
      <c r="FI342" s="11"/>
      <c r="FJ342" s="11"/>
      <c r="FK342" s="11"/>
      <c r="FL342" s="11"/>
      <c r="FM342" s="11"/>
      <c r="FN342" s="11"/>
      <c r="FO342" s="10"/>
      <c r="FP342" s="75"/>
      <c r="FQ342" s="80"/>
      <c r="FR342" s="76"/>
      <c r="FS342" s="81"/>
      <c r="FT342" s="6"/>
      <c r="FU342" s="4"/>
      <c r="FV342" s="11"/>
      <c r="FW342" s="11"/>
      <c r="FX342" s="11"/>
      <c r="FY342" s="11"/>
      <c r="FZ342" s="11"/>
      <c r="GA342" s="11"/>
      <c r="GB342" s="11"/>
      <c r="GC342" s="11"/>
      <c r="GD342" s="11"/>
      <c r="GE342" s="11"/>
      <c r="GF342" s="10"/>
      <c r="GG342" s="75"/>
      <c r="GH342" s="80"/>
      <c r="GI342" s="76"/>
      <c r="GJ342" s="81"/>
      <c r="GK342" s="6"/>
      <c r="GL342" s="4"/>
      <c r="GM342" s="11"/>
      <c r="GN342" s="11"/>
      <c r="GO342" s="11"/>
      <c r="GP342" s="11"/>
      <c r="GQ342" s="11"/>
      <c r="GR342" s="11"/>
      <c r="GS342" s="11"/>
      <c r="GT342" s="11"/>
      <c r="GU342" s="11"/>
      <c r="GV342" s="11"/>
      <c r="GW342" s="10"/>
      <c r="GX342" s="75"/>
      <c r="GY342" s="80"/>
      <c r="GZ342" s="76"/>
      <c r="HA342" s="81"/>
      <c r="HB342" s="6"/>
      <c r="HC342" s="4"/>
      <c r="HD342" s="11"/>
      <c r="HE342" s="11"/>
      <c r="HF342" s="11"/>
      <c r="HG342" s="11"/>
      <c r="HH342" s="11"/>
      <c r="HI342" s="11"/>
      <c r="HJ342" s="11"/>
      <c r="HK342" s="11"/>
      <c r="HL342" s="11"/>
      <c r="HM342" s="11"/>
      <c r="HN342" s="10"/>
      <c r="HO342" s="75"/>
      <c r="HP342" s="80"/>
      <c r="HQ342" s="76"/>
      <c r="HR342" s="81"/>
      <c r="HS342" s="6"/>
      <c r="HT342" s="4"/>
      <c r="HU342" s="11"/>
      <c r="HV342" s="11"/>
      <c r="HW342" s="11"/>
      <c r="HX342" s="11"/>
      <c r="HY342" s="11"/>
      <c r="HZ342" s="11"/>
      <c r="IA342" s="11"/>
      <c r="IB342" s="11"/>
      <c r="IC342" s="11"/>
      <c r="ID342" s="11"/>
      <c r="IE342" s="10"/>
      <c r="IF342" s="75"/>
      <c r="IG342" s="80"/>
      <c r="IH342" s="76"/>
      <c r="II342" s="81"/>
      <c r="IJ342" s="6"/>
      <c r="IK342" s="4"/>
      <c r="IL342" s="11"/>
      <c r="IM342" s="11"/>
      <c r="IN342" s="11"/>
      <c r="IO342" s="11"/>
      <c r="IP342" s="11"/>
      <c r="IQ342" s="11"/>
      <c r="IR342" s="11"/>
      <c r="IS342" s="11"/>
      <c r="IT342" s="11"/>
      <c r="IU342" s="11"/>
      <c r="IV342" s="10"/>
    </row>
    <row r="343" spans="1:243" ht="21.75" customHeight="1">
      <c r="A343" s="84"/>
      <c r="B343" s="80"/>
      <c r="C343" s="76"/>
      <c r="D343" s="81"/>
      <c r="E343" s="6"/>
      <c r="F343" s="6"/>
      <c r="G343" s="6"/>
      <c r="H343" s="4">
        <v>2028</v>
      </c>
      <c r="I343" s="11">
        <f t="shared" si="170"/>
        <v>0</v>
      </c>
      <c r="J343" s="11">
        <f t="shared" si="165"/>
        <v>0</v>
      </c>
      <c r="K343" s="11">
        <f t="shared" si="167"/>
        <v>0</v>
      </c>
      <c r="L343" s="11">
        <f t="shared" si="169"/>
        <v>0</v>
      </c>
      <c r="M343" s="11">
        <f t="shared" si="169"/>
        <v>0</v>
      </c>
      <c r="N343" s="11">
        <f t="shared" si="169"/>
        <v>0</v>
      </c>
      <c r="O343" s="11">
        <f t="shared" si="169"/>
        <v>0</v>
      </c>
      <c r="P343" s="11">
        <f t="shared" si="169"/>
        <v>0</v>
      </c>
      <c r="Q343" s="11">
        <f t="shared" si="169"/>
        <v>0</v>
      </c>
      <c r="R343" s="11">
        <f t="shared" si="169"/>
        <v>0</v>
      </c>
      <c r="S343" s="10"/>
      <c r="T343" s="2"/>
      <c r="AI343" s="57"/>
      <c r="AY343" s="57"/>
      <c r="BO343" s="57"/>
      <c r="CE343" s="57"/>
      <c r="CU343" s="57"/>
      <c r="DK343" s="57"/>
      <c r="EA343" s="57"/>
      <c r="EQ343" s="57"/>
      <c r="FG343" s="57"/>
      <c r="FW343" s="57"/>
      <c r="GM343" s="57"/>
      <c r="HC343" s="57"/>
      <c r="HS343" s="57"/>
      <c r="II343" s="57"/>
    </row>
    <row r="344" spans="1:243" ht="21.75" customHeight="1">
      <c r="A344" s="84"/>
      <c r="B344" s="80"/>
      <c r="C344" s="76"/>
      <c r="D344" s="81"/>
      <c r="E344" s="6"/>
      <c r="F344" s="6"/>
      <c r="G344" s="6"/>
      <c r="H344" s="4">
        <v>2029</v>
      </c>
      <c r="I344" s="11">
        <f t="shared" si="170"/>
        <v>0</v>
      </c>
      <c r="J344" s="11">
        <f t="shared" si="165"/>
        <v>0</v>
      </c>
      <c r="K344" s="11">
        <f t="shared" si="167"/>
        <v>0</v>
      </c>
      <c r="L344" s="11">
        <f t="shared" si="169"/>
        <v>0</v>
      </c>
      <c r="M344" s="11">
        <f t="shared" si="169"/>
        <v>0</v>
      </c>
      <c r="N344" s="11">
        <f t="shared" si="169"/>
        <v>0</v>
      </c>
      <c r="O344" s="11">
        <f t="shared" si="169"/>
        <v>0</v>
      </c>
      <c r="P344" s="11">
        <f t="shared" si="169"/>
        <v>0</v>
      </c>
      <c r="Q344" s="11">
        <f t="shared" si="169"/>
        <v>0</v>
      </c>
      <c r="R344" s="11">
        <f t="shared" si="169"/>
        <v>0</v>
      </c>
      <c r="S344" s="10"/>
      <c r="T344" s="2"/>
      <c r="AI344" s="57"/>
      <c r="AY344" s="57"/>
      <c r="BO344" s="57"/>
      <c r="CE344" s="57"/>
      <c r="CU344" s="57"/>
      <c r="DK344" s="57"/>
      <c r="EA344" s="57"/>
      <c r="EQ344" s="57"/>
      <c r="FG344" s="57"/>
      <c r="FW344" s="57"/>
      <c r="GM344" s="57"/>
      <c r="HC344" s="57"/>
      <c r="HS344" s="57"/>
      <c r="II344" s="57"/>
    </row>
    <row r="345" spans="1:243" ht="21.75" customHeight="1">
      <c r="A345" s="84"/>
      <c r="B345" s="80"/>
      <c r="C345" s="76"/>
      <c r="D345" s="81"/>
      <c r="E345" s="6"/>
      <c r="F345" s="6"/>
      <c r="G345" s="6"/>
      <c r="H345" s="4">
        <v>2030</v>
      </c>
      <c r="I345" s="11">
        <f t="shared" si="170"/>
        <v>0</v>
      </c>
      <c r="J345" s="11">
        <f t="shared" si="165"/>
        <v>0</v>
      </c>
      <c r="K345" s="11">
        <f t="shared" si="167"/>
        <v>0</v>
      </c>
      <c r="L345" s="11">
        <f t="shared" si="169"/>
        <v>0</v>
      </c>
      <c r="M345" s="11">
        <f t="shared" si="169"/>
        <v>0</v>
      </c>
      <c r="N345" s="11">
        <f t="shared" si="169"/>
        <v>0</v>
      </c>
      <c r="O345" s="11">
        <f t="shared" si="169"/>
        <v>0</v>
      </c>
      <c r="P345" s="11">
        <f t="shared" si="169"/>
        <v>0</v>
      </c>
      <c r="Q345" s="11">
        <f t="shared" si="169"/>
        <v>0</v>
      </c>
      <c r="R345" s="11">
        <f t="shared" si="169"/>
        <v>0</v>
      </c>
      <c r="S345" s="10"/>
      <c r="T345" s="2"/>
      <c r="AI345" s="57"/>
      <c r="AY345" s="57"/>
      <c r="BO345" s="57"/>
      <c r="CE345" s="57"/>
      <c r="CU345" s="57"/>
      <c r="DK345" s="57"/>
      <c r="EA345" s="57"/>
      <c r="EQ345" s="57"/>
      <c r="FG345" s="57"/>
      <c r="FW345" s="57"/>
      <c r="GM345" s="57"/>
      <c r="HC345" s="57"/>
      <c r="HS345" s="57"/>
      <c r="II345" s="57"/>
    </row>
    <row r="346" spans="1:20" s="45" customFormat="1" ht="66" customHeight="1">
      <c r="A346" s="87" t="s">
        <v>292</v>
      </c>
      <c r="B346" s="87"/>
      <c r="C346" s="87"/>
      <c r="D346" s="87"/>
      <c r="E346" s="87"/>
      <c r="F346" s="87"/>
      <c r="G346" s="87"/>
      <c r="H346" s="87"/>
      <c r="I346" s="5"/>
      <c r="J346" s="5"/>
      <c r="K346" s="6"/>
      <c r="L346" s="6"/>
      <c r="M346" s="6"/>
      <c r="N346" s="6"/>
      <c r="O346" s="6"/>
      <c r="P346" s="6"/>
      <c r="Q346" s="6"/>
      <c r="R346" s="6"/>
      <c r="S346" s="7"/>
      <c r="T346" s="2"/>
    </row>
    <row r="347" spans="1:20" ht="29.25" customHeight="1">
      <c r="A347" s="83" t="s">
        <v>286</v>
      </c>
      <c r="B347" s="77" t="s">
        <v>308</v>
      </c>
      <c r="C347" s="78"/>
      <c r="D347" s="79"/>
      <c r="E347" s="6"/>
      <c r="F347" s="6"/>
      <c r="G347" s="6"/>
      <c r="H347" s="8" t="s">
        <v>26</v>
      </c>
      <c r="I347" s="9">
        <f>SUM(I348:I356)</f>
        <v>1203702.5</v>
      </c>
      <c r="J347" s="9">
        <f aca="true" t="shared" si="171" ref="J347:R347">SUM(J348:J356)</f>
        <v>1203702.5</v>
      </c>
      <c r="K347" s="9">
        <f t="shared" si="171"/>
        <v>361.2</v>
      </c>
      <c r="L347" s="9">
        <f t="shared" si="171"/>
        <v>361.2</v>
      </c>
      <c r="M347" s="9">
        <f t="shared" si="171"/>
        <v>1167241</v>
      </c>
      <c r="N347" s="9">
        <f t="shared" si="171"/>
        <v>1167241</v>
      </c>
      <c r="O347" s="9">
        <f t="shared" si="171"/>
        <v>36100.299999999996</v>
      </c>
      <c r="P347" s="9">
        <f t="shared" si="171"/>
        <v>36100.299999999996</v>
      </c>
      <c r="Q347" s="9">
        <f t="shared" si="171"/>
        <v>0</v>
      </c>
      <c r="R347" s="9">
        <f t="shared" si="171"/>
        <v>0</v>
      </c>
      <c r="S347" s="10"/>
      <c r="T347" s="2"/>
    </row>
    <row r="348" spans="1:20" ht="22.5" customHeight="1">
      <c r="A348" s="84"/>
      <c r="B348" s="80"/>
      <c r="C348" s="76"/>
      <c r="D348" s="81"/>
      <c r="E348" s="6"/>
      <c r="F348" s="6"/>
      <c r="G348" s="6"/>
      <c r="H348" s="4">
        <v>2022</v>
      </c>
      <c r="I348" s="11">
        <f>I358+I368</f>
        <v>359924.6</v>
      </c>
      <c r="J348" s="11">
        <f>J358+J368</f>
        <v>359924.6</v>
      </c>
      <c r="K348" s="11">
        <f>K358+K368</f>
        <v>107.99999999999999</v>
      </c>
      <c r="L348" s="11">
        <f aca="true" t="shared" si="172" ref="L348:R348">L358+L368</f>
        <v>107.99999999999999</v>
      </c>
      <c r="M348" s="11">
        <f>M358+M368</f>
        <v>349022.1</v>
      </c>
      <c r="N348" s="11">
        <f t="shared" si="172"/>
        <v>349022.1</v>
      </c>
      <c r="O348" s="11">
        <f t="shared" si="172"/>
        <v>10794.499999999998</v>
      </c>
      <c r="P348" s="11">
        <f t="shared" si="172"/>
        <v>10794.499999999998</v>
      </c>
      <c r="Q348" s="11">
        <f t="shared" si="172"/>
        <v>0</v>
      </c>
      <c r="R348" s="11">
        <f t="shared" si="172"/>
        <v>0</v>
      </c>
      <c r="S348" s="10"/>
      <c r="T348" s="2"/>
    </row>
    <row r="349" spans="1:20" ht="20.25" customHeight="1">
      <c r="A349" s="84"/>
      <c r="B349" s="80"/>
      <c r="C349" s="76"/>
      <c r="D349" s="81"/>
      <c r="E349" s="6"/>
      <c r="F349" s="6"/>
      <c r="G349" s="6"/>
      <c r="H349" s="4">
        <v>2023</v>
      </c>
      <c r="I349" s="11">
        <f aca="true" t="shared" si="173" ref="I349:J356">I359</f>
        <v>843777.9</v>
      </c>
      <c r="J349" s="11">
        <f t="shared" si="173"/>
        <v>843777.9</v>
      </c>
      <c r="K349" s="11">
        <f aca="true" t="shared" si="174" ref="K349:R356">K359</f>
        <v>253.20000000000002</v>
      </c>
      <c r="L349" s="11">
        <f t="shared" si="174"/>
        <v>253.20000000000002</v>
      </c>
      <c r="M349" s="11">
        <f t="shared" si="174"/>
        <v>818218.9</v>
      </c>
      <c r="N349" s="11">
        <f t="shared" si="174"/>
        <v>818218.9</v>
      </c>
      <c r="O349" s="11">
        <f t="shared" si="174"/>
        <v>25305.8</v>
      </c>
      <c r="P349" s="11">
        <f t="shared" si="174"/>
        <v>25305.8</v>
      </c>
      <c r="Q349" s="11">
        <f t="shared" si="174"/>
        <v>0</v>
      </c>
      <c r="R349" s="11">
        <f t="shared" si="174"/>
        <v>0</v>
      </c>
      <c r="S349" s="10"/>
      <c r="T349" s="2"/>
    </row>
    <row r="350" spans="1:20" ht="21.75" customHeight="1">
      <c r="A350" s="84"/>
      <c r="B350" s="80"/>
      <c r="C350" s="76"/>
      <c r="D350" s="81"/>
      <c r="E350" s="6"/>
      <c r="F350" s="6"/>
      <c r="G350" s="6"/>
      <c r="H350" s="4">
        <v>2024</v>
      </c>
      <c r="I350" s="11">
        <f t="shared" si="173"/>
        <v>0</v>
      </c>
      <c r="J350" s="11">
        <f t="shared" si="173"/>
        <v>0</v>
      </c>
      <c r="K350" s="11">
        <f t="shared" si="174"/>
        <v>0</v>
      </c>
      <c r="L350" s="11">
        <f t="shared" si="174"/>
        <v>0</v>
      </c>
      <c r="M350" s="11">
        <f t="shared" si="174"/>
        <v>0</v>
      </c>
      <c r="N350" s="11">
        <f t="shared" si="174"/>
        <v>0</v>
      </c>
      <c r="O350" s="11">
        <f t="shared" si="174"/>
        <v>0</v>
      </c>
      <c r="P350" s="11">
        <f t="shared" si="174"/>
        <v>0</v>
      </c>
      <c r="Q350" s="11">
        <f t="shared" si="174"/>
        <v>0</v>
      </c>
      <c r="R350" s="11">
        <f t="shared" si="174"/>
        <v>0</v>
      </c>
      <c r="S350" s="10"/>
      <c r="T350" s="2"/>
    </row>
    <row r="351" spans="1:20" ht="24" customHeight="1">
      <c r="A351" s="84"/>
      <c r="B351" s="80"/>
      <c r="C351" s="76"/>
      <c r="D351" s="81"/>
      <c r="E351" s="6"/>
      <c r="F351" s="6"/>
      <c r="G351" s="6"/>
      <c r="H351" s="4">
        <v>2025</v>
      </c>
      <c r="I351" s="11">
        <f t="shared" si="173"/>
        <v>0</v>
      </c>
      <c r="J351" s="11">
        <f t="shared" si="173"/>
        <v>0</v>
      </c>
      <c r="K351" s="11">
        <f t="shared" si="174"/>
        <v>0</v>
      </c>
      <c r="L351" s="11">
        <f t="shared" si="174"/>
        <v>0</v>
      </c>
      <c r="M351" s="11">
        <f t="shared" si="174"/>
        <v>0</v>
      </c>
      <c r="N351" s="11">
        <f t="shared" si="174"/>
        <v>0</v>
      </c>
      <c r="O351" s="11">
        <f t="shared" si="174"/>
        <v>0</v>
      </c>
      <c r="P351" s="11">
        <f t="shared" si="174"/>
        <v>0</v>
      </c>
      <c r="Q351" s="11">
        <f t="shared" si="174"/>
        <v>0</v>
      </c>
      <c r="R351" s="11">
        <f t="shared" si="174"/>
        <v>0</v>
      </c>
      <c r="S351" s="10"/>
      <c r="T351" s="2"/>
    </row>
    <row r="352" spans="1:20" ht="18" customHeight="1">
      <c r="A352" s="84"/>
      <c r="B352" s="80"/>
      <c r="C352" s="76"/>
      <c r="D352" s="81"/>
      <c r="E352" s="6"/>
      <c r="F352" s="6"/>
      <c r="G352" s="6"/>
      <c r="H352" s="4">
        <v>2026</v>
      </c>
      <c r="I352" s="11">
        <f t="shared" si="173"/>
        <v>0</v>
      </c>
      <c r="J352" s="11">
        <f t="shared" si="173"/>
        <v>0</v>
      </c>
      <c r="K352" s="11">
        <f t="shared" si="174"/>
        <v>0</v>
      </c>
      <c r="L352" s="11">
        <f t="shared" si="174"/>
        <v>0</v>
      </c>
      <c r="M352" s="11">
        <f t="shared" si="174"/>
        <v>0</v>
      </c>
      <c r="N352" s="11">
        <f t="shared" si="174"/>
        <v>0</v>
      </c>
      <c r="O352" s="11">
        <f t="shared" si="174"/>
        <v>0</v>
      </c>
      <c r="P352" s="11">
        <f t="shared" si="174"/>
        <v>0</v>
      </c>
      <c r="Q352" s="11">
        <f t="shared" si="174"/>
        <v>0</v>
      </c>
      <c r="R352" s="11">
        <f t="shared" si="174"/>
        <v>0</v>
      </c>
      <c r="S352" s="10"/>
      <c r="T352" s="2"/>
    </row>
    <row r="353" spans="1:20" ht="21.75" customHeight="1">
      <c r="A353" s="84"/>
      <c r="B353" s="80"/>
      <c r="C353" s="76"/>
      <c r="D353" s="81"/>
      <c r="E353" s="6"/>
      <c r="F353" s="6"/>
      <c r="G353" s="6"/>
      <c r="H353" s="4">
        <v>2027</v>
      </c>
      <c r="I353" s="11">
        <f t="shared" si="173"/>
        <v>0</v>
      </c>
      <c r="J353" s="11">
        <f t="shared" si="173"/>
        <v>0</v>
      </c>
      <c r="K353" s="11">
        <f t="shared" si="174"/>
        <v>0</v>
      </c>
      <c r="L353" s="11">
        <f t="shared" si="174"/>
        <v>0</v>
      </c>
      <c r="M353" s="11">
        <f t="shared" si="174"/>
        <v>0</v>
      </c>
      <c r="N353" s="11">
        <f t="shared" si="174"/>
        <v>0</v>
      </c>
      <c r="O353" s="11">
        <f t="shared" si="174"/>
        <v>0</v>
      </c>
      <c r="P353" s="11">
        <f t="shared" si="174"/>
        <v>0</v>
      </c>
      <c r="Q353" s="11">
        <f t="shared" si="174"/>
        <v>0</v>
      </c>
      <c r="R353" s="11">
        <f t="shared" si="174"/>
        <v>0</v>
      </c>
      <c r="S353" s="10"/>
      <c r="T353" s="2"/>
    </row>
    <row r="354" spans="1:243" ht="21.75" customHeight="1">
      <c r="A354" s="84"/>
      <c r="B354" s="80"/>
      <c r="C354" s="76"/>
      <c r="D354" s="81"/>
      <c r="E354" s="6"/>
      <c r="F354" s="6"/>
      <c r="G354" s="6"/>
      <c r="H354" s="4">
        <v>2028</v>
      </c>
      <c r="I354" s="11">
        <f t="shared" si="173"/>
        <v>0</v>
      </c>
      <c r="J354" s="11">
        <f t="shared" si="173"/>
        <v>0</v>
      </c>
      <c r="K354" s="11">
        <f t="shared" si="174"/>
        <v>0</v>
      </c>
      <c r="L354" s="11">
        <f t="shared" si="174"/>
        <v>0</v>
      </c>
      <c r="M354" s="11">
        <f t="shared" si="174"/>
        <v>0</v>
      </c>
      <c r="N354" s="11">
        <f t="shared" si="174"/>
        <v>0</v>
      </c>
      <c r="O354" s="11">
        <f t="shared" si="174"/>
        <v>0</v>
      </c>
      <c r="P354" s="11">
        <f t="shared" si="174"/>
        <v>0</v>
      </c>
      <c r="Q354" s="11">
        <f t="shared" si="174"/>
        <v>0</v>
      </c>
      <c r="R354" s="11">
        <f t="shared" si="174"/>
        <v>0</v>
      </c>
      <c r="S354" s="10"/>
      <c r="T354" s="2"/>
      <c r="AI354" s="57"/>
      <c r="AY354" s="57"/>
      <c r="BO354" s="57"/>
      <c r="CE354" s="57"/>
      <c r="CU354" s="57"/>
      <c r="DK354" s="57"/>
      <c r="EA354" s="57"/>
      <c r="EQ354" s="57"/>
      <c r="FG354" s="57"/>
      <c r="FW354" s="57"/>
      <c r="GM354" s="57"/>
      <c r="HC354" s="57"/>
      <c r="HS354" s="57"/>
      <c r="II354" s="57"/>
    </row>
    <row r="355" spans="1:243" ht="21.75" customHeight="1">
      <c r="A355" s="84"/>
      <c r="B355" s="80"/>
      <c r="C355" s="76"/>
      <c r="D355" s="81"/>
      <c r="E355" s="6"/>
      <c r="F355" s="6"/>
      <c r="G355" s="6"/>
      <c r="H355" s="4">
        <v>2029</v>
      </c>
      <c r="I355" s="11">
        <f t="shared" si="173"/>
        <v>0</v>
      </c>
      <c r="J355" s="11">
        <f t="shared" si="173"/>
        <v>0</v>
      </c>
      <c r="K355" s="11">
        <f t="shared" si="174"/>
        <v>0</v>
      </c>
      <c r="L355" s="11">
        <f t="shared" si="174"/>
        <v>0</v>
      </c>
      <c r="M355" s="11">
        <f t="shared" si="174"/>
        <v>0</v>
      </c>
      <c r="N355" s="11">
        <f t="shared" si="174"/>
        <v>0</v>
      </c>
      <c r="O355" s="11">
        <f t="shared" si="174"/>
        <v>0</v>
      </c>
      <c r="P355" s="11">
        <f t="shared" si="174"/>
        <v>0</v>
      </c>
      <c r="Q355" s="11">
        <f t="shared" si="174"/>
        <v>0</v>
      </c>
      <c r="R355" s="11">
        <f t="shared" si="174"/>
        <v>0</v>
      </c>
      <c r="S355" s="10"/>
      <c r="T355" s="2"/>
      <c r="AI355" s="57"/>
      <c r="AY355" s="57"/>
      <c r="BO355" s="57"/>
      <c r="CE355" s="57"/>
      <c r="CU355" s="57"/>
      <c r="DK355" s="57"/>
      <c r="EA355" s="57"/>
      <c r="EQ355" s="57"/>
      <c r="FG355" s="57"/>
      <c r="FW355" s="57"/>
      <c r="GM355" s="57"/>
      <c r="HC355" s="57"/>
      <c r="HS355" s="57"/>
      <c r="II355" s="57"/>
    </row>
    <row r="356" spans="1:243" ht="21.75" customHeight="1">
      <c r="A356" s="84"/>
      <c r="B356" s="80"/>
      <c r="C356" s="76"/>
      <c r="D356" s="81"/>
      <c r="E356" s="6"/>
      <c r="F356" s="6"/>
      <c r="G356" s="6"/>
      <c r="H356" s="4">
        <v>2030</v>
      </c>
      <c r="I356" s="11">
        <f t="shared" si="173"/>
        <v>0</v>
      </c>
      <c r="J356" s="11">
        <f t="shared" si="173"/>
        <v>0</v>
      </c>
      <c r="K356" s="11">
        <f t="shared" si="174"/>
        <v>0</v>
      </c>
      <c r="L356" s="11">
        <f t="shared" si="174"/>
        <v>0</v>
      </c>
      <c r="M356" s="11">
        <f t="shared" si="174"/>
        <v>0</v>
      </c>
      <c r="N356" s="11">
        <f t="shared" si="174"/>
        <v>0</v>
      </c>
      <c r="O356" s="11">
        <f t="shared" si="174"/>
        <v>0</v>
      </c>
      <c r="P356" s="11">
        <f t="shared" si="174"/>
        <v>0</v>
      </c>
      <c r="Q356" s="11">
        <f t="shared" si="174"/>
        <v>0</v>
      </c>
      <c r="R356" s="11">
        <f t="shared" si="174"/>
        <v>0</v>
      </c>
      <c r="S356" s="10"/>
      <c r="T356" s="2"/>
      <c r="AI356" s="57"/>
      <c r="AY356" s="57"/>
      <c r="BO356" s="57"/>
      <c r="CE356" s="57"/>
      <c r="CU356" s="57"/>
      <c r="DK356" s="57"/>
      <c r="EA356" s="57"/>
      <c r="EQ356" s="57"/>
      <c r="FG356" s="57"/>
      <c r="FW356" s="57"/>
      <c r="GM356" s="57"/>
      <c r="HC356" s="57"/>
      <c r="HS356" s="57"/>
      <c r="II356" s="57"/>
    </row>
    <row r="357" spans="1:20" ht="18" customHeight="1">
      <c r="A357" s="84"/>
      <c r="B357" s="77" t="s">
        <v>38</v>
      </c>
      <c r="C357" s="78"/>
      <c r="D357" s="79"/>
      <c r="E357" s="6"/>
      <c r="F357" s="6"/>
      <c r="G357" s="6"/>
      <c r="H357" s="8" t="s">
        <v>26</v>
      </c>
      <c r="I357" s="9">
        <f aca="true" t="shared" si="175" ref="I357:J362">K357+M357+O357+Q357</f>
        <v>1203702.5</v>
      </c>
      <c r="J357" s="9">
        <f t="shared" si="175"/>
        <v>1203702.5</v>
      </c>
      <c r="K357" s="9">
        <f aca="true" t="shared" si="176" ref="K357:R357">SUM(K358:K366)</f>
        <v>361.2</v>
      </c>
      <c r="L357" s="9">
        <f t="shared" si="176"/>
        <v>361.2</v>
      </c>
      <c r="M357" s="9">
        <f t="shared" si="176"/>
        <v>1167241</v>
      </c>
      <c r="N357" s="9">
        <f t="shared" si="176"/>
        <v>1167241</v>
      </c>
      <c r="O357" s="9">
        <f t="shared" si="176"/>
        <v>36100.299999999996</v>
      </c>
      <c r="P357" s="9">
        <f t="shared" si="176"/>
        <v>36100.299999999996</v>
      </c>
      <c r="Q357" s="9">
        <f t="shared" si="176"/>
        <v>0</v>
      </c>
      <c r="R357" s="9">
        <f t="shared" si="176"/>
        <v>0</v>
      </c>
      <c r="S357" s="10"/>
      <c r="T357" s="2"/>
    </row>
    <row r="358" spans="1:20" ht="21.75" customHeight="1">
      <c r="A358" s="84"/>
      <c r="B358" s="80"/>
      <c r="C358" s="76"/>
      <c r="D358" s="81"/>
      <c r="E358" s="6"/>
      <c r="F358" s="6"/>
      <c r="G358" s="6"/>
      <c r="H358" s="4">
        <v>2022</v>
      </c>
      <c r="I358" s="11">
        <f t="shared" si="175"/>
        <v>359924.6</v>
      </c>
      <c r="J358" s="11">
        <f t="shared" si="175"/>
        <v>359924.6</v>
      </c>
      <c r="K358" s="11">
        <f>K377</f>
        <v>107.99999999999999</v>
      </c>
      <c r="L358" s="11">
        <f aca="true" t="shared" si="177" ref="L358:R358">L377</f>
        <v>107.99999999999999</v>
      </c>
      <c r="M358" s="11">
        <f t="shared" si="177"/>
        <v>349022.1</v>
      </c>
      <c r="N358" s="11">
        <f t="shared" si="177"/>
        <v>349022.1</v>
      </c>
      <c r="O358" s="11">
        <f t="shared" si="177"/>
        <v>10794.499999999998</v>
      </c>
      <c r="P358" s="11">
        <f t="shared" si="177"/>
        <v>10794.499999999998</v>
      </c>
      <c r="Q358" s="11">
        <f t="shared" si="177"/>
        <v>0</v>
      </c>
      <c r="R358" s="11">
        <f t="shared" si="177"/>
        <v>0</v>
      </c>
      <c r="S358" s="10"/>
      <c r="T358" s="2"/>
    </row>
    <row r="359" spans="1:20" ht="19.5" customHeight="1">
      <c r="A359" s="84"/>
      <c r="B359" s="80"/>
      <c r="C359" s="76"/>
      <c r="D359" s="81"/>
      <c r="E359" s="6"/>
      <c r="F359" s="6"/>
      <c r="G359" s="6"/>
      <c r="H359" s="4">
        <v>2023</v>
      </c>
      <c r="I359" s="11">
        <f t="shared" si="175"/>
        <v>843777.9</v>
      </c>
      <c r="J359" s="11">
        <f t="shared" si="175"/>
        <v>843777.9</v>
      </c>
      <c r="K359" s="11">
        <f>K378</f>
        <v>253.20000000000002</v>
      </c>
      <c r="L359" s="11">
        <f aca="true" t="shared" si="178" ref="L359:R359">L378</f>
        <v>253.20000000000002</v>
      </c>
      <c r="M359" s="11">
        <f t="shared" si="178"/>
        <v>818218.9</v>
      </c>
      <c r="N359" s="11">
        <f t="shared" si="178"/>
        <v>818218.9</v>
      </c>
      <c r="O359" s="11">
        <f t="shared" si="178"/>
        <v>25305.8</v>
      </c>
      <c r="P359" s="11">
        <f t="shared" si="178"/>
        <v>25305.8</v>
      </c>
      <c r="Q359" s="11">
        <f t="shared" si="178"/>
        <v>0</v>
      </c>
      <c r="R359" s="11">
        <f t="shared" si="178"/>
        <v>0</v>
      </c>
      <c r="S359" s="10"/>
      <c r="T359" s="2"/>
    </row>
    <row r="360" spans="1:20" ht="18.75" customHeight="1">
      <c r="A360" s="84"/>
      <c r="B360" s="80"/>
      <c r="C360" s="76"/>
      <c r="D360" s="81"/>
      <c r="E360" s="6"/>
      <c r="F360" s="6"/>
      <c r="G360" s="6"/>
      <c r="H360" s="4">
        <v>2024</v>
      </c>
      <c r="I360" s="11">
        <f t="shared" si="175"/>
        <v>0</v>
      </c>
      <c r="J360" s="11">
        <f t="shared" si="175"/>
        <v>0</v>
      </c>
      <c r="K360" s="11">
        <f>0</f>
        <v>0</v>
      </c>
      <c r="L360" s="11">
        <f>0</f>
        <v>0</v>
      </c>
      <c r="M360" s="11">
        <f>0</f>
        <v>0</v>
      </c>
      <c r="N360" s="11">
        <f>0</f>
        <v>0</v>
      </c>
      <c r="O360" s="11">
        <f>0</f>
        <v>0</v>
      </c>
      <c r="P360" s="11">
        <f>0</f>
        <v>0</v>
      </c>
      <c r="Q360" s="11">
        <f>0</f>
        <v>0</v>
      </c>
      <c r="R360" s="11">
        <f>0</f>
        <v>0</v>
      </c>
      <c r="S360" s="10"/>
      <c r="T360" s="2"/>
    </row>
    <row r="361" spans="1:20" ht="17.25" customHeight="1">
      <c r="A361" s="84"/>
      <c r="B361" s="80"/>
      <c r="C361" s="76"/>
      <c r="D361" s="81"/>
      <c r="E361" s="6"/>
      <c r="F361" s="6"/>
      <c r="G361" s="6"/>
      <c r="H361" s="4">
        <v>2025</v>
      </c>
      <c r="I361" s="11">
        <f t="shared" si="175"/>
        <v>0</v>
      </c>
      <c r="J361" s="11">
        <f t="shared" si="175"/>
        <v>0</v>
      </c>
      <c r="K361" s="11">
        <v>0</v>
      </c>
      <c r="L361" s="11">
        <v>0</v>
      </c>
      <c r="M361" s="11">
        <v>0</v>
      </c>
      <c r="N361" s="11">
        <v>0</v>
      </c>
      <c r="O361" s="11">
        <v>0</v>
      </c>
      <c r="P361" s="11">
        <v>0</v>
      </c>
      <c r="Q361" s="11">
        <v>0</v>
      </c>
      <c r="R361" s="11">
        <v>0</v>
      </c>
      <c r="S361" s="10"/>
      <c r="T361" s="2"/>
    </row>
    <row r="362" spans="1:20" ht="19.5" customHeight="1">
      <c r="A362" s="84"/>
      <c r="B362" s="80"/>
      <c r="C362" s="76"/>
      <c r="D362" s="81"/>
      <c r="E362" s="6"/>
      <c r="F362" s="6"/>
      <c r="G362" s="6"/>
      <c r="H362" s="4">
        <v>2026</v>
      </c>
      <c r="I362" s="11">
        <f t="shared" si="175"/>
        <v>0</v>
      </c>
      <c r="J362" s="11">
        <f t="shared" si="175"/>
        <v>0</v>
      </c>
      <c r="K362" s="11">
        <f>0</f>
        <v>0</v>
      </c>
      <c r="L362" s="11">
        <f>0</f>
        <v>0</v>
      </c>
      <c r="M362" s="11">
        <f>0</f>
        <v>0</v>
      </c>
      <c r="N362" s="11">
        <f>0</f>
        <v>0</v>
      </c>
      <c r="O362" s="11">
        <f>0</f>
        <v>0</v>
      </c>
      <c r="P362" s="11">
        <f>0</f>
        <v>0</v>
      </c>
      <c r="Q362" s="11">
        <f>0</f>
        <v>0</v>
      </c>
      <c r="R362" s="11">
        <f>0</f>
        <v>0</v>
      </c>
      <c r="S362" s="10"/>
      <c r="T362" s="2"/>
    </row>
    <row r="363" spans="1:20" ht="18" customHeight="1">
      <c r="A363" s="84"/>
      <c r="B363" s="80"/>
      <c r="C363" s="76"/>
      <c r="D363" s="81"/>
      <c r="E363" s="6"/>
      <c r="F363" s="6"/>
      <c r="G363" s="6"/>
      <c r="H363" s="4">
        <v>2027</v>
      </c>
      <c r="I363" s="11">
        <f>K363+M363+O363+Q363</f>
        <v>0</v>
      </c>
      <c r="J363" s="11">
        <f aca="true" t="shared" si="179" ref="J363:J380">L363+N363+P363+R363</f>
        <v>0</v>
      </c>
      <c r="K363" s="11">
        <v>0</v>
      </c>
      <c r="L363" s="11">
        <v>0</v>
      </c>
      <c r="M363" s="11">
        <v>0</v>
      </c>
      <c r="N363" s="11">
        <v>0</v>
      </c>
      <c r="O363" s="11">
        <v>0</v>
      </c>
      <c r="P363" s="11">
        <v>0</v>
      </c>
      <c r="Q363" s="11">
        <v>0</v>
      </c>
      <c r="R363" s="11">
        <v>0</v>
      </c>
      <c r="S363" s="10"/>
      <c r="T363" s="2"/>
    </row>
    <row r="364" spans="1:243" ht="21.75" customHeight="1">
      <c r="A364" s="84"/>
      <c r="B364" s="80"/>
      <c r="C364" s="76"/>
      <c r="D364" s="81"/>
      <c r="E364" s="6"/>
      <c r="F364" s="6"/>
      <c r="G364" s="6"/>
      <c r="H364" s="4">
        <v>2028</v>
      </c>
      <c r="I364" s="11">
        <f aca="true" t="shared" si="180" ref="I364:I388">K364+M364+O364+Q364</f>
        <v>0</v>
      </c>
      <c r="J364" s="11">
        <f t="shared" si="179"/>
        <v>0</v>
      </c>
      <c r="K364" s="11">
        <v>0</v>
      </c>
      <c r="L364" s="11">
        <v>0</v>
      </c>
      <c r="M364" s="11">
        <v>0</v>
      </c>
      <c r="N364" s="11">
        <v>0</v>
      </c>
      <c r="O364" s="11">
        <v>0</v>
      </c>
      <c r="P364" s="11">
        <v>0</v>
      </c>
      <c r="Q364" s="11">
        <v>0</v>
      </c>
      <c r="R364" s="11">
        <v>0</v>
      </c>
      <c r="S364" s="10"/>
      <c r="T364" s="2"/>
      <c r="AI364" s="57"/>
      <c r="AY364" s="57"/>
      <c r="BO364" s="57"/>
      <c r="CE364" s="57"/>
      <c r="CU364" s="57"/>
      <c r="DK364" s="57"/>
      <c r="EA364" s="57"/>
      <c r="EQ364" s="57"/>
      <c r="FG364" s="57"/>
      <c r="FW364" s="57"/>
      <c r="GM364" s="57"/>
      <c r="HC364" s="57"/>
      <c r="HS364" s="57"/>
      <c r="II364" s="57"/>
    </row>
    <row r="365" spans="1:243" ht="21.75" customHeight="1">
      <c r="A365" s="84"/>
      <c r="B365" s="80"/>
      <c r="C365" s="76"/>
      <c r="D365" s="81"/>
      <c r="E365" s="6"/>
      <c r="F365" s="6"/>
      <c r="G365" s="6"/>
      <c r="H365" s="4">
        <v>2029</v>
      </c>
      <c r="I365" s="11">
        <f t="shared" si="180"/>
        <v>0</v>
      </c>
      <c r="J365" s="11">
        <f t="shared" si="179"/>
        <v>0</v>
      </c>
      <c r="K365" s="11">
        <v>0</v>
      </c>
      <c r="L365" s="11">
        <v>0</v>
      </c>
      <c r="M365" s="11">
        <v>0</v>
      </c>
      <c r="N365" s="11">
        <v>0</v>
      </c>
      <c r="O365" s="11">
        <v>0</v>
      </c>
      <c r="P365" s="11">
        <v>0</v>
      </c>
      <c r="Q365" s="11">
        <v>0</v>
      </c>
      <c r="R365" s="11">
        <v>0</v>
      </c>
      <c r="S365" s="11">
        <f>S427+S428+S429+S430+S431</f>
        <v>0</v>
      </c>
      <c r="T365" s="2"/>
      <c r="AI365" s="57"/>
      <c r="AY365" s="57"/>
      <c r="BO365" s="57"/>
      <c r="CE365" s="57"/>
      <c r="CU365" s="57"/>
      <c r="DK365" s="57"/>
      <c r="EA365" s="57"/>
      <c r="EQ365" s="57"/>
      <c r="FG365" s="57"/>
      <c r="FW365" s="57"/>
      <c r="GM365" s="57"/>
      <c r="HC365" s="57"/>
      <c r="HS365" s="57"/>
      <c r="II365" s="57"/>
    </row>
    <row r="366" spans="1:243" ht="21.75" customHeight="1">
      <c r="A366" s="84"/>
      <c r="B366" s="80"/>
      <c r="C366" s="76"/>
      <c r="D366" s="81"/>
      <c r="E366" s="60"/>
      <c r="F366" s="6"/>
      <c r="G366" s="6"/>
      <c r="H366" s="4">
        <v>2030</v>
      </c>
      <c r="I366" s="11">
        <f t="shared" si="180"/>
        <v>0</v>
      </c>
      <c r="J366" s="11">
        <f t="shared" si="179"/>
        <v>0</v>
      </c>
      <c r="K366" s="11">
        <v>0</v>
      </c>
      <c r="L366" s="11">
        <v>0</v>
      </c>
      <c r="M366" s="11">
        <v>0</v>
      </c>
      <c r="N366" s="11">
        <v>0</v>
      </c>
      <c r="O366" s="11">
        <v>0</v>
      </c>
      <c r="P366" s="11">
        <v>0</v>
      </c>
      <c r="Q366" s="11">
        <v>0</v>
      </c>
      <c r="R366" s="11">
        <v>0</v>
      </c>
      <c r="S366" s="10"/>
      <c r="T366" s="2"/>
      <c r="AI366" s="57"/>
      <c r="AY366" s="57"/>
      <c r="BO366" s="57"/>
      <c r="CE366" s="57"/>
      <c r="CU366" s="57"/>
      <c r="DK366" s="57"/>
      <c r="EA366" s="57"/>
      <c r="EQ366" s="57"/>
      <c r="FG366" s="57"/>
      <c r="FW366" s="57"/>
      <c r="GM366" s="57"/>
      <c r="HC366" s="57"/>
      <c r="HS366" s="57"/>
      <c r="II366" s="57"/>
    </row>
    <row r="367" spans="1:20" ht="18" customHeight="1">
      <c r="A367" s="84"/>
      <c r="B367" s="77" t="s">
        <v>301</v>
      </c>
      <c r="C367" s="78"/>
      <c r="D367" s="79"/>
      <c r="E367" s="6"/>
      <c r="F367" s="6"/>
      <c r="G367" s="6"/>
      <c r="H367" s="8" t="s">
        <v>26</v>
      </c>
      <c r="I367" s="9">
        <f t="shared" si="180"/>
        <v>0</v>
      </c>
      <c r="J367" s="9">
        <f t="shared" si="179"/>
        <v>0</v>
      </c>
      <c r="K367" s="9">
        <f aca="true" t="shared" si="181" ref="K367:R367">SUM(K368:K376)</f>
        <v>0</v>
      </c>
      <c r="L367" s="9">
        <f t="shared" si="181"/>
        <v>0</v>
      </c>
      <c r="M367" s="9">
        <f t="shared" si="181"/>
        <v>0</v>
      </c>
      <c r="N367" s="9">
        <f t="shared" si="181"/>
        <v>0</v>
      </c>
      <c r="O367" s="9">
        <f t="shared" si="181"/>
        <v>0</v>
      </c>
      <c r="P367" s="9">
        <f t="shared" si="181"/>
        <v>0</v>
      </c>
      <c r="Q367" s="9">
        <f t="shared" si="181"/>
        <v>0</v>
      </c>
      <c r="R367" s="9">
        <f t="shared" si="181"/>
        <v>0</v>
      </c>
      <c r="S367" s="10"/>
      <c r="T367" s="2"/>
    </row>
    <row r="368" spans="1:20" ht="21.75" customHeight="1">
      <c r="A368" s="84"/>
      <c r="B368" s="80"/>
      <c r="C368" s="76"/>
      <c r="D368" s="81"/>
      <c r="E368" s="6"/>
      <c r="F368" s="6"/>
      <c r="G368" s="6"/>
      <c r="H368" s="4">
        <v>2022</v>
      </c>
      <c r="I368" s="11">
        <f t="shared" si="180"/>
        <v>0</v>
      </c>
      <c r="J368" s="11">
        <f t="shared" si="179"/>
        <v>0</v>
      </c>
      <c r="K368" s="11">
        <v>0</v>
      </c>
      <c r="L368" s="11">
        <v>0</v>
      </c>
      <c r="M368" s="11">
        <v>0</v>
      </c>
      <c r="N368" s="11">
        <v>0</v>
      </c>
      <c r="O368" s="11">
        <v>0</v>
      </c>
      <c r="P368" s="11">
        <v>0</v>
      </c>
      <c r="Q368" s="11">
        <v>0</v>
      </c>
      <c r="R368" s="11">
        <v>0</v>
      </c>
      <c r="S368" s="10"/>
      <c r="T368" s="2"/>
    </row>
    <row r="369" spans="1:20" ht="19.5" customHeight="1">
      <c r="A369" s="84"/>
      <c r="B369" s="80"/>
      <c r="C369" s="76"/>
      <c r="D369" s="81"/>
      <c r="E369" s="6"/>
      <c r="F369" s="6"/>
      <c r="G369" s="6"/>
      <c r="H369" s="4">
        <v>2023</v>
      </c>
      <c r="I369" s="11">
        <f t="shared" si="180"/>
        <v>0</v>
      </c>
      <c r="J369" s="11">
        <f t="shared" si="179"/>
        <v>0</v>
      </c>
      <c r="K369" s="11">
        <v>0</v>
      </c>
      <c r="L369" s="11">
        <v>0</v>
      </c>
      <c r="M369" s="11">
        <v>0</v>
      </c>
      <c r="N369" s="11">
        <v>0</v>
      </c>
      <c r="O369" s="11">
        <v>0</v>
      </c>
      <c r="P369" s="11">
        <v>0</v>
      </c>
      <c r="Q369" s="11">
        <v>0</v>
      </c>
      <c r="R369" s="11">
        <v>0</v>
      </c>
      <c r="S369" s="10"/>
      <c r="T369" s="2"/>
    </row>
    <row r="370" spans="1:20" ht="18.75" customHeight="1">
      <c r="A370" s="84"/>
      <c r="B370" s="80"/>
      <c r="C370" s="76"/>
      <c r="D370" s="81"/>
      <c r="E370" s="6"/>
      <c r="F370" s="6"/>
      <c r="G370" s="6"/>
      <c r="H370" s="4">
        <v>2024</v>
      </c>
      <c r="I370" s="11">
        <f t="shared" si="180"/>
        <v>0</v>
      </c>
      <c r="J370" s="11">
        <f t="shared" si="179"/>
        <v>0</v>
      </c>
      <c r="K370" s="11">
        <v>0</v>
      </c>
      <c r="L370" s="11">
        <v>0</v>
      </c>
      <c r="M370" s="11">
        <v>0</v>
      </c>
      <c r="N370" s="11">
        <v>0</v>
      </c>
      <c r="O370" s="11">
        <v>0</v>
      </c>
      <c r="P370" s="11">
        <v>0</v>
      </c>
      <c r="Q370" s="11">
        <v>0</v>
      </c>
      <c r="R370" s="11">
        <v>0</v>
      </c>
      <c r="S370" s="10"/>
      <c r="T370" s="2"/>
    </row>
    <row r="371" spans="1:20" ht="17.25" customHeight="1">
      <c r="A371" s="84"/>
      <c r="B371" s="80"/>
      <c r="C371" s="76"/>
      <c r="D371" s="81"/>
      <c r="E371" s="6"/>
      <c r="F371" s="6"/>
      <c r="G371" s="6"/>
      <c r="H371" s="4">
        <v>2025</v>
      </c>
      <c r="I371" s="11">
        <f t="shared" si="180"/>
        <v>0</v>
      </c>
      <c r="J371" s="11">
        <f t="shared" si="179"/>
        <v>0</v>
      </c>
      <c r="K371" s="11">
        <v>0</v>
      </c>
      <c r="L371" s="11">
        <v>0</v>
      </c>
      <c r="M371" s="11">
        <v>0</v>
      </c>
      <c r="N371" s="11">
        <v>0</v>
      </c>
      <c r="O371" s="11">
        <v>0</v>
      </c>
      <c r="P371" s="11">
        <v>0</v>
      </c>
      <c r="Q371" s="11">
        <v>0</v>
      </c>
      <c r="R371" s="11">
        <v>0</v>
      </c>
      <c r="S371" s="10"/>
      <c r="T371" s="2"/>
    </row>
    <row r="372" spans="1:20" ht="19.5" customHeight="1">
      <c r="A372" s="84"/>
      <c r="B372" s="80"/>
      <c r="C372" s="76"/>
      <c r="D372" s="81"/>
      <c r="E372" s="6"/>
      <c r="F372" s="6"/>
      <c r="G372" s="6"/>
      <c r="H372" s="4">
        <v>2026</v>
      </c>
      <c r="I372" s="11">
        <f t="shared" si="180"/>
        <v>0</v>
      </c>
      <c r="J372" s="11">
        <f t="shared" si="179"/>
        <v>0</v>
      </c>
      <c r="K372" s="11">
        <v>0</v>
      </c>
      <c r="L372" s="11">
        <v>0</v>
      </c>
      <c r="M372" s="11">
        <v>0</v>
      </c>
      <c r="N372" s="11">
        <v>0</v>
      </c>
      <c r="O372" s="11">
        <v>0</v>
      </c>
      <c r="P372" s="11">
        <v>0</v>
      </c>
      <c r="Q372" s="11">
        <v>0</v>
      </c>
      <c r="R372" s="11">
        <v>0</v>
      </c>
      <c r="S372" s="10"/>
      <c r="T372" s="2"/>
    </row>
    <row r="373" spans="1:20" ht="18" customHeight="1">
      <c r="A373" s="84"/>
      <c r="B373" s="80"/>
      <c r="C373" s="76"/>
      <c r="D373" s="81"/>
      <c r="E373" s="6"/>
      <c r="F373" s="6"/>
      <c r="G373" s="6"/>
      <c r="H373" s="4">
        <v>2027</v>
      </c>
      <c r="I373" s="11">
        <f aca="true" t="shared" si="182" ref="I373:J378">K373+M373+O373+Q373</f>
        <v>0</v>
      </c>
      <c r="J373" s="11">
        <f t="shared" si="182"/>
        <v>0</v>
      </c>
      <c r="K373" s="11">
        <v>0</v>
      </c>
      <c r="L373" s="11">
        <v>0</v>
      </c>
      <c r="M373" s="11">
        <v>0</v>
      </c>
      <c r="N373" s="11">
        <v>0</v>
      </c>
      <c r="O373" s="11">
        <v>0</v>
      </c>
      <c r="P373" s="11">
        <v>0</v>
      </c>
      <c r="Q373" s="11">
        <v>0</v>
      </c>
      <c r="R373" s="11">
        <v>0</v>
      </c>
      <c r="S373" s="10"/>
      <c r="T373" s="2"/>
    </row>
    <row r="374" spans="1:243" ht="21.75" customHeight="1">
      <c r="A374" s="84"/>
      <c r="B374" s="80"/>
      <c r="C374" s="76"/>
      <c r="D374" s="81"/>
      <c r="E374" s="6"/>
      <c r="F374" s="6"/>
      <c r="G374" s="6"/>
      <c r="H374" s="4">
        <v>2028</v>
      </c>
      <c r="I374" s="11">
        <f t="shared" si="182"/>
        <v>0</v>
      </c>
      <c r="J374" s="11">
        <f t="shared" si="182"/>
        <v>0</v>
      </c>
      <c r="K374" s="11">
        <v>0</v>
      </c>
      <c r="L374" s="11">
        <v>0</v>
      </c>
      <c r="M374" s="11">
        <v>0</v>
      </c>
      <c r="N374" s="11">
        <v>0</v>
      </c>
      <c r="O374" s="11">
        <v>0</v>
      </c>
      <c r="P374" s="11">
        <v>0</v>
      </c>
      <c r="Q374" s="11">
        <v>0</v>
      </c>
      <c r="R374" s="11">
        <v>0</v>
      </c>
      <c r="S374" s="10"/>
      <c r="T374" s="2"/>
      <c r="AI374" s="57"/>
      <c r="AY374" s="57"/>
      <c r="BO374" s="57"/>
      <c r="CE374" s="57"/>
      <c r="CU374" s="57"/>
      <c r="DK374" s="57"/>
      <c r="EA374" s="57"/>
      <c r="EQ374" s="57"/>
      <c r="FG374" s="57"/>
      <c r="FW374" s="57"/>
      <c r="GM374" s="57"/>
      <c r="HC374" s="57"/>
      <c r="HS374" s="57"/>
      <c r="II374" s="57"/>
    </row>
    <row r="375" spans="1:243" ht="21.75" customHeight="1">
      <c r="A375" s="84"/>
      <c r="B375" s="80"/>
      <c r="C375" s="76"/>
      <c r="D375" s="81"/>
      <c r="E375" s="6"/>
      <c r="F375" s="6"/>
      <c r="G375" s="6"/>
      <c r="H375" s="4">
        <v>2029</v>
      </c>
      <c r="I375" s="11">
        <f t="shared" si="182"/>
        <v>0</v>
      </c>
      <c r="J375" s="11">
        <f t="shared" si="182"/>
        <v>0</v>
      </c>
      <c r="K375" s="11">
        <v>0</v>
      </c>
      <c r="L375" s="11">
        <v>0</v>
      </c>
      <c r="M375" s="11">
        <v>0</v>
      </c>
      <c r="N375" s="11">
        <v>0</v>
      </c>
      <c r="O375" s="11">
        <v>0</v>
      </c>
      <c r="P375" s="11">
        <v>0</v>
      </c>
      <c r="Q375" s="11">
        <v>0</v>
      </c>
      <c r="R375" s="11">
        <v>0</v>
      </c>
      <c r="S375" s="11">
        <f>S437+S438+S439+S440+S441</f>
        <v>0</v>
      </c>
      <c r="T375" s="2"/>
      <c r="AI375" s="57"/>
      <c r="AY375" s="57"/>
      <c r="BO375" s="57"/>
      <c r="CE375" s="57"/>
      <c r="CU375" s="57"/>
      <c r="DK375" s="57"/>
      <c r="EA375" s="57"/>
      <c r="EQ375" s="57"/>
      <c r="FG375" s="57"/>
      <c r="FW375" s="57"/>
      <c r="GM375" s="57"/>
      <c r="HC375" s="57"/>
      <c r="HS375" s="57"/>
      <c r="II375" s="57"/>
    </row>
    <row r="376" spans="1:243" ht="21.75" customHeight="1">
      <c r="A376" s="88"/>
      <c r="B376" s="80"/>
      <c r="C376" s="76"/>
      <c r="D376" s="81"/>
      <c r="E376" s="60"/>
      <c r="F376" s="6"/>
      <c r="G376" s="6"/>
      <c r="H376" s="4">
        <v>2030</v>
      </c>
      <c r="I376" s="11">
        <f t="shared" si="182"/>
        <v>0</v>
      </c>
      <c r="J376" s="11">
        <f t="shared" si="182"/>
        <v>0</v>
      </c>
      <c r="K376" s="11">
        <v>0</v>
      </c>
      <c r="L376" s="11">
        <v>0</v>
      </c>
      <c r="M376" s="11">
        <v>0</v>
      </c>
      <c r="N376" s="11">
        <v>0</v>
      </c>
      <c r="O376" s="11">
        <v>0</v>
      </c>
      <c r="P376" s="11">
        <v>0</v>
      </c>
      <c r="Q376" s="11">
        <v>0</v>
      </c>
      <c r="R376" s="11">
        <v>0</v>
      </c>
      <c r="S376" s="10"/>
      <c r="T376" s="2"/>
      <c r="AI376" s="57"/>
      <c r="AY376" s="57"/>
      <c r="BO376" s="57"/>
      <c r="CE376" s="57"/>
      <c r="CU376" s="57"/>
      <c r="DK376" s="57"/>
      <c r="EA376" s="57"/>
      <c r="EQ376" s="57"/>
      <c r="FG376" s="57"/>
      <c r="FW376" s="57"/>
      <c r="GM376" s="57"/>
      <c r="HC376" s="57"/>
      <c r="HS376" s="57"/>
      <c r="II376" s="57"/>
    </row>
    <row r="377" spans="1:20" ht="57" customHeight="1">
      <c r="A377" s="106" t="s">
        <v>287</v>
      </c>
      <c r="B377" s="103" t="s">
        <v>135</v>
      </c>
      <c r="C377" s="55">
        <v>0</v>
      </c>
      <c r="D377" s="55" t="s">
        <v>3</v>
      </c>
      <c r="E377" s="62" t="s">
        <v>284</v>
      </c>
      <c r="F377" s="62" t="s">
        <v>220</v>
      </c>
      <c r="G377" s="62" t="s">
        <v>218</v>
      </c>
      <c r="H377" s="62">
        <v>2022</v>
      </c>
      <c r="I377" s="1">
        <f t="shared" si="182"/>
        <v>359924.6</v>
      </c>
      <c r="J377" s="1">
        <f t="shared" si="182"/>
        <v>359924.6</v>
      </c>
      <c r="K377" s="74">
        <f>185.2-77.2</f>
        <v>107.99999999999999</v>
      </c>
      <c r="L377" s="74">
        <f>185.2-77.2</f>
        <v>107.99999999999999</v>
      </c>
      <c r="M377" s="74">
        <f>598427.1-249405</f>
        <v>349022.1</v>
      </c>
      <c r="N377" s="74">
        <f>598427.1-249405</f>
        <v>349022.1</v>
      </c>
      <c r="O377" s="74">
        <f>18523.6-7729.1</f>
        <v>10794.499999999998</v>
      </c>
      <c r="P377" s="74">
        <f>18523.6-7729.1</f>
        <v>10794.499999999998</v>
      </c>
      <c r="Q377" s="1">
        <v>0</v>
      </c>
      <c r="R377" s="1">
        <v>0</v>
      </c>
      <c r="S377" s="65"/>
      <c r="T377" s="2"/>
    </row>
    <row r="378" spans="1:20" ht="57" customHeight="1">
      <c r="A378" s="108"/>
      <c r="B378" s="104"/>
      <c r="C378" s="55">
        <v>0.72914</v>
      </c>
      <c r="D378" s="55" t="s">
        <v>3</v>
      </c>
      <c r="E378" s="62" t="s">
        <v>284</v>
      </c>
      <c r="F378" s="62" t="s">
        <v>220</v>
      </c>
      <c r="G378" s="62" t="s">
        <v>218</v>
      </c>
      <c r="H378" s="62">
        <v>2023</v>
      </c>
      <c r="I378" s="1">
        <f t="shared" si="182"/>
        <v>843777.9</v>
      </c>
      <c r="J378" s="1">
        <f t="shared" si="182"/>
        <v>843777.9</v>
      </c>
      <c r="K378" s="74">
        <f>177.8+75.4</f>
        <v>253.20000000000002</v>
      </c>
      <c r="L378" s="74">
        <f>177.8+75.4</f>
        <v>253.20000000000002</v>
      </c>
      <c r="M378" s="74">
        <f>574554.9+243664</f>
        <v>818218.9</v>
      </c>
      <c r="N378" s="74">
        <f>574554.9+243664</f>
        <v>818218.9</v>
      </c>
      <c r="O378" s="74">
        <f>17592+7713.8</f>
        <v>25305.8</v>
      </c>
      <c r="P378" s="74">
        <f>17592+7713.8</f>
        <v>25305.8</v>
      </c>
      <c r="Q378" s="1">
        <v>0</v>
      </c>
      <c r="R378" s="1">
        <v>0</v>
      </c>
      <c r="S378" s="65"/>
      <c r="T378" s="2"/>
    </row>
    <row r="379" spans="1:20" ht="29.25" customHeight="1">
      <c r="A379" s="83" t="s">
        <v>288</v>
      </c>
      <c r="B379" s="77" t="s">
        <v>309</v>
      </c>
      <c r="C379" s="78"/>
      <c r="D379" s="79"/>
      <c r="E379" s="85"/>
      <c r="F379" s="60"/>
      <c r="G379" s="60"/>
      <c r="H379" s="8" t="s">
        <v>26</v>
      </c>
      <c r="I379" s="9">
        <f t="shared" si="180"/>
        <v>46435.6</v>
      </c>
      <c r="J379" s="9">
        <f t="shared" si="179"/>
        <v>46435.6</v>
      </c>
      <c r="K379" s="9">
        <f>K380+K381+K382+K383+K384+K385+K386+K387+K388</f>
        <v>14</v>
      </c>
      <c r="L379" s="9">
        <f aca="true" t="shared" si="183" ref="L379:R379">L380+L381+L382+L383+L384+L385+L386+L387+L388</f>
        <v>14</v>
      </c>
      <c r="M379" s="9">
        <f t="shared" si="183"/>
        <v>45029</v>
      </c>
      <c r="N379" s="9">
        <f t="shared" si="183"/>
        <v>45029</v>
      </c>
      <c r="O379" s="9">
        <f t="shared" si="183"/>
        <v>1392.6</v>
      </c>
      <c r="P379" s="9">
        <f t="shared" si="183"/>
        <v>1392.6</v>
      </c>
      <c r="Q379" s="9">
        <f t="shared" si="183"/>
        <v>0</v>
      </c>
      <c r="R379" s="9">
        <f t="shared" si="183"/>
        <v>0</v>
      </c>
      <c r="S379" s="10"/>
      <c r="T379" s="2"/>
    </row>
    <row r="380" spans="1:20" ht="22.5" customHeight="1">
      <c r="A380" s="84"/>
      <c r="B380" s="80"/>
      <c r="C380" s="76"/>
      <c r="D380" s="81"/>
      <c r="E380" s="86"/>
      <c r="F380" s="61"/>
      <c r="G380" s="61"/>
      <c r="H380" s="4">
        <v>2022</v>
      </c>
      <c r="I380" s="11">
        <f t="shared" si="180"/>
        <v>46435.6</v>
      </c>
      <c r="J380" s="11">
        <f t="shared" si="179"/>
        <v>46435.6</v>
      </c>
      <c r="K380" s="11">
        <f>K389</f>
        <v>14</v>
      </c>
      <c r="L380" s="11">
        <f aca="true" t="shared" si="184" ref="L380:R380">L389</f>
        <v>14</v>
      </c>
      <c r="M380" s="11">
        <f t="shared" si="184"/>
        <v>45029</v>
      </c>
      <c r="N380" s="11">
        <f t="shared" si="184"/>
        <v>45029</v>
      </c>
      <c r="O380" s="11">
        <f t="shared" si="184"/>
        <v>1392.6</v>
      </c>
      <c r="P380" s="11">
        <f t="shared" si="184"/>
        <v>1392.6</v>
      </c>
      <c r="Q380" s="11">
        <f t="shared" si="184"/>
        <v>0</v>
      </c>
      <c r="R380" s="11">
        <f t="shared" si="184"/>
        <v>0</v>
      </c>
      <c r="S380" s="10"/>
      <c r="T380" s="2"/>
    </row>
    <row r="381" spans="1:20" ht="20.25" customHeight="1">
      <c r="A381" s="84"/>
      <c r="B381" s="80"/>
      <c r="C381" s="76"/>
      <c r="D381" s="81"/>
      <c r="E381" s="86"/>
      <c r="F381" s="61"/>
      <c r="G381" s="61"/>
      <c r="H381" s="4">
        <v>2023</v>
      </c>
      <c r="I381" s="11">
        <f t="shared" si="180"/>
        <v>0</v>
      </c>
      <c r="J381" s="11">
        <f>L381+N381+P381+R381</f>
        <v>0</v>
      </c>
      <c r="K381" s="11">
        <v>0</v>
      </c>
      <c r="L381" s="11">
        <v>0</v>
      </c>
      <c r="M381" s="11">
        <v>0</v>
      </c>
      <c r="N381" s="11">
        <v>0</v>
      </c>
      <c r="O381" s="11">
        <v>0</v>
      </c>
      <c r="P381" s="11">
        <v>0</v>
      </c>
      <c r="Q381" s="11">
        <v>0</v>
      </c>
      <c r="R381" s="11">
        <v>0</v>
      </c>
      <c r="S381" s="10"/>
      <c r="T381" s="2"/>
    </row>
    <row r="382" spans="1:20" ht="21.75" customHeight="1">
      <c r="A382" s="84"/>
      <c r="B382" s="80"/>
      <c r="C382" s="76"/>
      <c r="D382" s="81"/>
      <c r="E382" s="86"/>
      <c r="F382" s="61"/>
      <c r="G382" s="61"/>
      <c r="H382" s="4">
        <v>2024</v>
      </c>
      <c r="I382" s="11">
        <f t="shared" si="180"/>
        <v>0</v>
      </c>
      <c r="J382" s="11">
        <f>L382+N382+P382+R382</f>
        <v>0</v>
      </c>
      <c r="K382" s="11">
        <v>0</v>
      </c>
      <c r="L382" s="11">
        <v>0</v>
      </c>
      <c r="M382" s="11">
        <v>0</v>
      </c>
      <c r="N382" s="11">
        <v>0</v>
      </c>
      <c r="O382" s="11">
        <v>0</v>
      </c>
      <c r="P382" s="11">
        <v>0</v>
      </c>
      <c r="Q382" s="11">
        <v>0</v>
      </c>
      <c r="R382" s="11">
        <v>0</v>
      </c>
      <c r="S382" s="10"/>
      <c r="T382" s="2"/>
    </row>
    <row r="383" spans="1:20" ht="24" customHeight="1">
      <c r="A383" s="84"/>
      <c r="B383" s="80"/>
      <c r="C383" s="76"/>
      <c r="D383" s="81"/>
      <c r="E383" s="86"/>
      <c r="F383" s="61"/>
      <c r="G383" s="61"/>
      <c r="H383" s="4">
        <v>2025</v>
      </c>
      <c r="I383" s="11">
        <f t="shared" si="180"/>
        <v>0</v>
      </c>
      <c r="J383" s="11">
        <f aca="true" t="shared" si="185" ref="J383:J388">L383+N383+P383+R383</f>
        <v>0</v>
      </c>
      <c r="K383" s="11">
        <v>0</v>
      </c>
      <c r="L383" s="11">
        <v>0</v>
      </c>
      <c r="M383" s="11">
        <v>0</v>
      </c>
      <c r="N383" s="11">
        <v>0</v>
      </c>
      <c r="O383" s="11">
        <v>0</v>
      </c>
      <c r="P383" s="11">
        <v>0</v>
      </c>
      <c r="Q383" s="11">
        <v>0</v>
      </c>
      <c r="R383" s="11">
        <v>0</v>
      </c>
      <c r="S383" s="10"/>
      <c r="T383" s="2"/>
    </row>
    <row r="384" spans="1:20" ht="18" customHeight="1">
      <c r="A384" s="84"/>
      <c r="B384" s="80"/>
      <c r="C384" s="76"/>
      <c r="D384" s="81"/>
      <c r="E384" s="86"/>
      <c r="F384" s="61"/>
      <c r="G384" s="61"/>
      <c r="H384" s="4">
        <v>2026</v>
      </c>
      <c r="I384" s="11">
        <f t="shared" si="180"/>
        <v>0</v>
      </c>
      <c r="J384" s="11">
        <f t="shared" si="185"/>
        <v>0</v>
      </c>
      <c r="K384" s="11">
        <v>0</v>
      </c>
      <c r="L384" s="11">
        <v>0</v>
      </c>
      <c r="M384" s="11">
        <v>0</v>
      </c>
      <c r="N384" s="11">
        <v>0</v>
      </c>
      <c r="O384" s="11">
        <v>0</v>
      </c>
      <c r="P384" s="11">
        <v>0</v>
      </c>
      <c r="Q384" s="11">
        <v>0</v>
      </c>
      <c r="R384" s="11">
        <v>0</v>
      </c>
      <c r="S384" s="10"/>
      <c r="T384" s="2"/>
    </row>
    <row r="385" spans="1:20" ht="21.75" customHeight="1">
      <c r="A385" s="84"/>
      <c r="B385" s="80"/>
      <c r="C385" s="76"/>
      <c r="D385" s="81"/>
      <c r="E385" s="86"/>
      <c r="F385" s="61"/>
      <c r="G385" s="61"/>
      <c r="H385" s="4">
        <v>2027</v>
      </c>
      <c r="I385" s="11">
        <f t="shared" si="180"/>
        <v>0</v>
      </c>
      <c r="J385" s="11">
        <f t="shared" si="185"/>
        <v>0</v>
      </c>
      <c r="K385" s="11">
        <v>0</v>
      </c>
      <c r="L385" s="11">
        <v>0</v>
      </c>
      <c r="M385" s="11">
        <v>0</v>
      </c>
      <c r="N385" s="11">
        <v>0</v>
      </c>
      <c r="O385" s="11">
        <v>0</v>
      </c>
      <c r="P385" s="11">
        <v>0</v>
      </c>
      <c r="Q385" s="11">
        <v>0</v>
      </c>
      <c r="R385" s="11">
        <v>0</v>
      </c>
      <c r="S385" s="10"/>
      <c r="T385" s="2"/>
    </row>
    <row r="386" spans="1:20" ht="21.75" customHeight="1">
      <c r="A386" s="84"/>
      <c r="B386" s="80"/>
      <c r="C386" s="76"/>
      <c r="D386" s="81"/>
      <c r="E386" s="86"/>
      <c r="F386" s="61"/>
      <c r="G386" s="61"/>
      <c r="H386" s="4">
        <v>2028</v>
      </c>
      <c r="I386" s="11">
        <f t="shared" si="180"/>
        <v>0</v>
      </c>
      <c r="J386" s="11">
        <f t="shared" si="185"/>
        <v>0</v>
      </c>
      <c r="K386" s="11">
        <v>0</v>
      </c>
      <c r="L386" s="11">
        <v>0</v>
      </c>
      <c r="M386" s="11">
        <v>0</v>
      </c>
      <c r="N386" s="11">
        <v>0</v>
      </c>
      <c r="O386" s="11">
        <v>0</v>
      </c>
      <c r="P386" s="11">
        <v>0</v>
      </c>
      <c r="Q386" s="11">
        <v>0</v>
      </c>
      <c r="R386" s="11">
        <v>0</v>
      </c>
      <c r="S386" s="10"/>
      <c r="T386" s="2"/>
    </row>
    <row r="387" spans="1:20" ht="21.75" customHeight="1">
      <c r="A387" s="84"/>
      <c r="B387" s="80"/>
      <c r="C387" s="76"/>
      <c r="D387" s="81"/>
      <c r="E387" s="86"/>
      <c r="F387" s="61"/>
      <c r="G387" s="61"/>
      <c r="H387" s="4">
        <v>2029</v>
      </c>
      <c r="I387" s="11">
        <f t="shared" si="180"/>
        <v>0</v>
      </c>
      <c r="J387" s="11">
        <f t="shared" si="185"/>
        <v>0</v>
      </c>
      <c r="K387" s="11">
        <v>0</v>
      </c>
      <c r="L387" s="11">
        <v>0</v>
      </c>
      <c r="M387" s="11">
        <v>0</v>
      </c>
      <c r="N387" s="11">
        <v>0</v>
      </c>
      <c r="O387" s="11">
        <v>0</v>
      </c>
      <c r="P387" s="11">
        <v>0</v>
      </c>
      <c r="Q387" s="11">
        <v>0</v>
      </c>
      <c r="R387" s="11">
        <v>0</v>
      </c>
      <c r="S387" s="10"/>
      <c r="T387" s="2"/>
    </row>
    <row r="388" spans="1:20" ht="21.75" customHeight="1">
      <c r="A388" s="84"/>
      <c r="B388" s="80"/>
      <c r="C388" s="76"/>
      <c r="D388" s="81"/>
      <c r="E388" s="86"/>
      <c r="F388" s="61"/>
      <c r="G388" s="61"/>
      <c r="H388" s="4">
        <v>2030</v>
      </c>
      <c r="I388" s="11">
        <f t="shared" si="180"/>
        <v>0</v>
      </c>
      <c r="J388" s="11">
        <f t="shared" si="185"/>
        <v>0</v>
      </c>
      <c r="K388" s="11">
        <v>0</v>
      </c>
      <c r="L388" s="11">
        <v>0</v>
      </c>
      <c r="M388" s="11">
        <v>0</v>
      </c>
      <c r="N388" s="11">
        <v>0</v>
      </c>
      <c r="O388" s="11">
        <v>0</v>
      </c>
      <c r="P388" s="11">
        <v>0</v>
      </c>
      <c r="Q388" s="11">
        <v>0</v>
      </c>
      <c r="R388" s="11">
        <v>0</v>
      </c>
      <c r="S388" s="10"/>
      <c r="T388" s="2"/>
    </row>
    <row r="389" spans="1:20" ht="93.75" customHeight="1">
      <c r="A389" s="54" t="s">
        <v>289</v>
      </c>
      <c r="B389" s="34" t="s">
        <v>264</v>
      </c>
      <c r="C389" s="55">
        <v>0.17555</v>
      </c>
      <c r="D389" s="55" t="s">
        <v>3</v>
      </c>
      <c r="E389" s="62" t="s">
        <v>300</v>
      </c>
      <c r="F389" s="62" t="s">
        <v>220</v>
      </c>
      <c r="G389" s="62" t="s">
        <v>223</v>
      </c>
      <c r="H389" s="62">
        <v>2022</v>
      </c>
      <c r="I389" s="1">
        <f>K389+M389+O389+Q389</f>
        <v>46435.6</v>
      </c>
      <c r="J389" s="1">
        <f>L389+N389+P389+R389</f>
        <v>46435.6</v>
      </c>
      <c r="K389" s="74">
        <f>15.6-1.6</f>
        <v>14</v>
      </c>
      <c r="L389" s="74">
        <f>15.6-1.6</f>
        <v>14</v>
      </c>
      <c r="M389" s="74">
        <f>50378.2-5349.2</f>
        <v>45029</v>
      </c>
      <c r="N389" s="74">
        <f>50378.2-5349.2</f>
        <v>45029</v>
      </c>
      <c r="O389" s="74">
        <f>1542.5-149.9</f>
        <v>1392.6</v>
      </c>
      <c r="P389" s="74">
        <f>1542.5-149.9</f>
        <v>1392.6</v>
      </c>
      <c r="Q389" s="1">
        <v>0</v>
      </c>
      <c r="R389" s="1">
        <v>0</v>
      </c>
      <c r="S389" s="66"/>
      <c r="T389" s="2"/>
    </row>
    <row r="390" spans="1:256" ht="29.25" customHeight="1">
      <c r="A390" s="83" t="s">
        <v>310</v>
      </c>
      <c r="B390" s="77" t="s">
        <v>285</v>
      </c>
      <c r="C390" s="78"/>
      <c r="D390" s="79"/>
      <c r="E390" s="6"/>
      <c r="F390" s="6"/>
      <c r="G390" s="6"/>
      <c r="H390" s="8" t="s">
        <v>26</v>
      </c>
      <c r="I390" s="9">
        <f>SUM(I391:I399)</f>
        <v>1250138.1</v>
      </c>
      <c r="J390" s="9">
        <f aca="true" t="shared" si="186" ref="J390:R390">SUM(J391:J399)</f>
        <v>1250138.1</v>
      </c>
      <c r="K390" s="9">
        <f t="shared" si="186"/>
        <v>375.2</v>
      </c>
      <c r="L390" s="9">
        <f t="shared" si="186"/>
        <v>375.2</v>
      </c>
      <c r="M390" s="9">
        <f t="shared" si="186"/>
        <v>1212270</v>
      </c>
      <c r="N390" s="9">
        <f t="shared" si="186"/>
        <v>1212270</v>
      </c>
      <c r="O390" s="9">
        <f t="shared" si="186"/>
        <v>37492.899999999994</v>
      </c>
      <c r="P390" s="9">
        <f t="shared" si="186"/>
        <v>37492.899999999994</v>
      </c>
      <c r="Q390" s="9">
        <f t="shared" si="186"/>
        <v>0</v>
      </c>
      <c r="R390" s="9">
        <f t="shared" si="186"/>
        <v>0</v>
      </c>
      <c r="S390" s="10"/>
      <c r="T390" s="75"/>
      <c r="U390" s="76"/>
      <c r="V390" s="76"/>
      <c r="W390" s="57"/>
      <c r="X390" s="15"/>
      <c r="Y390" s="22"/>
      <c r="Z390" s="22"/>
      <c r="AA390" s="22"/>
      <c r="AB390" s="22"/>
      <c r="AC390" s="22"/>
      <c r="AD390" s="22"/>
      <c r="AE390" s="22"/>
      <c r="AF390" s="22"/>
      <c r="AG390" s="22"/>
      <c r="AH390" s="22"/>
      <c r="AI390" s="31"/>
      <c r="AJ390" s="82"/>
      <c r="AK390" s="76"/>
      <c r="AL390" s="76"/>
      <c r="AM390" s="76"/>
      <c r="AN390" s="57"/>
      <c r="AO390" s="15"/>
      <c r="AP390" s="22"/>
      <c r="AQ390" s="22"/>
      <c r="AR390" s="22"/>
      <c r="AS390" s="22"/>
      <c r="AT390" s="22"/>
      <c r="AU390" s="22"/>
      <c r="AV390" s="22"/>
      <c r="AW390" s="22"/>
      <c r="AX390" s="22"/>
      <c r="AY390" s="22"/>
      <c r="AZ390" s="31"/>
      <c r="BA390" s="82"/>
      <c r="BB390" s="76"/>
      <c r="BC390" s="76"/>
      <c r="BD390" s="76"/>
      <c r="BE390" s="57"/>
      <c r="BF390" s="15"/>
      <c r="BG390" s="22"/>
      <c r="BH390" s="22"/>
      <c r="BI390" s="22"/>
      <c r="BJ390" s="22"/>
      <c r="BK390" s="22"/>
      <c r="BL390" s="22"/>
      <c r="BM390" s="22"/>
      <c r="BN390" s="22"/>
      <c r="BO390" s="22"/>
      <c r="BP390" s="22"/>
      <c r="BQ390" s="31"/>
      <c r="BR390" s="82"/>
      <c r="BS390" s="76"/>
      <c r="BT390" s="76"/>
      <c r="BU390" s="76"/>
      <c r="BV390" s="57"/>
      <c r="BW390" s="15"/>
      <c r="BX390" s="22"/>
      <c r="BY390" s="22"/>
      <c r="BZ390" s="22"/>
      <c r="CA390" s="22"/>
      <c r="CB390" s="22"/>
      <c r="CC390" s="22"/>
      <c r="CD390" s="22"/>
      <c r="CE390" s="22"/>
      <c r="CF390" s="22"/>
      <c r="CG390" s="22"/>
      <c r="CH390" s="31"/>
      <c r="CI390" s="82"/>
      <c r="CJ390" s="76"/>
      <c r="CK390" s="76"/>
      <c r="CL390" s="76"/>
      <c r="CM390" s="57"/>
      <c r="CN390" s="15"/>
      <c r="CO390" s="22"/>
      <c r="CP390" s="22"/>
      <c r="CQ390" s="22"/>
      <c r="CR390" s="22"/>
      <c r="CS390" s="22"/>
      <c r="CT390" s="22"/>
      <c r="CU390" s="22"/>
      <c r="CV390" s="22"/>
      <c r="CW390" s="22"/>
      <c r="CX390" s="22"/>
      <c r="CY390" s="31"/>
      <c r="CZ390" s="82"/>
      <c r="DA390" s="76"/>
      <c r="DB390" s="76"/>
      <c r="DC390" s="76"/>
      <c r="DD390" s="57"/>
      <c r="DE390" s="15"/>
      <c r="DF390" s="22"/>
      <c r="DG390" s="32"/>
      <c r="DH390" s="9"/>
      <c r="DI390" s="9"/>
      <c r="DJ390" s="9"/>
      <c r="DK390" s="9"/>
      <c r="DL390" s="9"/>
      <c r="DM390" s="9"/>
      <c r="DN390" s="9"/>
      <c r="DO390" s="9"/>
      <c r="DP390" s="10"/>
      <c r="DQ390" s="75"/>
      <c r="DR390" s="77"/>
      <c r="DS390" s="78"/>
      <c r="DT390" s="79"/>
      <c r="DU390" s="6"/>
      <c r="DV390" s="8"/>
      <c r="DW390" s="9"/>
      <c r="DX390" s="9"/>
      <c r="DY390" s="9"/>
      <c r="DZ390" s="9"/>
      <c r="EA390" s="9"/>
      <c r="EB390" s="9"/>
      <c r="EC390" s="9"/>
      <c r="ED390" s="9"/>
      <c r="EE390" s="9"/>
      <c r="EF390" s="9"/>
      <c r="EG390" s="10"/>
      <c r="EH390" s="75"/>
      <c r="EI390" s="77"/>
      <c r="EJ390" s="78"/>
      <c r="EK390" s="79"/>
      <c r="EL390" s="6"/>
      <c r="EM390" s="8"/>
      <c r="EN390" s="9"/>
      <c r="EO390" s="9"/>
      <c r="EP390" s="9"/>
      <c r="EQ390" s="9"/>
      <c r="ER390" s="9"/>
      <c r="ES390" s="9"/>
      <c r="ET390" s="9"/>
      <c r="EU390" s="9"/>
      <c r="EV390" s="9"/>
      <c r="EW390" s="9"/>
      <c r="EX390" s="10"/>
      <c r="EY390" s="75"/>
      <c r="EZ390" s="77"/>
      <c r="FA390" s="78"/>
      <c r="FB390" s="79"/>
      <c r="FC390" s="6"/>
      <c r="FD390" s="8"/>
      <c r="FE390" s="9"/>
      <c r="FF390" s="9"/>
      <c r="FG390" s="9"/>
      <c r="FH390" s="9"/>
      <c r="FI390" s="9"/>
      <c r="FJ390" s="9"/>
      <c r="FK390" s="9"/>
      <c r="FL390" s="9"/>
      <c r="FM390" s="9"/>
      <c r="FN390" s="9"/>
      <c r="FO390" s="10"/>
      <c r="FP390" s="75"/>
      <c r="FQ390" s="77"/>
      <c r="FR390" s="78"/>
      <c r="FS390" s="79"/>
      <c r="FT390" s="6"/>
      <c r="FU390" s="8"/>
      <c r="FV390" s="9"/>
      <c r="FW390" s="9"/>
      <c r="FX390" s="9"/>
      <c r="FY390" s="9"/>
      <c r="FZ390" s="9"/>
      <c r="GA390" s="9"/>
      <c r="GB390" s="9"/>
      <c r="GC390" s="9"/>
      <c r="GD390" s="9"/>
      <c r="GE390" s="9"/>
      <c r="GF390" s="10"/>
      <c r="GG390" s="75"/>
      <c r="GH390" s="77"/>
      <c r="GI390" s="78"/>
      <c r="GJ390" s="79"/>
      <c r="GK390" s="6"/>
      <c r="GL390" s="8"/>
      <c r="GM390" s="9"/>
      <c r="GN390" s="9"/>
      <c r="GO390" s="9"/>
      <c r="GP390" s="9"/>
      <c r="GQ390" s="9"/>
      <c r="GR390" s="9"/>
      <c r="GS390" s="9"/>
      <c r="GT390" s="9"/>
      <c r="GU390" s="9"/>
      <c r="GV390" s="9"/>
      <c r="GW390" s="10"/>
      <c r="GX390" s="75"/>
      <c r="GY390" s="77"/>
      <c r="GZ390" s="78"/>
      <c r="HA390" s="79"/>
      <c r="HB390" s="6"/>
      <c r="HC390" s="8"/>
      <c r="HD390" s="9"/>
      <c r="HE390" s="9"/>
      <c r="HF390" s="9"/>
      <c r="HG390" s="9"/>
      <c r="HH390" s="9"/>
      <c r="HI390" s="9"/>
      <c r="HJ390" s="9"/>
      <c r="HK390" s="9"/>
      <c r="HL390" s="9"/>
      <c r="HM390" s="9"/>
      <c r="HN390" s="10"/>
      <c r="HO390" s="75"/>
      <c r="HP390" s="77"/>
      <c r="HQ390" s="78"/>
      <c r="HR390" s="79"/>
      <c r="HS390" s="6"/>
      <c r="HT390" s="8"/>
      <c r="HU390" s="9"/>
      <c r="HV390" s="9"/>
      <c r="HW390" s="9"/>
      <c r="HX390" s="9"/>
      <c r="HY390" s="9"/>
      <c r="HZ390" s="9"/>
      <c r="IA390" s="9"/>
      <c r="IB390" s="9"/>
      <c r="IC390" s="9"/>
      <c r="ID390" s="9"/>
      <c r="IE390" s="10"/>
      <c r="IF390" s="75"/>
      <c r="IG390" s="77"/>
      <c r="IH390" s="78"/>
      <c r="II390" s="79"/>
      <c r="IJ390" s="6"/>
      <c r="IK390" s="8"/>
      <c r="IL390" s="9"/>
      <c r="IM390" s="9"/>
      <c r="IN390" s="9"/>
      <c r="IO390" s="9"/>
      <c r="IP390" s="9"/>
      <c r="IQ390" s="9"/>
      <c r="IR390" s="9"/>
      <c r="IS390" s="9"/>
      <c r="IT390" s="9"/>
      <c r="IU390" s="9"/>
      <c r="IV390" s="10"/>
    </row>
    <row r="391" spans="1:256" ht="22.5" customHeight="1">
      <c r="A391" s="84"/>
      <c r="B391" s="80"/>
      <c r="C391" s="76"/>
      <c r="D391" s="81"/>
      <c r="E391" s="6"/>
      <c r="F391" s="6"/>
      <c r="G391" s="6"/>
      <c r="H391" s="4">
        <v>2022</v>
      </c>
      <c r="I391" s="11">
        <f>I401</f>
        <v>406360.19999999995</v>
      </c>
      <c r="J391" s="11">
        <f>J401</f>
        <v>406360.19999999995</v>
      </c>
      <c r="K391" s="11">
        <f>K401+K411</f>
        <v>121.99999999999999</v>
      </c>
      <c r="L391" s="11">
        <f aca="true" t="shared" si="187" ref="L391:R391">L401+L411</f>
        <v>121.99999999999999</v>
      </c>
      <c r="M391" s="11">
        <f t="shared" si="187"/>
        <v>394051.1</v>
      </c>
      <c r="N391" s="11">
        <f t="shared" si="187"/>
        <v>394051.1</v>
      </c>
      <c r="O391" s="11">
        <f t="shared" si="187"/>
        <v>12187.099999999999</v>
      </c>
      <c r="P391" s="11">
        <f t="shared" si="187"/>
        <v>12187.099999999999</v>
      </c>
      <c r="Q391" s="11">
        <f t="shared" si="187"/>
        <v>0</v>
      </c>
      <c r="R391" s="11">
        <f t="shared" si="187"/>
        <v>0</v>
      </c>
      <c r="S391" s="10"/>
      <c r="T391" s="75"/>
      <c r="U391" s="76"/>
      <c r="V391" s="76"/>
      <c r="W391" s="57"/>
      <c r="X391" s="18"/>
      <c r="Y391" s="21"/>
      <c r="Z391" s="21"/>
      <c r="AA391" s="21"/>
      <c r="AB391" s="21"/>
      <c r="AC391" s="21"/>
      <c r="AD391" s="21"/>
      <c r="AE391" s="21"/>
      <c r="AF391" s="21"/>
      <c r="AG391" s="21"/>
      <c r="AH391" s="21"/>
      <c r="AI391" s="31"/>
      <c r="AJ391" s="82"/>
      <c r="AK391" s="76"/>
      <c r="AL391" s="76"/>
      <c r="AM391" s="76"/>
      <c r="AN391" s="57"/>
      <c r="AO391" s="18"/>
      <c r="AP391" s="21"/>
      <c r="AQ391" s="21"/>
      <c r="AR391" s="21"/>
      <c r="AS391" s="21"/>
      <c r="AT391" s="21"/>
      <c r="AU391" s="21"/>
      <c r="AV391" s="21"/>
      <c r="AW391" s="21"/>
      <c r="AX391" s="21"/>
      <c r="AY391" s="21"/>
      <c r="AZ391" s="31"/>
      <c r="BA391" s="82"/>
      <c r="BB391" s="76"/>
      <c r="BC391" s="76"/>
      <c r="BD391" s="76"/>
      <c r="BE391" s="57"/>
      <c r="BF391" s="18"/>
      <c r="BG391" s="21"/>
      <c r="BH391" s="21"/>
      <c r="BI391" s="21"/>
      <c r="BJ391" s="21"/>
      <c r="BK391" s="21"/>
      <c r="BL391" s="21"/>
      <c r="BM391" s="21"/>
      <c r="BN391" s="21"/>
      <c r="BO391" s="21"/>
      <c r="BP391" s="21"/>
      <c r="BQ391" s="31"/>
      <c r="BR391" s="82"/>
      <c r="BS391" s="76"/>
      <c r="BT391" s="76"/>
      <c r="BU391" s="76"/>
      <c r="BV391" s="57"/>
      <c r="BW391" s="18"/>
      <c r="BX391" s="21"/>
      <c r="BY391" s="21"/>
      <c r="BZ391" s="21"/>
      <c r="CA391" s="21"/>
      <c r="CB391" s="21"/>
      <c r="CC391" s="21"/>
      <c r="CD391" s="21"/>
      <c r="CE391" s="21"/>
      <c r="CF391" s="21"/>
      <c r="CG391" s="21"/>
      <c r="CH391" s="31"/>
      <c r="CI391" s="82"/>
      <c r="CJ391" s="76"/>
      <c r="CK391" s="76"/>
      <c r="CL391" s="76"/>
      <c r="CM391" s="57"/>
      <c r="CN391" s="18"/>
      <c r="CO391" s="21"/>
      <c r="CP391" s="21"/>
      <c r="CQ391" s="21"/>
      <c r="CR391" s="21"/>
      <c r="CS391" s="21"/>
      <c r="CT391" s="21"/>
      <c r="CU391" s="21"/>
      <c r="CV391" s="21"/>
      <c r="CW391" s="21"/>
      <c r="CX391" s="21"/>
      <c r="CY391" s="31"/>
      <c r="CZ391" s="82"/>
      <c r="DA391" s="76"/>
      <c r="DB391" s="76"/>
      <c r="DC391" s="76"/>
      <c r="DD391" s="57"/>
      <c r="DE391" s="18"/>
      <c r="DF391" s="21"/>
      <c r="DG391" s="33"/>
      <c r="DH391" s="11"/>
      <c r="DI391" s="11"/>
      <c r="DJ391" s="11"/>
      <c r="DK391" s="11"/>
      <c r="DL391" s="11"/>
      <c r="DM391" s="11"/>
      <c r="DN391" s="11"/>
      <c r="DO391" s="11"/>
      <c r="DP391" s="10"/>
      <c r="DQ391" s="75"/>
      <c r="DR391" s="80"/>
      <c r="DS391" s="76"/>
      <c r="DT391" s="81"/>
      <c r="DU391" s="6"/>
      <c r="DV391" s="4"/>
      <c r="DW391" s="11"/>
      <c r="DX391" s="11"/>
      <c r="DY391" s="11"/>
      <c r="DZ391" s="11"/>
      <c r="EA391" s="11"/>
      <c r="EB391" s="11"/>
      <c r="EC391" s="11"/>
      <c r="ED391" s="11"/>
      <c r="EE391" s="11"/>
      <c r="EF391" s="11"/>
      <c r="EG391" s="10"/>
      <c r="EH391" s="75"/>
      <c r="EI391" s="80"/>
      <c r="EJ391" s="76"/>
      <c r="EK391" s="81"/>
      <c r="EL391" s="6"/>
      <c r="EM391" s="4"/>
      <c r="EN391" s="11"/>
      <c r="EO391" s="11"/>
      <c r="EP391" s="11"/>
      <c r="EQ391" s="11"/>
      <c r="ER391" s="11"/>
      <c r="ES391" s="11"/>
      <c r="ET391" s="11"/>
      <c r="EU391" s="11"/>
      <c r="EV391" s="11"/>
      <c r="EW391" s="11"/>
      <c r="EX391" s="10"/>
      <c r="EY391" s="75"/>
      <c r="EZ391" s="80"/>
      <c r="FA391" s="76"/>
      <c r="FB391" s="81"/>
      <c r="FC391" s="6"/>
      <c r="FD391" s="4"/>
      <c r="FE391" s="11"/>
      <c r="FF391" s="11"/>
      <c r="FG391" s="11"/>
      <c r="FH391" s="11"/>
      <c r="FI391" s="11"/>
      <c r="FJ391" s="11"/>
      <c r="FK391" s="11"/>
      <c r="FL391" s="11"/>
      <c r="FM391" s="11"/>
      <c r="FN391" s="11"/>
      <c r="FO391" s="10"/>
      <c r="FP391" s="75"/>
      <c r="FQ391" s="80"/>
      <c r="FR391" s="76"/>
      <c r="FS391" s="81"/>
      <c r="FT391" s="6"/>
      <c r="FU391" s="4"/>
      <c r="FV391" s="11"/>
      <c r="FW391" s="11"/>
      <c r="FX391" s="11"/>
      <c r="FY391" s="11"/>
      <c r="FZ391" s="11"/>
      <c r="GA391" s="11"/>
      <c r="GB391" s="11"/>
      <c r="GC391" s="11"/>
      <c r="GD391" s="11"/>
      <c r="GE391" s="11"/>
      <c r="GF391" s="10"/>
      <c r="GG391" s="75"/>
      <c r="GH391" s="80"/>
      <c r="GI391" s="76"/>
      <c r="GJ391" s="81"/>
      <c r="GK391" s="6"/>
      <c r="GL391" s="4"/>
      <c r="GM391" s="11"/>
      <c r="GN391" s="11"/>
      <c r="GO391" s="11"/>
      <c r="GP391" s="11"/>
      <c r="GQ391" s="11"/>
      <c r="GR391" s="11"/>
      <c r="GS391" s="11"/>
      <c r="GT391" s="11"/>
      <c r="GU391" s="11"/>
      <c r="GV391" s="11"/>
      <c r="GW391" s="10"/>
      <c r="GX391" s="75"/>
      <c r="GY391" s="80"/>
      <c r="GZ391" s="76"/>
      <c r="HA391" s="81"/>
      <c r="HB391" s="6"/>
      <c r="HC391" s="4"/>
      <c r="HD391" s="11"/>
      <c r="HE391" s="11"/>
      <c r="HF391" s="11"/>
      <c r="HG391" s="11"/>
      <c r="HH391" s="11"/>
      <c r="HI391" s="11"/>
      <c r="HJ391" s="11"/>
      <c r="HK391" s="11"/>
      <c r="HL391" s="11"/>
      <c r="HM391" s="11"/>
      <c r="HN391" s="10"/>
      <c r="HO391" s="75"/>
      <c r="HP391" s="80"/>
      <c r="HQ391" s="76"/>
      <c r="HR391" s="81"/>
      <c r="HS391" s="6"/>
      <c r="HT391" s="4"/>
      <c r="HU391" s="11"/>
      <c r="HV391" s="11"/>
      <c r="HW391" s="11"/>
      <c r="HX391" s="11"/>
      <c r="HY391" s="11"/>
      <c r="HZ391" s="11"/>
      <c r="IA391" s="11"/>
      <c r="IB391" s="11"/>
      <c r="IC391" s="11"/>
      <c r="ID391" s="11"/>
      <c r="IE391" s="10"/>
      <c r="IF391" s="75"/>
      <c r="IG391" s="80"/>
      <c r="IH391" s="76"/>
      <c r="II391" s="81"/>
      <c r="IJ391" s="6"/>
      <c r="IK391" s="4"/>
      <c r="IL391" s="11"/>
      <c r="IM391" s="11"/>
      <c r="IN391" s="11"/>
      <c r="IO391" s="11"/>
      <c r="IP391" s="11"/>
      <c r="IQ391" s="11"/>
      <c r="IR391" s="11"/>
      <c r="IS391" s="11"/>
      <c r="IT391" s="11"/>
      <c r="IU391" s="11"/>
      <c r="IV391" s="10"/>
    </row>
    <row r="392" spans="1:256" ht="20.25" customHeight="1">
      <c r="A392" s="84"/>
      <c r="B392" s="80"/>
      <c r="C392" s="76"/>
      <c r="D392" s="81"/>
      <c r="E392" s="4"/>
      <c r="F392" s="4"/>
      <c r="G392" s="4"/>
      <c r="H392" s="4">
        <v>2023</v>
      </c>
      <c r="I392" s="11">
        <f aca="true" t="shared" si="188" ref="I392:J399">I402</f>
        <v>843777.9</v>
      </c>
      <c r="J392" s="11">
        <f t="shared" si="188"/>
        <v>843777.9</v>
      </c>
      <c r="K392" s="11">
        <f aca="true" t="shared" si="189" ref="K392:R399">K402+K412</f>
        <v>253.20000000000002</v>
      </c>
      <c r="L392" s="11">
        <f t="shared" si="189"/>
        <v>253.20000000000002</v>
      </c>
      <c r="M392" s="11">
        <f t="shared" si="189"/>
        <v>818218.9</v>
      </c>
      <c r="N392" s="11">
        <f t="shared" si="189"/>
        <v>818218.9</v>
      </c>
      <c r="O392" s="11">
        <f t="shared" si="189"/>
        <v>25305.8</v>
      </c>
      <c r="P392" s="11">
        <f t="shared" si="189"/>
        <v>25305.8</v>
      </c>
      <c r="Q392" s="11">
        <f t="shared" si="189"/>
        <v>0</v>
      </c>
      <c r="R392" s="11">
        <f t="shared" si="189"/>
        <v>0</v>
      </c>
      <c r="S392" s="10"/>
      <c r="T392" s="75"/>
      <c r="U392" s="76"/>
      <c r="V392" s="76"/>
      <c r="W392" s="18"/>
      <c r="X392" s="18"/>
      <c r="Y392" s="21"/>
      <c r="Z392" s="21"/>
      <c r="AA392" s="21"/>
      <c r="AB392" s="21"/>
      <c r="AC392" s="21"/>
      <c r="AD392" s="21"/>
      <c r="AE392" s="21"/>
      <c r="AF392" s="21"/>
      <c r="AG392" s="21"/>
      <c r="AH392" s="21"/>
      <c r="AI392" s="31"/>
      <c r="AJ392" s="82"/>
      <c r="AK392" s="76"/>
      <c r="AL392" s="76"/>
      <c r="AM392" s="76"/>
      <c r="AN392" s="18"/>
      <c r="AO392" s="18"/>
      <c r="AP392" s="21"/>
      <c r="AQ392" s="21"/>
      <c r="AR392" s="21"/>
      <c r="AS392" s="21"/>
      <c r="AT392" s="21"/>
      <c r="AU392" s="21"/>
      <c r="AV392" s="21"/>
      <c r="AW392" s="21"/>
      <c r="AX392" s="21"/>
      <c r="AY392" s="21"/>
      <c r="AZ392" s="31"/>
      <c r="BA392" s="82"/>
      <c r="BB392" s="76"/>
      <c r="BC392" s="76"/>
      <c r="BD392" s="76"/>
      <c r="BE392" s="18"/>
      <c r="BF392" s="18"/>
      <c r="BG392" s="21"/>
      <c r="BH392" s="21"/>
      <c r="BI392" s="21"/>
      <c r="BJ392" s="21"/>
      <c r="BK392" s="21"/>
      <c r="BL392" s="21"/>
      <c r="BM392" s="21"/>
      <c r="BN392" s="21"/>
      <c r="BO392" s="21"/>
      <c r="BP392" s="21"/>
      <c r="BQ392" s="31"/>
      <c r="BR392" s="82"/>
      <c r="BS392" s="76"/>
      <c r="BT392" s="76"/>
      <c r="BU392" s="76"/>
      <c r="BV392" s="18"/>
      <c r="BW392" s="18"/>
      <c r="BX392" s="21"/>
      <c r="BY392" s="21"/>
      <c r="BZ392" s="21"/>
      <c r="CA392" s="21"/>
      <c r="CB392" s="21"/>
      <c r="CC392" s="21"/>
      <c r="CD392" s="21"/>
      <c r="CE392" s="21"/>
      <c r="CF392" s="21"/>
      <c r="CG392" s="21"/>
      <c r="CH392" s="31"/>
      <c r="CI392" s="82"/>
      <c r="CJ392" s="76"/>
      <c r="CK392" s="76"/>
      <c r="CL392" s="76"/>
      <c r="CM392" s="18"/>
      <c r="CN392" s="18"/>
      <c r="CO392" s="21"/>
      <c r="CP392" s="21"/>
      <c r="CQ392" s="21"/>
      <c r="CR392" s="21"/>
      <c r="CS392" s="21"/>
      <c r="CT392" s="21"/>
      <c r="CU392" s="21"/>
      <c r="CV392" s="21"/>
      <c r="CW392" s="21"/>
      <c r="CX392" s="21"/>
      <c r="CY392" s="31"/>
      <c r="CZ392" s="82"/>
      <c r="DA392" s="76"/>
      <c r="DB392" s="76"/>
      <c r="DC392" s="76"/>
      <c r="DD392" s="18"/>
      <c r="DE392" s="18"/>
      <c r="DF392" s="21"/>
      <c r="DG392" s="33"/>
      <c r="DH392" s="11"/>
      <c r="DI392" s="11"/>
      <c r="DJ392" s="11"/>
      <c r="DK392" s="11"/>
      <c r="DL392" s="11"/>
      <c r="DM392" s="11"/>
      <c r="DN392" s="11"/>
      <c r="DO392" s="11"/>
      <c r="DP392" s="10"/>
      <c r="DQ392" s="75"/>
      <c r="DR392" s="80"/>
      <c r="DS392" s="76"/>
      <c r="DT392" s="81"/>
      <c r="DU392" s="4"/>
      <c r="DV392" s="4"/>
      <c r="DW392" s="11"/>
      <c r="DX392" s="11"/>
      <c r="DY392" s="11"/>
      <c r="DZ392" s="11"/>
      <c r="EA392" s="11"/>
      <c r="EB392" s="11"/>
      <c r="EC392" s="11"/>
      <c r="ED392" s="11"/>
      <c r="EE392" s="11"/>
      <c r="EF392" s="11"/>
      <c r="EG392" s="10"/>
      <c r="EH392" s="75"/>
      <c r="EI392" s="80"/>
      <c r="EJ392" s="76"/>
      <c r="EK392" s="81"/>
      <c r="EL392" s="4"/>
      <c r="EM392" s="4"/>
      <c r="EN392" s="11"/>
      <c r="EO392" s="11"/>
      <c r="EP392" s="11"/>
      <c r="EQ392" s="11"/>
      <c r="ER392" s="11"/>
      <c r="ES392" s="11"/>
      <c r="ET392" s="11"/>
      <c r="EU392" s="11"/>
      <c r="EV392" s="11"/>
      <c r="EW392" s="11"/>
      <c r="EX392" s="10"/>
      <c r="EY392" s="75"/>
      <c r="EZ392" s="80"/>
      <c r="FA392" s="76"/>
      <c r="FB392" s="81"/>
      <c r="FC392" s="4"/>
      <c r="FD392" s="4"/>
      <c r="FE392" s="11"/>
      <c r="FF392" s="11"/>
      <c r="FG392" s="11"/>
      <c r="FH392" s="11"/>
      <c r="FI392" s="11"/>
      <c r="FJ392" s="11"/>
      <c r="FK392" s="11"/>
      <c r="FL392" s="11"/>
      <c r="FM392" s="11"/>
      <c r="FN392" s="11"/>
      <c r="FO392" s="10"/>
      <c r="FP392" s="75"/>
      <c r="FQ392" s="80"/>
      <c r="FR392" s="76"/>
      <c r="FS392" s="81"/>
      <c r="FT392" s="4"/>
      <c r="FU392" s="4"/>
      <c r="FV392" s="11"/>
      <c r="FW392" s="11"/>
      <c r="FX392" s="11"/>
      <c r="FY392" s="11"/>
      <c r="FZ392" s="11"/>
      <c r="GA392" s="11"/>
      <c r="GB392" s="11"/>
      <c r="GC392" s="11"/>
      <c r="GD392" s="11"/>
      <c r="GE392" s="11"/>
      <c r="GF392" s="10"/>
      <c r="GG392" s="75"/>
      <c r="GH392" s="80"/>
      <c r="GI392" s="76"/>
      <c r="GJ392" s="81"/>
      <c r="GK392" s="4"/>
      <c r="GL392" s="4"/>
      <c r="GM392" s="11"/>
      <c r="GN392" s="11"/>
      <c r="GO392" s="11"/>
      <c r="GP392" s="11"/>
      <c r="GQ392" s="11"/>
      <c r="GR392" s="11"/>
      <c r="GS392" s="11"/>
      <c r="GT392" s="11"/>
      <c r="GU392" s="11"/>
      <c r="GV392" s="11"/>
      <c r="GW392" s="10"/>
      <c r="GX392" s="75"/>
      <c r="GY392" s="80"/>
      <c r="GZ392" s="76"/>
      <c r="HA392" s="81"/>
      <c r="HB392" s="4"/>
      <c r="HC392" s="4"/>
      <c r="HD392" s="11"/>
      <c r="HE392" s="11"/>
      <c r="HF392" s="11"/>
      <c r="HG392" s="11"/>
      <c r="HH392" s="11"/>
      <c r="HI392" s="11"/>
      <c r="HJ392" s="11"/>
      <c r="HK392" s="11"/>
      <c r="HL392" s="11"/>
      <c r="HM392" s="11"/>
      <c r="HN392" s="10"/>
      <c r="HO392" s="75"/>
      <c r="HP392" s="80"/>
      <c r="HQ392" s="76"/>
      <c r="HR392" s="81"/>
      <c r="HS392" s="4"/>
      <c r="HT392" s="4"/>
      <c r="HU392" s="11"/>
      <c r="HV392" s="11"/>
      <c r="HW392" s="11"/>
      <c r="HX392" s="11"/>
      <c r="HY392" s="11"/>
      <c r="HZ392" s="11"/>
      <c r="IA392" s="11"/>
      <c r="IB392" s="11"/>
      <c r="IC392" s="11"/>
      <c r="ID392" s="11"/>
      <c r="IE392" s="10"/>
      <c r="IF392" s="75"/>
      <c r="IG392" s="80"/>
      <c r="IH392" s="76"/>
      <c r="II392" s="81"/>
      <c r="IJ392" s="4"/>
      <c r="IK392" s="4"/>
      <c r="IL392" s="11"/>
      <c r="IM392" s="11"/>
      <c r="IN392" s="11"/>
      <c r="IO392" s="11"/>
      <c r="IP392" s="11"/>
      <c r="IQ392" s="11"/>
      <c r="IR392" s="11"/>
      <c r="IS392" s="11"/>
      <c r="IT392" s="11"/>
      <c r="IU392" s="11"/>
      <c r="IV392" s="10"/>
    </row>
    <row r="393" spans="1:256" ht="21.75" customHeight="1">
      <c r="A393" s="84"/>
      <c r="B393" s="80"/>
      <c r="C393" s="76"/>
      <c r="D393" s="81"/>
      <c r="E393" s="4"/>
      <c r="F393" s="4"/>
      <c r="G393" s="4"/>
      <c r="H393" s="4">
        <v>2024</v>
      </c>
      <c r="I393" s="11">
        <f t="shared" si="188"/>
        <v>0</v>
      </c>
      <c r="J393" s="11">
        <f t="shared" si="188"/>
        <v>0</v>
      </c>
      <c r="K393" s="11">
        <f t="shared" si="189"/>
        <v>0</v>
      </c>
      <c r="L393" s="11">
        <f t="shared" si="189"/>
        <v>0</v>
      </c>
      <c r="M393" s="11">
        <f t="shared" si="189"/>
        <v>0</v>
      </c>
      <c r="N393" s="11">
        <f t="shared" si="189"/>
        <v>0</v>
      </c>
      <c r="O393" s="11">
        <f t="shared" si="189"/>
        <v>0</v>
      </c>
      <c r="P393" s="11">
        <f t="shared" si="189"/>
        <v>0</v>
      </c>
      <c r="Q393" s="11">
        <f t="shared" si="189"/>
        <v>0</v>
      </c>
      <c r="R393" s="11">
        <f t="shared" si="189"/>
        <v>0</v>
      </c>
      <c r="S393" s="10"/>
      <c r="T393" s="75"/>
      <c r="U393" s="76"/>
      <c r="V393" s="76"/>
      <c r="W393" s="18"/>
      <c r="X393" s="18"/>
      <c r="Y393" s="21"/>
      <c r="Z393" s="21"/>
      <c r="AA393" s="21"/>
      <c r="AB393" s="21"/>
      <c r="AC393" s="21"/>
      <c r="AD393" s="21"/>
      <c r="AE393" s="21"/>
      <c r="AF393" s="21"/>
      <c r="AG393" s="21"/>
      <c r="AH393" s="21"/>
      <c r="AI393" s="31"/>
      <c r="AJ393" s="82"/>
      <c r="AK393" s="76"/>
      <c r="AL393" s="76"/>
      <c r="AM393" s="76"/>
      <c r="AN393" s="18"/>
      <c r="AO393" s="18"/>
      <c r="AP393" s="21"/>
      <c r="AQ393" s="21"/>
      <c r="AR393" s="21"/>
      <c r="AS393" s="21"/>
      <c r="AT393" s="21"/>
      <c r="AU393" s="21"/>
      <c r="AV393" s="21"/>
      <c r="AW393" s="21"/>
      <c r="AX393" s="21"/>
      <c r="AY393" s="21"/>
      <c r="AZ393" s="31"/>
      <c r="BA393" s="82"/>
      <c r="BB393" s="76"/>
      <c r="BC393" s="76"/>
      <c r="BD393" s="76"/>
      <c r="BE393" s="18"/>
      <c r="BF393" s="18"/>
      <c r="BG393" s="21"/>
      <c r="BH393" s="21"/>
      <c r="BI393" s="21"/>
      <c r="BJ393" s="21"/>
      <c r="BK393" s="21"/>
      <c r="BL393" s="21"/>
      <c r="BM393" s="21"/>
      <c r="BN393" s="21"/>
      <c r="BO393" s="21"/>
      <c r="BP393" s="21"/>
      <c r="BQ393" s="31"/>
      <c r="BR393" s="82"/>
      <c r="BS393" s="76"/>
      <c r="BT393" s="76"/>
      <c r="BU393" s="76"/>
      <c r="BV393" s="18"/>
      <c r="BW393" s="18"/>
      <c r="BX393" s="21"/>
      <c r="BY393" s="21"/>
      <c r="BZ393" s="21"/>
      <c r="CA393" s="21"/>
      <c r="CB393" s="21"/>
      <c r="CC393" s="21"/>
      <c r="CD393" s="21"/>
      <c r="CE393" s="21"/>
      <c r="CF393" s="21"/>
      <c r="CG393" s="21"/>
      <c r="CH393" s="31"/>
      <c r="CI393" s="82"/>
      <c r="CJ393" s="76"/>
      <c r="CK393" s="76"/>
      <c r="CL393" s="76"/>
      <c r="CM393" s="18"/>
      <c r="CN393" s="18"/>
      <c r="CO393" s="21"/>
      <c r="CP393" s="21"/>
      <c r="CQ393" s="21"/>
      <c r="CR393" s="21"/>
      <c r="CS393" s="21"/>
      <c r="CT393" s="21"/>
      <c r="CU393" s="21"/>
      <c r="CV393" s="21"/>
      <c r="CW393" s="21"/>
      <c r="CX393" s="21"/>
      <c r="CY393" s="31"/>
      <c r="CZ393" s="82"/>
      <c r="DA393" s="76"/>
      <c r="DB393" s="76"/>
      <c r="DC393" s="76"/>
      <c r="DD393" s="18"/>
      <c r="DE393" s="18"/>
      <c r="DF393" s="21"/>
      <c r="DG393" s="33"/>
      <c r="DH393" s="11"/>
      <c r="DI393" s="11"/>
      <c r="DJ393" s="11"/>
      <c r="DK393" s="11"/>
      <c r="DL393" s="11"/>
      <c r="DM393" s="11"/>
      <c r="DN393" s="11"/>
      <c r="DO393" s="11"/>
      <c r="DP393" s="10"/>
      <c r="DQ393" s="75"/>
      <c r="DR393" s="80"/>
      <c r="DS393" s="76"/>
      <c r="DT393" s="81"/>
      <c r="DU393" s="4"/>
      <c r="DV393" s="4"/>
      <c r="DW393" s="11"/>
      <c r="DX393" s="11"/>
      <c r="DY393" s="11"/>
      <c r="DZ393" s="11"/>
      <c r="EA393" s="11"/>
      <c r="EB393" s="11"/>
      <c r="EC393" s="11"/>
      <c r="ED393" s="11"/>
      <c r="EE393" s="11"/>
      <c r="EF393" s="11"/>
      <c r="EG393" s="10"/>
      <c r="EH393" s="75"/>
      <c r="EI393" s="80"/>
      <c r="EJ393" s="76"/>
      <c r="EK393" s="81"/>
      <c r="EL393" s="4"/>
      <c r="EM393" s="4"/>
      <c r="EN393" s="11"/>
      <c r="EO393" s="11"/>
      <c r="EP393" s="11"/>
      <c r="EQ393" s="11"/>
      <c r="ER393" s="11"/>
      <c r="ES393" s="11"/>
      <c r="ET393" s="11"/>
      <c r="EU393" s="11"/>
      <c r="EV393" s="11"/>
      <c r="EW393" s="11"/>
      <c r="EX393" s="10"/>
      <c r="EY393" s="75"/>
      <c r="EZ393" s="80"/>
      <c r="FA393" s="76"/>
      <c r="FB393" s="81"/>
      <c r="FC393" s="4"/>
      <c r="FD393" s="4"/>
      <c r="FE393" s="11"/>
      <c r="FF393" s="11"/>
      <c r="FG393" s="11"/>
      <c r="FH393" s="11"/>
      <c r="FI393" s="11"/>
      <c r="FJ393" s="11"/>
      <c r="FK393" s="11"/>
      <c r="FL393" s="11"/>
      <c r="FM393" s="11"/>
      <c r="FN393" s="11"/>
      <c r="FO393" s="10"/>
      <c r="FP393" s="75"/>
      <c r="FQ393" s="80"/>
      <c r="FR393" s="76"/>
      <c r="FS393" s="81"/>
      <c r="FT393" s="4"/>
      <c r="FU393" s="4"/>
      <c r="FV393" s="11"/>
      <c r="FW393" s="11"/>
      <c r="FX393" s="11"/>
      <c r="FY393" s="11"/>
      <c r="FZ393" s="11"/>
      <c r="GA393" s="11"/>
      <c r="GB393" s="11"/>
      <c r="GC393" s="11"/>
      <c r="GD393" s="11"/>
      <c r="GE393" s="11"/>
      <c r="GF393" s="10"/>
      <c r="GG393" s="75"/>
      <c r="GH393" s="80"/>
      <c r="GI393" s="76"/>
      <c r="GJ393" s="81"/>
      <c r="GK393" s="4"/>
      <c r="GL393" s="4"/>
      <c r="GM393" s="11"/>
      <c r="GN393" s="11"/>
      <c r="GO393" s="11"/>
      <c r="GP393" s="11"/>
      <c r="GQ393" s="11"/>
      <c r="GR393" s="11"/>
      <c r="GS393" s="11"/>
      <c r="GT393" s="11"/>
      <c r="GU393" s="11"/>
      <c r="GV393" s="11"/>
      <c r="GW393" s="10"/>
      <c r="GX393" s="75"/>
      <c r="GY393" s="80"/>
      <c r="GZ393" s="76"/>
      <c r="HA393" s="81"/>
      <c r="HB393" s="4"/>
      <c r="HC393" s="4"/>
      <c r="HD393" s="11"/>
      <c r="HE393" s="11"/>
      <c r="HF393" s="11"/>
      <c r="HG393" s="11"/>
      <c r="HH393" s="11"/>
      <c r="HI393" s="11"/>
      <c r="HJ393" s="11"/>
      <c r="HK393" s="11"/>
      <c r="HL393" s="11"/>
      <c r="HM393" s="11"/>
      <c r="HN393" s="10"/>
      <c r="HO393" s="75"/>
      <c r="HP393" s="80"/>
      <c r="HQ393" s="76"/>
      <c r="HR393" s="81"/>
      <c r="HS393" s="4"/>
      <c r="HT393" s="4"/>
      <c r="HU393" s="11"/>
      <c r="HV393" s="11"/>
      <c r="HW393" s="11"/>
      <c r="HX393" s="11"/>
      <c r="HY393" s="11"/>
      <c r="HZ393" s="11"/>
      <c r="IA393" s="11"/>
      <c r="IB393" s="11"/>
      <c r="IC393" s="11"/>
      <c r="ID393" s="11"/>
      <c r="IE393" s="10"/>
      <c r="IF393" s="75"/>
      <c r="IG393" s="80"/>
      <c r="IH393" s="76"/>
      <c r="II393" s="81"/>
      <c r="IJ393" s="4"/>
      <c r="IK393" s="4"/>
      <c r="IL393" s="11"/>
      <c r="IM393" s="11"/>
      <c r="IN393" s="11"/>
      <c r="IO393" s="11"/>
      <c r="IP393" s="11"/>
      <c r="IQ393" s="11"/>
      <c r="IR393" s="11"/>
      <c r="IS393" s="11"/>
      <c r="IT393" s="11"/>
      <c r="IU393" s="11"/>
      <c r="IV393" s="10"/>
    </row>
    <row r="394" spans="1:256" ht="24" customHeight="1">
      <c r="A394" s="84"/>
      <c r="B394" s="80"/>
      <c r="C394" s="76"/>
      <c r="D394" s="81"/>
      <c r="E394" s="4"/>
      <c r="F394" s="4"/>
      <c r="G394" s="4"/>
      <c r="H394" s="4">
        <v>2025</v>
      </c>
      <c r="I394" s="11">
        <f t="shared" si="188"/>
        <v>0</v>
      </c>
      <c r="J394" s="11">
        <f t="shared" si="188"/>
        <v>0</v>
      </c>
      <c r="K394" s="11">
        <f t="shared" si="189"/>
        <v>0</v>
      </c>
      <c r="L394" s="11">
        <f t="shared" si="189"/>
        <v>0</v>
      </c>
      <c r="M394" s="11">
        <f t="shared" si="189"/>
        <v>0</v>
      </c>
      <c r="N394" s="11">
        <f t="shared" si="189"/>
        <v>0</v>
      </c>
      <c r="O394" s="11">
        <f t="shared" si="189"/>
        <v>0</v>
      </c>
      <c r="P394" s="11">
        <f t="shared" si="189"/>
        <v>0</v>
      </c>
      <c r="Q394" s="11">
        <f t="shared" si="189"/>
        <v>0</v>
      </c>
      <c r="R394" s="11">
        <f t="shared" si="189"/>
        <v>0</v>
      </c>
      <c r="S394" s="10"/>
      <c r="T394" s="75"/>
      <c r="U394" s="76"/>
      <c r="V394" s="76"/>
      <c r="W394" s="18"/>
      <c r="X394" s="18"/>
      <c r="Y394" s="21"/>
      <c r="Z394" s="21"/>
      <c r="AA394" s="21"/>
      <c r="AB394" s="21"/>
      <c r="AC394" s="21"/>
      <c r="AD394" s="21"/>
      <c r="AE394" s="21"/>
      <c r="AF394" s="21"/>
      <c r="AG394" s="21"/>
      <c r="AH394" s="21"/>
      <c r="AI394" s="31"/>
      <c r="AJ394" s="82"/>
      <c r="AK394" s="76"/>
      <c r="AL394" s="76"/>
      <c r="AM394" s="76"/>
      <c r="AN394" s="18"/>
      <c r="AO394" s="18"/>
      <c r="AP394" s="21"/>
      <c r="AQ394" s="21"/>
      <c r="AR394" s="21"/>
      <c r="AS394" s="21"/>
      <c r="AT394" s="21"/>
      <c r="AU394" s="21"/>
      <c r="AV394" s="21"/>
      <c r="AW394" s="21"/>
      <c r="AX394" s="21"/>
      <c r="AY394" s="21"/>
      <c r="AZ394" s="31"/>
      <c r="BA394" s="82"/>
      <c r="BB394" s="76"/>
      <c r="BC394" s="76"/>
      <c r="BD394" s="76"/>
      <c r="BE394" s="18"/>
      <c r="BF394" s="18"/>
      <c r="BG394" s="21"/>
      <c r="BH394" s="21"/>
      <c r="BI394" s="21"/>
      <c r="BJ394" s="21"/>
      <c r="BK394" s="21"/>
      <c r="BL394" s="21"/>
      <c r="BM394" s="21"/>
      <c r="BN394" s="21"/>
      <c r="BO394" s="21"/>
      <c r="BP394" s="21"/>
      <c r="BQ394" s="31"/>
      <c r="BR394" s="82"/>
      <c r="BS394" s="76"/>
      <c r="BT394" s="76"/>
      <c r="BU394" s="76"/>
      <c r="BV394" s="18"/>
      <c r="BW394" s="18"/>
      <c r="BX394" s="21"/>
      <c r="BY394" s="21"/>
      <c r="BZ394" s="21"/>
      <c r="CA394" s="21"/>
      <c r="CB394" s="21"/>
      <c r="CC394" s="21"/>
      <c r="CD394" s="21"/>
      <c r="CE394" s="21"/>
      <c r="CF394" s="21"/>
      <c r="CG394" s="21"/>
      <c r="CH394" s="31"/>
      <c r="CI394" s="82"/>
      <c r="CJ394" s="76"/>
      <c r="CK394" s="76"/>
      <c r="CL394" s="76"/>
      <c r="CM394" s="18"/>
      <c r="CN394" s="18"/>
      <c r="CO394" s="21"/>
      <c r="CP394" s="21"/>
      <c r="CQ394" s="21"/>
      <c r="CR394" s="21"/>
      <c r="CS394" s="21"/>
      <c r="CT394" s="21"/>
      <c r="CU394" s="21"/>
      <c r="CV394" s="21"/>
      <c r="CW394" s="21"/>
      <c r="CX394" s="21"/>
      <c r="CY394" s="31"/>
      <c r="CZ394" s="82"/>
      <c r="DA394" s="76"/>
      <c r="DB394" s="76"/>
      <c r="DC394" s="76"/>
      <c r="DD394" s="18"/>
      <c r="DE394" s="18"/>
      <c r="DF394" s="21"/>
      <c r="DG394" s="33"/>
      <c r="DH394" s="11"/>
      <c r="DI394" s="11"/>
      <c r="DJ394" s="11"/>
      <c r="DK394" s="11"/>
      <c r="DL394" s="11"/>
      <c r="DM394" s="11"/>
      <c r="DN394" s="11"/>
      <c r="DO394" s="11"/>
      <c r="DP394" s="10"/>
      <c r="DQ394" s="75"/>
      <c r="DR394" s="80"/>
      <c r="DS394" s="76"/>
      <c r="DT394" s="81"/>
      <c r="DU394" s="4"/>
      <c r="DV394" s="4"/>
      <c r="DW394" s="11"/>
      <c r="DX394" s="11"/>
      <c r="DY394" s="11"/>
      <c r="DZ394" s="11"/>
      <c r="EA394" s="11"/>
      <c r="EB394" s="11"/>
      <c r="EC394" s="11"/>
      <c r="ED394" s="11"/>
      <c r="EE394" s="11"/>
      <c r="EF394" s="11"/>
      <c r="EG394" s="10"/>
      <c r="EH394" s="75"/>
      <c r="EI394" s="80"/>
      <c r="EJ394" s="76"/>
      <c r="EK394" s="81"/>
      <c r="EL394" s="4"/>
      <c r="EM394" s="4"/>
      <c r="EN394" s="11"/>
      <c r="EO394" s="11"/>
      <c r="EP394" s="11"/>
      <c r="EQ394" s="11"/>
      <c r="ER394" s="11"/>
      <c r="ES394" s="11"/>
      <c r="ET394" s="11"/>
      <c r="EU394" s="11"/>
      <c r="EV394" s="11"/>
      <c r="EW394" s="11"/>
      <c r="EX394" s="10"/>
      <c r="EY394" s="75"/>
      <c r="EZ394" s="80"/>
      <c r="FA394" s="76"/>
      <c r="FB394" s="81"/>
      <c r="FC394" s="4"/>
      <c r="FD394" s="4"/>
      <c r="FE394" s="11"/>
      <c r="FF394" s="11"/>
      <c r="FG394" s="11"/>
      <c r="FH394" s="11"/>
      <c r="FI394" s="11"/>
      <c r="FJ394" s="11"/>
      <c r="FK394" s="11"/>
      <c r="FL394" s="11"/>
      <c r="FM394" s="11"/>
      <c r="FN394" s="11"/>
      <c r="FO394" s="10"/>
      <c r="FP394" s="75"/>
      <c r="FQ394" s="80"/>
      <c r="FR394" s="76"/>
      <c r="FS394" s="81"/>
      <c r="FT394" s="4"/>
      <c r="FU394" s="4"/>
      <c r="FV394" s="11"/>
      <c r="FW394" s="11"/>
      <c r="FX394" s="11"/>
      <c r="FY394" s="11"/>
      <c r="FZ394" s="11"/>
      <c r="GA394" s="11"/>
      <c r="GB394" s="11"/>
      <c r="GC394" s="11"/>
      <c r="GD394" s="11"/>
      <c r="GE394" s="11"/>
      <c r="GF394" s="10"/>
      <c r="GG394" s="75"/>
      <c r="GH394" s="80"/>
      <c r="GI394" s="76"/>
      <c r="GJ394" s="81"/>
      <c r="GK394" s="4"/>
      <c r="GL394" s="4"/>
      <c r="GM394" s="11"/>
      <c r="GN394" s="11"/>
      <c r="GO394" s="11"/>
      <c r="GP394" s="11"/>
      <c r="GQ394" s="11"/>
      <c r="GR394" s="11"/>
      <c r="GS394" s="11"/>
      <c r="GT394" s="11"/>
      <c r="GU394" s="11"/>
      <c r="GV394" s="11"/>
      <c r="GW394" s="10"/>
      <c r="GX394" s="75"/>
      <c r="GY394" s="80"/>
      <c r="GZ394" s="76"/>
      <c r="HA394" s="81"/>
      <c r="HB394" s="4"/>
      <c r="HC394" s="4"/>
      <c r="HD394" s="11"/>
      <c r="HE394" s="11"/>
      <c r="HF394" s="11"/>
      <c r="HG394" s="11"/>
      <c r="HH394" s="11"/>
      <c r="HI394" s="11"/>
      <c r="HJ394" s="11"/>
      <c r="HK394" s="11"/>
      <c r="HL394" s="11"/>
      <c r="HM394" s="11"/>
      <c r="HN394" s="10"/>
      <c r="HO394" s="75"/>
      <c r="HP394" s="80"/>
      <c r="HQ394" s="76"/>
      <c r="HR394" s="81"/>
      <c r="HS394" s="4"/>
      <c r="HT394" s="4"/>
      <c r="HU394" s="11"/>
      <c r="HV394" s="11"/>
      <c r="HW394" s="11"/>
      <c r="HX394" s="11"/>
      <c r="HY394" s="11"/>
      <c r="HZ394" s="11"/>
      <c r="IA394" s="11"/>
      <c r="IB394" s="11"/>
      <c r="IC394" s="11"/>
      <c r="ID394" s="11"/>
      <c r="IE394" s="10"/>
      <c r="IF394" s="75"/>
      <c r="IG394" s="80"/>
      <c r="IH394" s="76"/>
      <c r="II394" s="81"/>
      <c r="IJ394" s="4"/>
      <c r="IK394" s="4"/>
      <c r="IL394" s="11"/>
      <c r="IM394" s="11"/>
      <c r="IN394" s="11"/>
      <c r="IO394" s="11"/>
      <c r="IP394" s="11"/>
      <c r="IQ394" s="11"/>
      <c r="IR394" s="11"/>
      <c r="IS394" s="11"/>
      <c r="IT394" s="11"/>
      <c r="IU394" s="11"/>
      <c r="IV394" s="10"/>
    </row>
    <row r="395" spans="1:256" ht="18" customHeight="1">
      <c r="A395" s="84"/>
      <c r="B395" s="80"/>
      <c r="C395" s="76"/>
      <c r="D395" s="81"/>
      <c r="E395" s="4"/>
      <c r="F395" s="4"/>
      <c r="G395" s="4"/>
      <c r="H395" s="4">
        <v>2026</v>
      </c>
      <c r="I395" s="11">
        <f t="shared" si="188"/>
        <v>0</v>
      </c>
      <c r="J395" s="11">
        <f t="shared" si="188"/>
        <v>0</v>
      </c>
      <c r="K395" s="11">
        <f t="shared" si="189"/>
        <v>0</v>
      </c>
      <c r="L395" s="11">
        <f t="shared" si="189"/>
        <v>0</v>
      </c>
      <c r="M395" s="11">
        <f t="shared" si="189"/>
        <v>0</v>
      </c>
      <c r="N395" s="11">
        <f t="shared" si="189"/>
        <v>0</v>
      </c>
      <c r="O395" s="11">
        <f t="shared" si="189"/>
        <v>0</v>
      </c>
      <c r="P395" s="11">
        <f t="shared" si="189"/>
        <v>0</v>
      </c>
      <c r="Q395" s="11">
        <f t="shared" si="189"/>
        <v>0</v>
      </c>
      <c r="R395" s="11">
        <f t="shared" si="189"/>
        <v>0</v>
      </c>
      <c r="S395" s="10"/>
      <c r="T395" s="75"/>
      <c r="U395" s="76"/>
      <c r="V395" s="76"/>
      <c r="W395" s="18"/>
      <c r="X395" s="18"/>
      <c r="Y395" s="21"/>
      <c r="Z395" s="21"/>
      <c r="AA395" s="21"/>
      <c r="AB395" s="21"/>
      <c r="AC395" s="21"/>
      <c r="AD395" s="21"/>
      <c r="AE395" s="21"/>
      <c r="AF395" s="21"/>
      <c r="AG395" s="21"/>
      <c r="AH395" s="21"/>
      <c r="AI395" s="31"/>
      <c r="AJ395" s="82"/>
      <c r="AK395" s="76"/>
      <c r="AL395" s="76"/>
      <c r="AM395" s="76"/>
      <c r="AN395" s="18"/>
      <c r="AO395" s="18"/>
      <c r="AP395" s="21"/>
      <c r="AQ395" s="21"/>
      <c r="AR395" s="21"/>
      <c r="AS395" s="21"/>
      <c r="AT395" s="21"/>
      <c r="AU395" s="21"/>
      <c r="AV395" s="21"/>
      <c r="AW395" s="21"/>
      <c r="AX395" s="21"/>
      <c r="AY395" s="21"/>
      <c r="AZ395" s="31"/>
      <c r="BA395" s="82"/>
      <c r="BB395" s="76"/>
      <c r="BC395" s="76"/>
      <c r="BD395" s="76"/>
      <c r="BE395" s="18"/>
      <c r="BF395" s="18"/>
      <c r="BG395" s="21"/>
      <c r="BH395" s="21"/>
      <c r="BI395" s="21"/>
      <c r="BJ395" s="21"/>
      <c r="BK395" s="21"/>
      <c r="BL395" s="21"/>
      <c r="BM395" s="21"/>
      <c r="BN395" s="21"/>
      <c r="BO395" s="21"/>
      <c r="BP395" s="21"/>
      <c r="BQ395" s="31"/>
      <c r="BR395" s="82"/>
      <c r="BS395" s="76"/>
      <c r="BT395" s="76"/>
      <c r="BU395" s="76"/>
      <c r="BV395" s="18"/>
      <c r="BW395" s="18"/>
      <c r="BX395" s="21"/>
      <c r="BY395" s="21"/>
      <c r="BZ395" s="21"/>
      <c r="CA395" s="21"/>
      <c r="CB395" s="21"/>
      <c r="CC395" s="21"/>
      <c r="CD395" s="21"/>
      <c r="CE395" s="21"/>
      <c r="CF395" s="21"/>
      <c r="CG395" s="21"/>
      <c r="CH395" s="31"/>
      <c r="CI395" s="82"/>
      <c r="CJ395" s="76"/>
      <c r="CK395" s="76"/>
      <c r="CL395" s="76"/>
      <c r="CM395" s="18"/>
      <c r="CN395" s="18"/>
      <c r="CO395" s="21"/>
      <c r="CP395" s="21"/>
      <c r="CQ395" s="21"/>
      <c r="CR395" s="21"/>
      <c r="CS395" s="21"/>
      <c r="CT395" s="21"/>
      <c r="CU395" s="21"/>
      <c r="CV395" s="21"/>
      <c r="CW395" s="21"/>
      <c r="CX395" s="21"/>
      <c r="CY395" s="31"/>
      <c r="CZ395" s="82"/>
      <c r="DA395" s="76"/>
      <c r="DB395" s="76"/>
      <c r="DC395" s="76"/>
      <c r="DD395" s="18"/>
      <c r="DE395" s="18"/>
      <c r="DF395" s="21"/>
      <c r="DG395" s="33"/>
      <c r="DH395" s="11"/>
      <c r="DI395" s="11"/>
      <c r="DJ395" s="11"/>
      <c r="DK395" s="11"/>
      <c r="DL395" s="11"/>
      <c r="DM395" s="11"/>
      <c r="DN395" s="11"/>
      <c r="DO395" s="11"/>
      <c r="DP395" s="10"/>
      <c r="DQ395" s="75"/>
      <c r="DR395" s="80"/>
      <c r="DS395" s="76"/>
      <c r="DT395" s="81"/>
      <c r="DU395" s="4"/>
      <c r="DV395" s="4"/>
      <c r="DW395" s="11"/>
      <c r="DX395" s="11"/>
      <c r="DY395" s="11"/>
      <c r="DZ395" s="11"/>
      <c r="EA395" s="11"/>
      <c r="EB395" s="11"/>
      <c r="EC395" s="11"/>
      <c r="ED395" s="11"/>
      <c r="EE395" s="11"/>
      <c r="EF395" s="11"/>
      <c r="EG395" s="10"/>
      <c r="EH395" s="75"/>
      <c r="EI395" s="80"/>
      <c r="EJ395" s="76"/>
      <c r="EK395" s="81"/>
      <c r="EL395" s="4"/>
      <c r="EM395" s="4"/>
      <c r="EN395" s="11"/>
      <c r="EO395" s="11"/>
      <c r="EP395" s="11"/>
      <c r="EQ395" s="11"/>
      <c r="ER395" s="11"/>
      <c r="ES395" s="11"/>
      <c r="ET395" s="11"/>
      <c r="EU395" s="11"/>
      <c r="EV395" s="11"/>
      <c r="EW395" s="11"/>
      <c r="EX395" s="10"/>
      <c r="EY395" s="75"/>
      <c r="EZ395" s="80"/>
      <c r="FA395" s="76"/>
      <c r="FB395" s="81"/>
      <c r="FC395" s="4"/>
      <c r="FD395" s="4"/>
      <c r="FE395" s="11"/>
      <c r="FF395" s="11"/>
      <c r="FG395" s="11"/>
      <c r="FH395" s="11"/>
      <c r="FI395" s="11"/>
      <c r="FJ395" s="11"/>
      <c r="FK395" s="11"/>
      <c r="FL395" s="11"/>
      <c r="FM395" s="11"/>
      <c r="FN395" s="11"/>
      <c r="FO395" s="10"/>
      <c r="FP395" s="75"/>
      <c r="FQ395" s="80"/>
      <c r="FR395" s="76"/>
      <c r="FS395" s="81"/>
      <c r="FT395" s="4"/>
      <c r="FU395" s="4"/>
      <c r="FV395" s="11"/>
      <c r="FW395" s="11"/>
      <c r="FX395" s="11"/>
      <c r="FY395" s="11"/>
      <c r="FZ395" s="11"/>
      <c r="GA395" s="11"/>
      <c r="GB395" s="11"/>
      <c r="GC395" s="11"/>
      <c r="GD395" s="11"/>
      <c r="GE395" s="11"/>
      <c r="GF395" s="10"/>
      <c r="GG395" s="75"/>
      <c r="GH395" s="80"/>
      <c r="GI395" s="76"/>
      <c r="GJ395" s="81"/>
      <c r="GK395" s="4"/>
      <c r="GL395" s="4"/>
      <c r="GM395" s="11"/>
      <c r="GN395" s="11"/>
      <c r="GO395" s="11"/>
      <c r="GP395" s="11"/>
      <c r="GQ395" s="11"/>
      <c r="GR395" s="11"/>
      <c r="GS395" s="11"/>
      <c r="GT395" s="11"/>
      <c r="GU395" s="11"/>
      <c r="GV395" s="11"/>
      <c r="GW395" s="10"/>
      <c r="GX395" s="75"/>
      <c r="GY395" s="80"/>
      <c r="GZ395" s="76"/>
      <c r="HA395" s="81"/>
      <c r="HB395" s="4"/>
      <c r="HC395" s="4"/>
      <c r="HD395" s="11"/>
      <c r="HE395" s="11"/>
      <c r="HF395" s="11"/>
      <c r="HG395" s="11"/>
      <c r="HH395" s="11"/>
      <c r="HI395" s="11"/>
      <c r="HJ395" s="11"/>
      <c r="HK395" s="11"/>
      <c r="HL395" s="11"/>
      <c r="HM395" s="11"/>
      <c r="HN395" s="10"/>
      <c r="HO395" s="75"/>
      <c r="HP395" s="80"/>
      <c r="HQ395" s="76"/>
      <c r="HR395" s="81"/>
      <c r="HS395" s="4"/>
      <c r="HT395" s="4"/>
      <c r="HU395" s="11"/>
      <c r="HV395" s="11"/>
      <c r="HW395" s="11"/>
      <c r="HX395" s="11"/>
      <c r="HY395" s="11"/>
      <c r="HZ395" s="11"/>
      <c r="IA395" s="11"/>
      <c r="IB395" s="11"/>
      <c r="IC395" s="11"/>
      <c r="ID395" s="11"/>
      <c r="IE395" s="10"/>
      <c r="IF395" s="75"/>
      <c r="IG395" s="80"/>
      <c r="IH395" s="76"/>
      <c r="II395" s="81"/>
      <c r="IJ395" s="4"/>
      <c r="IK395" s="4"/>
      <c r="IL395" s="11"/>
      <c r="IM395" s="11"/>
      <c r="IN395" s="11"/>
      <c r="IO395" s="11"/>
      <c r="IP395" s="11"/>
      <c r="IQ395" s="11"/>
      <c r="IR395" s="11"/>
      <c r="IS395" s="11"/>
      <c r="IT395" s="11"/>
      <c r="IU395" s="11"/>
      <c r="IV395" s="10"/>
    </row>
    <row r="396" spans="1:256" ht="21.75" customHeight="1">
      <c r="A396" s="84"/>
      <c r="B396" s="80"/>
      <c r="C396" s="76"/>
      <c r="D396" s="81"/>
      <c r="E396" s="6"/>
      <c r="F396" s="6"/>
      <c r="G396" s="6"/>
      <c r="H396" s="4">
        <v>2027</v>
      </c>
      <c r="I396" s="11">
        <f t="shared" si="188"/>
        <v>0</v>
      </c>
      <c r="J396" s="11">
        <f t="shared" si="188"/>
        <v>0</v>
      </c>
      <c r="K396" s="11">
        <f t="shared" si="189"/>
        <v>0</v>
      </c>
      <c r="L396" s="11">
        <f t="shared" si="189"/>
        <v>0</v>
      </c>
      <c r="M396" s="11">
        <f t="shared" si="189"/>
        <v>0</v>
      </c>
      <c r="N396" s="11">
        <f t="shared" si="189"/>
        <v>0</v>
      </c>
      <c r="O396" s="11">
        <f t="shared" si="189"/>
        <v>0</v>
      </c>
      <c r="P396" s="11">
        <f t="shared" si="189"/>
        <v>0</v>
      </c>
      <c r="Q396" s="11">
        <f t="shared" si="189"/>
        <v>0</v>
      </c>
      <c r="R396" s="11">
        <f t="shared" si="189"/>
        <v>0</v>
      </c>
      <c r="S396" s="10"/>
      <c r="T396" s="75"/>
      <c r="U396" s="76"/>
      <c r="V396" s="76"/>
      <c r="W396" s="57"/>
      <c r="X396" s="18"/>
      <c r="Y396" s="21"/>
      <c r="Z396" s="21"/>
      <c r="AA396" s="21"/>
      <c r="AB396" s="21"/>
      <c r="AC396" s="21"/>
      <c r="AD396" s="21"/>
      <c r="AE396" s="21"/>
      <c r="AF396" s="21"/>
      <c r="AG396" s="21"/>
      <c r="AH396" s="21"/>
      <c r="AI396" s="31"/>
      <c r="AJ396" s="82"/>
      <c r="AK396" s="76"/>
      <c r="AL396" s="76"/>
      <c r="AM396" s="76"/>
      <c r="AN396" s="57"/>
      <c r="AO396" s="18"/>
      <c r="AP396" s="21"/>
      <c r="AQ396" s="21"/>
      <c r="AR396" s="21"/>
      <c r="AS396" s="21"/>
      <c r="AT396" s="21"/>
      <c r="AU396" s="21"/>
      <c r="AV396" s="21"/>
      <c r="AW396" s="21"/>
      <c r="AX396" s="21"/>
      <c r="AY396" s="21"/>
      <c r="AZ396" s="31"/>
      <c r="BA396" s="82"/>
      <c r="BB396" s="76"/>
      <c r="BC396" s="76"/>
      <c r="BD396" s="76"/>
      <c r="BE396" s="57"/>
      <c r="BF396" s="18"/>
      <c r="BG396" s="21"/>
      <c r="BH396" s="21"/>
      <c r="BI396" s="21"/>
      <c r="BJ396" s="21"/>
      <c r="BK396" s="21"/>
      <c r="BL396" s="21"/>
      <c r="BM396" s="21"/>
      <c r="BN396" s="21"/>
      <c r="BO396" s="21"/>
      <c r="BP396" s="21"/>
      <c r="BQ396" s="31"/>
      <c r="BR396" s="82"/>
      <c r="BS396" s="76"/>
      <c r="BT396" s="76"/>
      <c r="BU396" s="76"/>
      <c r="BV396" s="57"/>
      <c r="BW396" s="18"/>
      <c r="BX396" s="21"/>
      <c r="BY396" s="21"/>
      <c r="BZ396" s="21"/>
      <c r="CA396" s="21"/>
      <c r="CB396" s="21"/>
      <c r="CC396" s="21"/>
      <c r="CD396" s="21"/>
      <c r="CE396" s="21"/>
      <c r="CF396" s="21"/>
      <c r="CG396" s="21"/>
      <c r="CH396" s="31"/>
      <c r="CI396" s="82"/>
      <c r="CJ396" s="76"/>
      <c r="CK396" s="76"/>
      <c r="CL396" s="76"/>
      <c r="CM396" s="57"/>
      <c r="CN396" s="18"/>
      <c r="CO396" s="21"/>
      <c r="CP396" s="21"/>
      <c r="CQ396" s="21"/>
      <c r="CR396" s="21"/>
      <c r="CS396" s="21"/>
      <c r="CT396" s="21"/>
      <c r="CU396" s="21"/>
      <c r="CV396" s="21"/>
      <c r="CW396" s="21"/>
      <c r="CX396" s="21"/>
      <c r="CY396" s="31"/>
      <c r="CZ396" s="82"/>
      <c r="DA396" s="76"/>
      <c r="DB396" s="76"/>
      <c r="DC396" s="76"/>
      <c r="DD396" s="57"/>
      <c r="DE396" s="18"/>
      <c r="DF396" s="21"/>
      <c r="DG396" s="33"/>
      <c r="DH396" s="11"/>
      <c r="DI396" s="11"/>
      <c r="DJ396" s="11"/>
      <c r="DK396" s="11"/>
      <c r="DL396" s="11"/>
      <c r="DM396" s="11"/>
      <c r="DN396" s="11"/>
      <c r="DO396" s="11"/>
      <c r="DP396" s="10"/>
      <c r="DQ396" s="75"/>
      <c r="DR396" s="80"/>
      <c r="DS396" s="76"/>
      <c r="DT396" s="81"/>
      <c r="DU396" s="6"/>
      <c r="DV396" s="4"/>
      <c r="DW396" s="11"/>
      <c r="DX396" s="11"/>
      <c r="DY396" s="11"/>
      <c r="DZ396" s="11"/>
      <c r="EA396" s="11"/>
      <c r="EB396" s="11"/>
      <c r="EC396" s="11"/>
      <c r="ED396" s="11"/>
      <c r="EE396" s="11"/>
      <c r="EF396" s="11"/>
      <c r="EG396" s="10"/>
      <c r="EH396" s="75"/>
      <c r="EI396" s="80"/>
      <c r="EJ396" s="76"/>
      <c r="EK396" s="81"/>
      <c r="EL396" s="6"/>
      <c r="EM396" s="4"/>
      <c r="EN396" s="11"/>
      <c r="EO396" s="11"/>
      <c r="EP396" s="11"/>
      <c r="EQ396" s="11"/>
      <c r="ER396" s="11"/>
      <c r="ES396" s="11"/>
      <c r="ET396" s="11"/>
      <c r="EU396" s="11"/>
      <c r="EV396" s="11"/>
      <c r="EW396" s="11"/>
      <c r="EX396" s="10"/>
      <c r="EY396" s="75"/>
      <c r="EZ396" s="80"/>
      <c r="FA396" s="76"/>
      <c r="FB396" s="81"/>
      <c r="FC396" s="6"/>
      <c r="FD396" s="4"/>
      <c r="FE396" s="11"/>
      <c r="FF396" s="11"/>
      <c r="FG396" s="11"/>
      <c r="FH396" s="11"/>
      <c r="FI396" s="11"/>
      <c r="FJ396" s="11"/>
      <c r="FK396" s="11"/>
      <c r="FL396" s="11"/>
      <c r="FM396" s="11"/>
      <c r="FN396" s="11"/>
      <c r="FO396" s="10"/>
      <c r="FP396" s="75"/>
      <c r="FQ396" s="80"/>
      <c r="FR396" s="76"/>
      <c r="FS396" s="81"/>
      <c r="FT396" s="6"/>
      <c r="FU396" s="4"/>
      <c r="FV396" s="11"/>
      <c r="FW396" s="11"/>
      <c r="FX396" s="11"/>
      <c r="FY396" s="11"/>
      <c r="FZ396" s="11"/>
      <c r="GA396" s="11"/>
      <c r="GB396" s="11"/>
      <c r="GC396" s="11"/>
      <c r="GD396" s="11"/>
      <c r="GE396" s="11"/>
      <c r="GF396" s="10"/>
      <c r="GG396" s="75"/>
      <c r="GH396" s="80"/>
      <c r="GI396" s="76"/>
      <c r="GJ396" s="81"/>
      <c r="GK396" s="6"/>
      <c r="GL396" s="4"/>
      <c r="GM396" s="11"/>
      <c r="GN396" s="11"/>
      <c r="GO396" s="11"/>
      <c r="GP396" s="11"/>
      <c r="GQ396" s="11"/>
      <c r="GR396" s="11"/>
      <c r="GS396" s="11"/>
      <c r="GT396" s="11"/>
      <c r="GU396" s="11"/>
      <c r="GV396" s="11"/>
      <c r="GW396" s="10"/>
      <c r="GX396" s="75"/>
      <c r="GY396" s="80"/>
      <c r="GZ396" s="76"/>
      <c r="HA396" s="81"/>
      <c r="HB396" s="6"/>
      <c r="HC396" s="4"/>
      <c r="HD396" s="11"/>
      <c r="HE396" s="11"/>
      <c r="HF396" s="11"/>
      <c r="HG396" s="11"/>
      <c r="HH396" s="11"/>
      <c r="HI396" s="11"/>
      <c r="HJ396" s="11"/>
      <c r="HK396" s="11"/>
      <c r="HL396" s="11"/>
      <c r="HM396" s="11"/>
      <c r="HN396" s="10"/>
      <c r="HO396" s="75"/>
      <c r="HP396" s="80"/>
      <c r="HQ396" s="76"/>
      <c r="HR396" s="81"/>
      <c r="HS396" s="6"/>
      <c r="HT396" s="4"/>
      <c r="HU396" s="11"/>
      <c r="HV396" s="11"/>
      <c r="HW396" s="11"/>
      <c r="HX396" s="11"/>
      <c r="HY396" s="11"/>
      <c r="HZ396" s="11"/>
      <c r="IA396" s="11"/>
      <c r="IB396" s="11"/>
      <c r="IC396" s="11"/>
      <c r="ID396" s="11"/>
      <c r="IE396" s="10"/>
      <c r="IF396" s="75"/>
      <c r="IG396" s="80"/>
      <c r="IH396" s="76"/>
      <c r="II396" s="81"/>
      <c r="IJ396" s="6"/>
      <c r="IK396" s="4"/>
      <c r="IL396" s="11"/>
      <c r="IM396" s="11"/>
      <c r="IN396" s="11"/>
      <c r="IO396" s="11"/>
      <c r="IP396" s="11"/>
      <c r="IQ396" s="11"/>
      <c r="IR396" s="11"/>
      <c r="IS396" s="11"/>
      <c r="IT396" s="11"/>
      <c r="IU396" s="11"/>
      <c r="IV396" s="10"/>
    </row>
    <row r="397" spans="1:243" ht="21.75" customHeight="1">
      <c r="A397" s="84"/>
      <c r="B397" s="80"/>
      <c r="C397" s="76"/>
      <c r="D397" s="81"/>
      <c r="E397" s="6"/>
      <c r="F397" s="6"/>
      <c r="G397" s="6"/>
      <c r="H397" s="4">
        <v>2028</v>
      </c>
      <c r="I397" s="11">
        <f t="shared" si="188"/>
        <v>0</v>
      </c>
      <c r="J397" s="11">
        <f t="shared" si="188"/>
        <v>0</v>
      </c>
      <c r="K397" s="11">
        <f t="shared" si="189"/>
        <v>0</v>
      </c>
      <c r="L397" s="11">
        <f t="shared" si="189"/>
        <v>0</v>
      </c>
      <c r="M397" s="11">
        <f t="shared" si="189"/>
        <v>0</v>
      </c>
      <c r="N397" s="11">
        <f t="shared" si="189"/>
        <v>0</v>
      </c>
      <c r="O397" s="11">
        <f t="shared" si="189"/>
        <v>0</v>
      </c>
      <c r="P397" s="11">
        <f t="shared" si="189"/>
        <v>0</v>
      </c>
      <c r="Q397" s="11">
        <f t="shared" si="189"/>
        <v>0</v>
      </c>
      <c r="R397" s="11">
        <f t="shared" si="189"/>
        <v>0</v>
      </c>
      <c r="S397" s="10"/>
      <c r="T397" s="2"/>
      <c r="AI397" s="57"/>
      <c r="AY397" s="57"/>
      <c r="BO397" s="57"/>
      <c r="CE397" s="57"/>
      <c r="CU397" s="57"/>
      <c r="DK397" s="57"/>
      <c r="EA397" s="57"/>
      <c r="EQ397" s="57"/>
      <c r="FG397" s="57"/>
      <c r="FW397" s="57"/>
      <c r="GM397" s="57"/>
      <c r="HC397" s="57"/>
      <c r="HS397" s="57"/>
      <c r="II397" s="57"/>
    </row>
    <row r="398" spans="1:243" ht="21.75" customHeight="1">
      <c r="A398" s="84"/>
      <c r="B398" s="80"/>
      <c r="C398" s="76"/>
      <c r="D398" s="81"/>
      <c r="E398" s="6"/>
      <c r="F398" s="6"/>
      <c r="G398" s="6"/>
      <c r="H398" s="4">
        <v>2029</v>
      </c>
      <c r="I398" s="11">
        <f t="shared" si="188"/>
        <v>0</v>
      </c>
      <c r="J398" s="11">
        <f t="shared" si="188"/>
        <v>0</v>
      </c>
      <c r="K398" s="11">
        <f t="shared" si="189"/>
        <v>0</v>
      </c>
      <c r="L398" s="11">
        <f t="shared" si="189"/>
        <v>0</v>
      </c>
      <c r="M398" s="11">
        <f t="shared" si="189"/>
        <v>0</v>
      </c>
      <c r="N398" s="11">
        <f t="shared" si="189"/>
        <v>0</v>
      </c>
      <c r="O398" s="11">
        <f t="shared" si="189"/>
        <v>0</v>
      </c>
      <c r="P398" s="11">
        <f t="shared" si="189"/>
        <v>0</v>
      </c>
      <c r="Q398" s="11">
        <f t="shared" si="189"/>
        <v>0</v>
      </c>
      <c r="R398" s="11">
        <f t="shared" si="189"/>
        <v>0</v>
      </c>
      <c r="S398" s="10"/>
      <c r="T398" s="2"/>
      <c r="AI398" s="57"/>
      <c r="AY398" s="57"/>
      <c r="BO398" s="57"/>
      <c r="CE398" s="57"/>
      <c r="CU398" s="57"/>
      <c r="DK398" s="57"/>
      <c r="EA398" s="57"/>
      <c r="EQ398" s="57"/>
      <c r="FG398" s="57"/>
      <c r="FW398" s="57"/>
      <c r="GM398" s="57"/>
      <c r="HC398" s="57"/>
      <c r="HS398" s="57"/>
      <c r="II398" s="57"/>
    </row>
    <row r="399" spans="1:243" ht="21.75" customHeight="1">
      <c r="A399" s="84"/>
      <c r="B399" s="80"/>
      <c r="C399" s="76"/>
      <c r="D399" s="81"/>
      <c r="E399" s="6"/>
      <c r="F399" s="6"/>
      <c r="G399" s="6"/>
      <c r="H399" s="4">
        <v>2030</v>
      </c>
      <c r="I399" s="11">
        <f t="shared" si="188"/>
        <v>0</v>
      </c>
      <c r="J399" s="11">
        <f t="shared" si="188"/>
        <v>0</v>
      </c>
      <c r="K399" s="11">
        <f t="shared" si="189"/>
        <v>0</v>
      </c>
      <c r="L399" s="11">
        <f t="shared" si="189"/>
        <v>0</v>
      </c>
      <c r="M399" s="11">
        <f t="shared" si="189"/>
        <v>0</v>
      </c>
      <c r="N399" s="11">
        <f t="shared" si="189"/>
        <v>0</v>
      </c>
      <c r="O399" s="11">
        <f t="shared" si="189"/>
        <v>0</v>
      </c>
      <c r="P399" s="11">
        <f t="shared" si="189"/>
        <v>0</v>
      </c>
      <c r="Q399" s="11">
        <f t="shared" si="189"/>
        <v>0</v>
      </c>
      <c r="R399" s="11">
        <f t="shared" si="189"/>
        <v>0</v>
      </c>
      <c r="S399" s="10"/>
      <c r="T399" s="2"/>
      <c r="AI399" s="57"/>
      <c r="AY399" s="57"/>
      <c r="BO399" s="57"/>
      <c r="CE399" s="57"/>
      <c r="CU399" s="57"/>
      <c r="DK399" s="57"/>
      <c r="EA399" s="57"/>
      <c r="EQ399" s="57"/>
      <c r="FG399" s="57"/>
      <c r="FW399" s="57"/>
      <c r="GM399" s="57"/>
      <c r="HC399" s="57"/>
      <c r="HS399" s="57"/>
      <c r="II399" s="57"/>
    </row>
    <row r="400" spans="1:256" ht="18" customHeight="1">
      <c r="A400" s="83"/>
      <c r="B400" s="77" t="s">
        <v>38</v>
      </c>
      <c r="C400" s="78"/>
      <c r="D400" s="79"/>
      <c r="E400" s="6"/>
      <c r="F400" s="6"/>
      <c r="G400" s="6"/>
      <c r="H400" s="8" t="s">
        <v>26</v>
      </c>
      <c r="I400" s="9">
        <f>K400+M400+O400+Q400</f>
        <v>1250138.0999999999</v>
      </c>
      <c r="J400" s="9">
        <f aca="true" t="shared" si="190" ref="J400:J419">L400+N400+P400+R400</f>
        <v>1250138.0999999999</v>
      </c>
      <c r="K400" s="9">
        <f aca="true" t="shared" si="191" ref="K400:R400">SUM(K401:K409)</f>
        <v>375.2</v>
      </c>
      <c r="L400" s="9">
        <f t="shared" si="191"/>
        <v>375.2</v>
      </c>
      <c r="M400" s="9">
        <f t="shared" si="191"/>
        <v>1212270</v>
      </c>
      <c r="N400" s="9">
        <f t="shared" si="191"/>
        <v>1212270</v>
      </c>
      <c r="O400" s="9">
        <f t="shared" si="191"/>
        <v>37492.899999999994</v>
      </c>
      <c r="P400" s="9">
        <f t="shared" si="191"/>
        <v>37492.899999999994</v>
      </c>
      <c r="Q400" s="9">
        <f t="shared" si="191"/>
        <v>0</v>
      </c>
      <c r="R400" s="9">
        <f t="shared" si="191"/>
        <v>0</v>
      </c>
      <c r="S400" s="10"/>
      <c r="T400" s="75"/>
      <c r="U400" s="76"/>
      <c r="V400" s="76"/>
      <c r="W400" s="57"/>
      <c r="X400" s="15"/>
      <c r="Y400" s="22"/>
      <c r="Z400" s="22"/>
      <c r="AA400" s="22"/>
      <c r="AB400" s="22"/>
      <c r="AC400" s="22"/>
      <c r="AD400" s="22"/>
      <c r="AE400" s="22"/>
      <c r="AF400" s="22"/>
      <c r="AG400" s="22"/>
      <c r="AH400" s="22"/>
      <c r="AI400" s="31"/>
      <c r="AJ400" s="82"/>
      <c r="AK400" s="76"/>
      <c r="AL400" s="76"/>
      <c r="AM400" s="76"/>
      <c r="AN400" s="57"/>
      <c r="AO400" s="15"/>
      <c r="AP400" s="22"/>
      <c r="AQ400" s="22"/>
      <c r="AR400" s="22"/>
      <c r="AS400" s="22"/>
      <c r="AT400" s="22"/>
      <c r="AU400" s="22"/>
      <c r="AV400" s="22"/>
      <c r="AW400" s="22"/>
      <c r="AX400" s="22"/>
      <c r="AY400" s="22"/>
      <c r="AZ400" s="31"/>
      <c r="BA400" s="82"/>
      <c r="BB400" s="76"/>
      <c r="BC400" s="76"/>
      <c r="BD400" s="76"/>
      <c r="BE400" s="57"/>
      <c r="BF400" s="15"/>
      <c r="BG400" s="22"/>
      <c r="BH400" s="22"/>
      <c r="BI400" s="22"/>
      <c r="BJ400" s="22"/>
      <c r="BK400" s="22"/>
      <c r="BL400" s="22"/>
      <c r="BM400" s="22"/>
      <c r="BN400" s="22"/>
      <c r="BO400" s="22"/>
      <c r="BP400" s="22"/>
      <c r="BQ400" s="31"/>
      <c r="BR400" s="82"/>
      <c r="BS400" s="76"/>
      <c r="BT400" s="76"/>
      <c r="BU400" s="76"/>
      <c r="BV400" s="57"/>
      <c r="BW400" s="15"/>
      <c r="BX400" s="22"/>
      <c r="BY400" s="22"/>
      <c r="BZ400" s="22"/>
      <c r="CA400" s="22"/>
      <c r="CB400" s="22"/>
      <c r="CC400" s="22"/>
      <c r="CD400" s="22"/>
      <c r="CE400" s="22"/>
      <c r="CF400" s="22"/>
      <c r="CG400" s="22"/>
      <c r="CH400" s="31"/>
      <c r="CI400" s="82"/>
      <c r="CJ400" s="76"/>
      <c r="CK400" s="76"/>
      <c r="CL400" s="76"/>
      <c r="CM400" s="57"/>
      <c r="CN400" s="15"/>
      <c r="CO400" s="22"/>
      <c r="CP400" s="22"/>
      <c r="CQ400" s="22"/>
      <c r="CR400" s="22"/>
      <c r="CS400" s="22"/>
      <c r="CT400" s="22"/>
      <c r="CU400" s="22"/>
      <c r="CV400" s="22"/>
      <c r="CW400" s="22"/>
      <c r="CX400" s="22"/>
      <c r="CY400" s="31"/>
      <c r="CZ400" s="82"/>
      <c r="DA400" s="76"/>
      <c r="DB400" s="76"/>
      <c r="DC400" s="76"/>
      <c r="DD400" s="57"/>
      <c r="DE400" s="15"/>
      <c r="DF400" s="22"/>
      <c r="DG400" s="32"/>
      <c r="DH400" s="9"/>
      <c r="DI400" s="9"/>
      <c r="DJ400" s="9"/>
      <c r="DK400" s="9"/>
      <c r="DL400" s="9"/>
      <c r="DM400" s="9"/>
      <c r="DN400" s="9"/>
      <c r="DO400" s="9"/>
      <c r="DP400" s="10"/>
      <c r="DQ400" s="75"/>
      <c r="DR400" s="77"/>
      <c r="DS400" s="78"/>
      <c r="DT400" s="79"/>
      <c r="DU400" s="6"/>
      <c r="DV400" s="8"/>
      <c r="DW400" s="9"/>
      <c r="DX400" s="9"/>
      <c r="DY400" s="9"/>
      <c r="DZ400" s="9"/>
      <c r="EA400" s="9"/>
      <c r="EB400" s="9"/>
      <c r="EC400" s="9"/>
      <c r="ED400" s="9"/>
      <c r="EE400" s="9"/>
      <c r="EF400" s="9"/>
      <c r="EG400" s="10"/>
      <c r="EH400" s="75"/>
      <c r="EI400" s="77"/>
      <c r="EJ400" s="78"/>
      <c r="EK400" s="79"/>
      <c r="EL400" s="6"/>
      <c r="EM400" s="8"/>
      <c r="EN400" s="9"/>
      <c r="EO400" s="9"/>
      <c r="EP400" s="9"/>
      <c r="EQ400" s="9"/>
      <c r="ER400" s="9"/>
      <c r="ES400" s="9"/>
      <c r="ET400" s="9"/>
      <c r="EU400" s="9"/>
      <c r="EV400" s="9"/>
      <c r="EW400" s="9"/>
      <c r="EX400" s="10"/>
      <c r="EY400" s="75"/>
      <c r="EZ400" s="77"/>
      <c r="FA400" s="78"/>
      <c r="FB400" s="79"/>
      <c r="FC400" s="6"/>
      <c r="FD400" s="8"/>
      <c r="FE400" s="9"/>
      <c r="FF400" s="9"/>
      <c r="FG400" s="9"/>
      <c r="FH400" s="9"/>
      <c r="FI400" s="9"/>
      <c r="FJ400" s="9"/>
      <c r="FK400" s="9"/>
      <c r="FL400" s="9"/>
      <c r="FM400" s="9"/>
      <c r="FN400" s="9"/>
      <c r="FO400" s="10"/>
      <c r="FP400" s="75"/>
      <c r="FQ400" s="77"/>
      <c r="FR400" s="78"/>
      <c r="FS400" s="79"/>
      <c r="FT400" s="6"/>
      <c r="FU400" s="8"/>
      <c r="FV400" s="9"/>
      <c r="FW400" s="9"/>
      <c r="FX400" s="9"/>
      <c r="FY400" s="9"/>
      <c r="FZ400" s="9"/>
      <c r="GA400" s="9"/>
      <c r="GB400" s="9"/>
      <c r="GC400" s="9"/>
      <c r="GD400" s="9"/>
      <c r="GE400" s="9"/>
      <c r="GF400" s="10"/>
      <c r="GG400" s="75"/>
      <c r="GH400" s="77"/>
      <c r="GI400" s="78"/>
      <c r="GJ400" s="79"/>
      <c r="GK400" s="6"/>
      <c r="GL400" s="8"/>
      <c r="GM400" s="9"/>
      <c r="GN400" s="9"/>
      <c r="GO400" s="9"/>
      <c r="GP400" s="9"/>
      <c r="GQ400" s="9"/>
      <c r="GR400" s="9"/>
      <c r="GS400" s="9"/>
      <c r="GT400" s="9"/>
      <c r="GU400" s="9"/>
      <c r="GV400" s="9"/>
      <c r="GW400" s="10"/>
      <c r="GX400" s="75"/>
      <c r="GY400" s="77"/>
      <c r="GZ400" s="78"/>
      <c r="HA400" s="79"/>
      <c r="HB400" s="6"/>
      <c r="HC400" s="8"/>
      <c r="HD400" s="9"/>
      <c r="HE400" s="9"/>
      <c r="HF400" s="9"/>
      <c r="HG400" s="9"/>
      <c r="HH400" s="9"/>
      <c r="HI400" s="9"/>
      <c r="HJ400" s="9"/>
      <c r="HK400" s="9"/>
      <c r="HL400" s="9"/>
      <c r="HM400" s="9"/>
      <c r="HN400" s="10"/>
      <c r="HO400" s="75"/>
      <c r="HP400" s="77"/>
      <c r="HQ400" s="78"/>
      <c r="HR400" s="79"/>
      <c r="HS400" s="6"/>
      <c r="HT400" s="8"/>
      <c r="HU400" s="9"/>
      <c r="HV400" s="9"/>
      <c r="HW400" s="9"/>
      <c r="HX400" s="9"/>
      <c r="HY400" s="9"/>
      <c r="HZ400" s="9"/>
      <c r="IA400" s="9"/>
      <c r="IB400" s="9"/>
      <c r="IC400" s="9"/>
      <c r="ID400" s="9"/>
      <c r="IE400" s="10"/>
      <c r="IF400" s="75"/>
      <c r="IG400" s="77"/>
      <c r="IH400" s="78"/>
      <c r="II400" s="79"/>
      <c r="IJ400" s="6"/>
      <c r="IK400" s="8"/>
      <c r="IL400" s="9"/>
      <c r="IM400" s="9"/>
      <c r="IN400" s="9"/>
      <c r="IO400" s="9"/>
      <c r="IP400" s="9"/>
      <c r="IQ400" s="9"/>
      <c r="IR400" s="9"/>
      <c r="IS400" s="9"/>
      <c r="IT400" s="9"/>
      <c r="IU400" s="9"/>
      <c r="IV400" s="10"/>
    </row>
    <row r="401" spans="1:256" ht="21.75" customHeight="1">
      <c r="A401" s="84"/>
      <c r="B401" s="80"/>
      <c r="C401" s="76"/>
      <c r="D401" s="81"/>
      <c r="E401" s="6"/>
      <c r="F401" s="6"/>
      <c r="G401" s="6"/>
      <c r="H401" s="4">
        <v>2022</v>
      </c>
      <c r="I401" s="11">
        <f>K401+M401+O401+Q401</f>
        <v>406360.19999999995</v>
      </c>
      <c r="J401" s="11">
        <f t="shared" si="190"/>
        <v>406360.19999999995</v>
      </c>
      <c r="K401" s="11">
        <f aca="true" t="shared" si="192" ref="K401:R409">K380+K358</f>
        <v>121.99999999999999</v>
      </c>
      <c r="L401" s="11">
        <f t="shared" si="192"/>
        <v>121.99999999999999</v>
      </c>
      <c r="M401" s="11">
        <f t="shared" si="192"/>
        <v>394051.1</v>
      </c>
      <c r="N401" s="11">
        <f t="shared" si="192"/>
        <v>394051.1</v>
      </c>
      <c r="O401" s="11">
        <f t="shared" si="192"/>
        <v>12187.099999999999</v>
      </c>
      <c r="P401" s="11">
        <f t="shared" si="192"/>
        <v>12187.099999999999</v>
      </c>
      <c r="Q401" s="11">
        <f t="shared" si="192"/>
        <v>0</v>
      </c>
      <c r="R401" s="11">
        <f t="shared" si="192"/>
        <v>0</v>
      </c>
      <c r="S401" s="10"/>
      <c r="T401" s="75"/>
      <c r="U401" s="76"/>
      <c r="V401" s="76"/>
      <c r="W401" s="57"/>
      <c r="X401" s="18"/>
      <c r="Y401" s="21"/>
      <c r="Z401" s="21"/>
      <c r="AA401" s="21"/>
      <c r="AB401" s="21"/>
      <c r="AC401" s="21"/>
      <c r="AD401" s="21"/>
      <c r="AE401" s="21"/>
      <c r="AF401" s="21"/>
      <c r="AG401" s="21"/>
      <c r="AH401" s="21"/>
      <c r="AI401" s="31"/>
      <c r="AJ401" s="82"/>
      <c r="AK401" s="76"/>
      <c r="AL401" s="76"/>
      <c r="AM401" s="76"/>
      <c r="AN401" s="57"/>
      <c r="AO401" s="18"/>
      <c r="AP401" s="21"/>
      <c r="AQ401" s="21"/>
      <c r="AR401" s="21"/>
      <c r="AS401" s="21"/>
      <c r="AT401" s="21"/>
      <c r="AU401" s="21"/>
      <c r="AV401" s="21"/>
      <c r="AW401" s="21"/>
      <c r="AX401" s="21"/>
      <c r="AY401" s="21"/>
      <c r="AZ401" s="31"/>
      <c r="BA401" s="82"/>
      <c r="BB401" s="76"/>
      <c r="BC401" s="76"/>
      <c r="BD401" s="76"/>
      <c r="BE401" s="57"/>
      <c r="BF401" s="18"/>
      <c r="BG401" s="21"/>
      <c r="BH401" s="21"/>
      <c r="BI401" s="21"/>
      <c r="BJ401" s="21"/>
      <c r="BK401" s="21"/>
      <c r="BL401" s="21"/>
      <c r="BM401" s="21"/>
      <c r="BN401" s="21"/>
      <c r="BO401" s="21"/>
      <c r="BP401" s="21"/>
      <c r="BQ401" s="31"/>
      <c r="BR401" s="82"/>
      <c r="BS401" s="76"/>
      <c r="BT401" s="76"/>
      <c r="BU401" s="76"/>
      <c r="BV401" s="57"/>
      <c r="BW401" s="18"/>
      <c r="BX401" s="21"/>
      <c r="BY401" s="21"/>
      <c r="BZ401" s="21"/>
      <c r="CA401" s="21"/>
      <c r="CB401" s="21"/>
      <c r="CC401" s="21"/>
      <c r="CD401" s="21"/>
      <c r="CE401" s="21"/>
      <c r="CF401" s="21"/>
      <c r="CG401" s="21"/>
      <c r="CH401" s="31"/>
      <c r="CI401" s="82"/>
      <c r="CJ401" s="76"/>
      <c r="CK401" s="76"/>
      <c r="CL401" s="76"/>
      <c r="CM401" s="57"/>
      <c r="CN401" s="18"/>
      <c r="CO401" s="21"/>
      <c r="CP401" s="21"/>
      <c r="CQ401" s="21"/>
      <c r="CR401" s="21"/>
      <c r="CS401" s="21"/>
      <c r="CT401" s="21"/>
      <c r="CU401" s="21"/>
      <c r="CV401" s="21"/>
      <c r="CW401" s="21"/>
      <c r="CX401" s="21"/>
      <c r="CY401" s="31"/>
      <c r="CZ401" s="82"/>
      <c r="DA401" s="76"/>
      <c r="DB401" s="76"/>
      <c r="DC401" s="76"/>
      <c r="DD401" s="57"/>
      <c r="DE401" s="18"/>
      <c r="DF401" s="21"/>
      <c r="DG401" s="33"/>
      <c r="DH401" s="11"/>
      <c r="DI401" s="11"/>
      <c r="DJ401" s="11"/>
      <c r="DK401" s="11"/>
      <c r="DL401" s="11"/>
      <c r="DM401" s="11"/>
      <c r="DN401" s="11"/>
      <c r="DO401" s="11"/>
      <c r="DP401" s="10"/>
      <c r="DQ401" s="75"/>
      <c r="DR401" s="80"/>
      <c r="DS401" s="76"/>
      <c r="DT401" s="81"/>
      <c r="DU401" s="6"/>
      <c r="DV401" s="4"/>
      <c r="DW401" s="11"/>
      <c r="DX401" s="11"/>
      <c r="DY401" s="11"/>
      <c r="DZ401" s="11"/>
      <c r="EA401" s="11"/>
      <c r="EB401" s="11"/>
      <c r="EC401" s="11"/>
      <c r="ED401" s="11"/>
      <c r="EE401" s="11"/>
      <c r="EF401" s="11"/>
      <c r="EG401" s="10"/>
      <c r="EH401" s="75"/>
      <c r="EI401" s="80"/>
      <c r="EJ401" s="76"/>
      <c r="EK401" s="81"/>
      <c r="EL401" s="6"/>
      <c r="EM401" s="4"/>
      <c r="EN401" s="11"/>
      <c r="EO401" s="11"/>
      <c r="EP401" s="11"/>
      <c r="EQ401" s="11"/>
      <c r="ER401" s="11"/>
      <c r="ES401" s="11"/>
      <c r="ET401" s="11"/>
      <c r="EU401" s="11"/>
      <c r="EV401" s="11"/>
      <c r="EW401" s="11"/>
      <c r="EX401" s="10"/>
      <c r="EY401" s="75"/>
      <c r="EZ401" s="80"/>
      <c r="FA401" s="76"/>
      <c r="FB401" s="81"/>
      <c r="FC401" s="6"/>
      <c r="FD401" s="4"/>
      <c r="FE401" s="11"/>
      <c r="FF401" s="11"/>
      <c r="FG401" s="11"/>
      <c r="FH401" s="11"/>
      <c r="FI401" s="11"/>
      <c r="FJ401" s="11"/>
      <c r="FK401" s="11"/>
      <c r="FL401" s="11"/>
      <c r="FM401" s="11"/>
      <c r="FN401" s="11"/>
      <c r="FO401" s="10"/>
      <c r="FP401" s="75"/>
      <c r="FQ401" s="80"/>
      <c r="FR401" s="76"/>
      <c r="FS401" s="81"/>
      <c r="FT401" s="6"/>
      <c r="FU401" s="4"/>
      <c r="FV401" s="11"/>
      <c r="FW401" s="11"/>
      <c r="FX401" s="11"/>
      <c r="FY401" s="11"/>
      <c r="FZ401" s="11"/>
      <c r="GA401" s="11"/>
      <c r="GB401" s="11"/>
      <c r="GC401" s="11"/>
      <c r="GD401" s="11"/>
      <c r="GE401" s="11"/>
      <c r="GF401" s="10"/>
      <c r="GG401" s="75"/>
      <c r="GH401" s="80"/>
      <c r="GI401" s="76"/>
      <c r="GJ401" s="81"/>
      <c r="GK401" s="6"/>
      <c r="GL401" s="4"/>
      <c r="GM401" s="11"/>
      <c r="GN401" s="11"/>
      <c r="GO401" s="11"/>
      <c r="GP401" s="11"/>
      <c r="GQ401" s="11"/>
      <c r="GR401" s="11"/>
      <c r="GS401" s="11"/>
      <c r="GT401" s="11"/>
      <c r="GU401" s="11"/>
      <c r="GV401" s="11"/>
      <c r="GW401" s="10"/>
      <c r="GX401" s="75"/>
      <c r="GY401" s="80"/>
      <c r="GZ401" s="76"/>
      <c r="HA401" s="81"/>
      <c r="HB401" s="6"/>
      <c r="HC401" s="4"/>
      <c r="HD401" s="11"/>
      <c r="HE401" s="11"/>
      <c r="HF401" s="11"/>
      <c r="HG401" s="11"/>
      <c r="HH401" s="11"/>
      <c r="HI401" s="11"/>
      <c r="HJ401" s="11"/>
      <c r="HK401" s="11"/>
      <c r="HL401" s="11"/>
      <c r="HM401" s="11"/>
      <c r="HN401" s="10"/>
      <c r="HO401" s="75"/>
      <c r="HP401" s="80"/>
      <c r="HQ401" s="76"/>
      <c r="HR401" s="81"/>
      <c r="HS401" s="6"/>
      <c r="HT401" s="4"/>
      <c r="HU401" s="11"/>
      <c r="HV401" s="11"/>
      <c r="HW401" s="11"/>
      <c r="HX401" s="11"/>
      <c r="HY401" s="11"/>
      <c r="HZ401" s="11"/>
      <c r="IA401" s="11"/>
      <c r="IB401" s="11"/>
      <c r="IC401" s="11"/>
      <c r="ID401" s="11"/>
      <c r="IE401" s="10"/>
      <c r="IF401" s="75"/>
      <c r="IG401" s="80"/>
      <c r="IH401" s="76"/>
      <c r="II401" s="81"/>
      <c r="IJ401" s="6"/>
      <c r="IK401" s="4"/>
      <c r="IL401" s="11"/>
      <c r="IM401" s="11"/>
      <c r="IN401" s="11"/>
      <c r="IO401" s="11"/>
      <c r="IP401" s="11"/>
      <c r="IQ401" s="11"/>
      <c r="IR401" s="11"/>
      <c r="IS401" s="11"/>
      <c r="IT401" s="11"/>
      <c r="IU401" s="11"/>
      <c r="IV401" s="10"/>
    </row>
    <row r="402" spans="1:256" ht="19.5" customHeight="1">
      <c r="A402" s="84"/>
      <c r="B402" s="80"/>
      <c r="C402" s="76"/>
      <c r="D402" s="81"/>
      <c r="E402" s="4"/>
      <c r="F402" s="4"/>
      <c r="G402" s="4"/>
      <c r="H402" s="4">
        <v>2023</v>
      </c>
      <c r="I402" s="11">
        <f>K402+M402+O402+Q402</f>
        <v>843777.9</v>
      </c>
      <c r="J402" s="11">
        <f t="shared" si="190"/>
        <v>843777.9</v>
      </c>
      <c r="K402" s="11">
        <f t="shared" si="192"/>
        <v>253.20000000000002</v>
      </c>
      <c r="L402" s="11">
        <f t="shared" si="192"/>
        <v>253.20000000000002</v>
      </c>
      <c r="M402" s="11">
        <f t="shared" si="192"/>
        <v>818218.9</v>
      </c>
      <c r="N402" s="11">
        <f t="shared" si="192"/>
        <v>818218.9</v>
      </c>
      <c r="O402" s="11">
        <f t="shared" si="192"/>
        <v>25305.8</v>
      </c>
      <c r="P402" s="11">
        <f t="shared" si="192"/>
        <v>25305.8</v>
      </c>
      <c r="Q402" s="11">
        <f t="shared" si="192"/>
        <v>0</v>
      </c>
      <c r="R402" s="11">
        <f t="shared" si="192"/>
        <v>0</v>
      </c>
      <c r="S402" s="10"/>
      <c r="T402" s="75"/>
      <c r="U402" s="76"/>
      <c r="V402" s="76"/>
      <c r="W402" s="18"/>
      <c r="X402" s="18"/>
      <c r="Y402" s="21"/>
      <c r="Z402" s="21"/>
      <c r="AA402" s="21"/>
      <c r="AB402" s="21"/>
      <c r="AC402" s="21"/>
      <c r="AD402" s="21"/>
      <c r="AE402" s="21"/>
      <c r="AF402" s="21"/>
      <c r="AG402" s="21"/>
      <c r="AH402" s="21"/>
      <c r="AI402" s="31"/>
      <c r="AJ402" s="82"/>
      <c r="AK402" s="76"/>
      <c r="AL402" s="76"/>
      <c r="AM402" s="76"/>
      <c r="AN402" s="18"/>
      <c r="AO402" s="18"/>
      <c r="AP402" s="21"/>
      <c r="AQ402" s="21"/>
      <c r="AR402" s="21"/>
      <c r="AS402" s="21"/>
      <c r="AT402" s="21"/>
      <c r="AU402" s="21"/>
      <c r="AV402" s="21"/>
      <c r="AW402" s="21"/>
      <c r="AX402" s="21"/>
      <c r="AY402" s="21"/>
      <c r="AZ402" s="31"/>
      <c r="BA402" s="82"/>
      <c r="BB402" s="76"/>
      <c r="BC402" s="76"/>
      <c r="BD402" s="76"/>
      <c r="BE402" s="18"/>
      <c r="BF402" s="18"/>
      <c r="BG402" s="21"/>
      <c r="BH402" s="21"/>
      <c r="BI402" s="21"/>
      <c r="BJ402" s="21"/>
      <c r="BK402" s="21"/>
      <c r="BL402" s="21"/>
      <c r="BM402" s="21"/>
      <c r="BN402" s="21"/>
      <c r="BO402" s="21"/>
      <c r="BP402" s="21"/>
      <c r="BQ402" s="31"/>
      <c r="BR402" s="82"/>
      <c r="BS402" s="76"/>
      <c r="BT402" s="76"/>
      <c r="BU402" s="76"/>
      <c r="BV402" s="18"/>
      <c r="BW402" s="18"/>
      <c r="BX402" s="21"/>
      <c r="BY402" s="21"/>
      <c r="BZ402" s="21"/>
      <c r="CA402" s="21"/>
      <c r="CB402" s="21"/>
      <c r="CC402" s="21"/>
      <c r="CD402" s="21"/>
      <c r="CE402" s="21"/>
      <c r="CF402" s="21"/>
      <c r="CG402" s="21"/>
      <c r="CH402" s="31"/>
      <c r="CI402" s="82"/>
      <c r="CJ402" s="76"/>
      <c r="CK402" s="76"/>
      <c r="CL402" s="76"/>
      <c r="CM402" s="18"/>
      <c r="CN402" s="18"/>
      <c r="CO402" s="21"/>
      <c r="CP402" s="21"/>
      <c r="CQ402" s="21"/>
      <c r="CR402" s="21"/>
      <c r="CS402" s="21"/>
      <c r="CT402" s="21"/>
      <c r="CU402" s="21"/>
      <c r="CV402" s="21"/>
      <c r="CW402" s="21"/>
      <c r="CX402" s="21"/>
      <c r="CY402" s="31"/>
      <c r="CZ402" s="82"/>
      <c r="DA402" s="76"/>
      <c r="DB402" s="76"/>
      <c r="DC402" s="76"/>
      <c r="DD402" s="18"/>
      <c r="DE402" s="18"/>
      <c r="DF402" s="21"/>
      <c r="DG402" s="33"/>
      <c r="DH402" s="11"/>
      <c r="DI402" s="11"/>
      <c r="DJ402" s="11"/>
      <c r="DK402" s="11"/>
      <c r="DL402" s="11"/>
      <c r="DM402" s="11"/>
      <c r="DN402" s="11"/>
      <c r="DO402" s="11"/>
      <c r="DP402" s="10"/>
      <c r="DQ402" s="75"/>
      <c r="DR402" s="80"/>
      <c r="DS402" s="76"/>
      <c r="DT402" s="81"/>
      <c r="DU402" s="4"/>
      <c r="DV402" s="4"/>
      <c r="DW402" s="11"/>
      <c r="DX402" s="11"/>
      <c r="DY402" s="11"/>
      <c r="DZ402" s="11"/>
      <c r="EA402" s="11"/>
      <c r="EB402" s="11"/>
      <c r="EC402" s="11"/>
      <c r="ED402" s="11"/>
      <c r="EE402" s="11"/>
      <c r="EF402" s="11"/>
      <c r="EG402" s="10"/>
      <c r="EH402" s="75"/>
      <c r="EI402" s="80"/>
      <c r="EJ402" s="76"/>
      <c r="EK402" s="81"/>
      <c r="EL402" s="4"/>
      <c r="EM402" s="4"/>
      <c r="EN402" s="11"/>
      <c r="EO402" s="11"/>
      <c r="EP402" s="11"/>
      <c r="EQ402" s="11"/>
      <c r="ER402" s="11"/>
      <c r="ES402" s="11"/>
      <c r="ET402" s="11"/>
      <c r="EU402" s="11"/>
      <c r="EV402" s="11"/>
      <c r="EW402" s="11"/>
      <c r="EX402" s="10"/>
      <c r="EY402" s="75"/>
      <c r="EZ402" s="80"/>
      <c r="FA402" s="76"/>
      <c r="FB402" s="81"/>
      <c r="FC402" s="4"/>
      <c r="FD402" s="4"/>
      <c r="FE402" s="11"/>
      <c r="FF402" s="11"/>
      <c r="FG402" s="11"/>
      <c r="FH402" s="11"/>
      <c r="FI402" s="11"/>
      <c r="FJ402" s="11"/>
      <c r="FK402" s="11"/>
      <c r="FL402" s="11"/>
      <c r="FM402" s="11"/>
      <c r="FN402" s="11"/>
      <c r="FO402" s="10"/>
      <c r="FP402" s="75"/>
      <c r="FQ402" s="80"/>
      <c r="FR402" s="76"/>
      <c r="FS402" s="81"/>
      <c r="FT402" s="4"/>
      <c r="FU402" s="4"/>
      <c r="FV402" s="11"/>
      <c r="FW402" s="11"/>
      <c r="FX402" s="11"/>
      <c r="FY402" s="11"/>
      <c r="FZ402" s="11"/>
      <c r="GA402" s="11"/>
      <c r="GB402" s="11"/>
      <c r="GC402" s="11"/>
      <c r="GD402" s="11"/>
      <c r="GE402" s="11"/>
      <c r="GF402" s="10"/>
      <c r="GG402" s="75"/>
      <c r="GH402" s="80"/>
      <c r="GI402" s="76"/>
      <c r="GJ402" s="81"/>
      <c r="GK402" s="4"/>
      <c r="GL402" s="4"/>
      <c r="GM402" s="11"/>
      <c r="GN402" s="11"/>
      <c r="GO402" s="11"/>
      <c r="GP402" s="11"/>
      <c r="GQ402" s="11"/>
      <c r="GR402" s="11"/>
      <c r="GS402" s="11"/>
      <c r="GT402" s="11"/>
      <c r="GU402" s="11"/>
      <c r="GV402" s="11"/>
      <c r="GW402" s="10"/>
      <c r="GX402" s="75"/>
      <c r="GY402" s="80"/>
      <c r="GZ402" s="76"/>
      <c r="HA402" s="81"/>
      <c r="HB402" s="4"/>
      <c r="HC402" s="4"/>
      <c r="HD402" s="11"/>
      <c r="HE402" s="11"/>
      <c r="HF402" s="11"/>
      <c r="HG402" s="11"/>
      <c r="HH402" s="11"/>
      <c r="HI402" s="11"/>
      <c r="HJ402" s="11"/>
      <c r="HK402" s="11"/>
      <c r="HL402" s="11"/>
      <c r="HM402" s="11"/>
      <c r="HN402" s="10"/>
      <c r="HO402" s="75"/>
      <c r="HP402" s="80"/>
      <c r="HQ402" s="76"/>
      <c r="HR402" s="81"/>
      <c r="HS402" s="4"/>
      <c r="HT402" s="4"/>
      <c r="HU402" s="11"/>
      <c r="HV402" s="11"/>
      <c r="HW402" s="11"/>
      <c r="HX402" s="11"/>
      <c r="HY402" s="11"/>
      <c r="HZ402" s="11"/>
      <c r="IA402" s="11"/>
      <c r="IB402" s="11"/>
      <c r="IC402" s="11"/>
      <c r="ID402" s="11"/>
      <c r="IE402" s="10"/>
      <c r="IF402" s="75"/>
      <c r="IG402" s="80"/>
      <c r="IH402" s="76"/>
      <c r="II402" s="81"/>
      <c r="IJ402" s="4"/>
      <c r="IK402" s="4"/>
      <c r="IL402" s="11"/>
      <c r="IM402" s="11"/>
      <c r="IN402" s="11"/>
      <c r="IO402" s="11"/>
      <c r="IP402" s="11"/>
      <c r="IQ402" s="11"/>
      <c r="IR402" s="11"/>
      <c r="IS402" s="11"/>
      <c r="IT402" s="11"/>
      <c r="IU402" s="11"/>
      <c r="IV402" s="10"/>
    </row>
    <row r="403" spans="1:256" ht="18.75" customHeight="1">
      <c r="A403" s="84"/>
      <c r="B403" s="80"/>
      <c r="C403" s="76"/>
      <c r="D403" s="81"/>
      <c r="E403" s="4"/>
      <c r="F403" s="4"/>
      <c r="G403" s="4"/>
      <c r="H403" s="4">
        <v>2024</v>
      </c>
      <c r="I403" s="11">
        <f>K403+M403+O403+Q403</f>
        <v>0</v>
      </c>
      <c r="J403" s="11">
        <f t="shared" si="190"/>
        <v>0</v>
      </c>
      <c r="K403" s="11">
        <f t="shared" si="192"/>
        <v>0</v>
      </c>
      <c r="L403" s="11">
        <f t="shared" si="192"/>
        <v>0</v>
      </c>
      <c r="M403" s="11">
        <f t="shared" si="192"/>
        <v>0</v>
      </c>
      <c r="N403" s="11">
        <f t="shared" si="192"/>
        <v>0</v>
      </c>
      <c r="O403" s="11">
        <f t="shared" si="192"/>
        <v>0</v>
      </c>
      <c r="P403" s="11">
        <f t="shared" si="192"/>
        <v>0</v>
      </c>
      <c r="Q403" s="11">
        <f t="shared" si="192"/>
        <v>0</v>
      </c>
      <c r="R403" s="11">
        <f t="shared" si="192"/>
        <v>0</v>
      </c>
      <c r="S403" s="10"/>
      <c r="T403" s="75"/>
      <c r="U403" s="76"/>
      <c r="V403" s="76"/>
      <c r="W403" s="18"/>
      <c r="X403" s="18"/>
      <c r="Y403" s="21"/>
      <c r="Z403" s="21"/>
      <c r="AA403" s="21"/>
      <c r="AB403" s="21"/>
      <c r="AC403" s="21"/>
      <c r="AD403" s="21"/>
      <c r="AE403" s="21"/>
      <c r="AF403" s="21"/>
      <c r="AG403" s="21"/>
      <c r="AH403" s="21"/>
      <c r="AI403" s="31"/>
      <c r="AJ403" s="82"/>
      <c r="AK403" s="76"/>
      <c r="AL403" s="76"/>
      <c r="AM403" s="76"/>
      <c r="AN403" s="18"/>
      <c r="AO403" s="18"/>
      <c r="AP403" s="21"/>
      <c r="AQ403" s="21"/>
      <c r="AR403" s="21"/>
      <c r="AS403" s="21"/>
      <c r="AT403" s="21"/>
      <c r="AU403" s="21"/>
      <c r="AV403" s="21"/>
      <c r="AW403" s="21"/>
      <c r="AX403" s="21"/>
      <c r="AY403" s="21"/>
      <c r="AZ403" s="31"/>
      <c r="BA403" s="82"/>
      <c r="BB403" s="76"/>
      <c r="BC403" s="76"/>
      <c r="BD403" s="76"/>
      <c r="BE403" s="18"/>
      <c r="BF403" s="18"/>
      <c r="BG403" s="21"/>
      <c r="BH403" s="21"/>
      <c r="BI403" s="21"/>
      <c r="BJ403" s="21"/>
      <c r="BK403" s="21"/>
      <c r="BL403" s="21"/>
      <c r="BM403" s="21"/>
      <c r="BN403" s="21"/>
      <c r="BO403" s="21"/>
      <c r="BP403" s="21"/>
      <c r="BQ403" s="31"/>
      <c r="BR403" s="82"/>
      <c r="BS403" s="76"/>
      <c r="BT403" s="76"/>
      <c r="BU403" s="76"/>
      <c r="BV403" s="18"/>
      <c r="BW403" s="18"/>
      <c r="BX403" s="21"/>
      <c r="BY403" s="21"/>
      <c r="BZ403" s="21"/>
      <c r="CA403" s="21"/>
      <c r="CB403" s="21"/>
      <c r="CC403" s="21"/>
      <c r="CD403" s="21"/>
      <c r="CE403" s="21"/>
      <c r="CF403" s="21"/>
      <c r="CG403" s="21"/>
      <c r="CH403" s="31"/>
      <c r="CI403" s="82"/>
      <c r="CJ403" s="76"/>
      <c r="CK403" s="76"/>
      <c r="CL403" s="76"/>
      <c r="CM403" s="18"/>
      <c r="CN403" s="18"/>
      <c r="CO403" s="21"/>
      <c r="CP403" s="21"/>
      <c r="CQ403" s="21"/>
      <c r="CR403" s="21"/>
      <c r="CS403" s="21"/>
      <c r="CT403" s="21"/>
      <c r="CU403" s="21"/>
      <c r="CV403" s="21"/>
      <c r="CW403" s="21"/>
      <c r="CX403" s="21"/>
      <c r="CY403" s="31"/>
      <c r="CZ403" s="82"/>
      <c r="DA403" s="76"/>
      <c r="DB403" s="76"/>
      <c r="DC403" s="76"/>
      <c r="DD403" s="18"/>
      <c r="DE403" s="18"/>
      <c r="DF403" s="21"/>
      <c r="DG403" s="33"/>
      <c r="DH403" s="11"/>
      <c r="DI403" s="11"/>
      <c r="DJ403" s="11"/>
      <c r="DK403" s="11"/>
      <c r="DL403" s="11"/>
      <c r="DM403" s="11"/>
      <c r="DN403" s="11"/>
      <c r="DO403" s="11"/>
      <c r="DP403" s="10"/>
      <c r="DQ403" s="75"/>
      <c r="DR403" s="80"/>
      <c r="DS403" s="76"/>
      <c r="DT403" s="81"/>
      <c r="DU403" s="4"/>
      <c r="DV403" s="4"/>
      <c r="DW403" s="11"/>
      <c r="DX403" s="11"/>
      <c r="DY403" s="11"/>
      <c r="DZ403" s="11"/>
      <c r="EA403" s="11"/>
      <c r="EB403" s="11"/>
      <c r="EC403" s="11"/>
      <c r="ED403" s="11"/>
      <c r="EE403" s="11"/>
      <c r="EF403" s="11"/>
      <c r="EG403" s="10"/>
      <c r="EH403" s="75"/>
      <c r="EI403" s="80"/>
      <c r="EJ403" s="76"/>
      <c r="EK403" s="81"/>
      <c r="EL403" s="4"/>
      <c r="EM403" s="4"/>
      <c r="EN403" s="11"/>
      <c r="EO403" s="11"/>
      <c r="EP403" s="11"/>
      <c r="EQ403" s="11"/>
      <c r="ER403" s="11"/>
      <c r="ES403" s="11"/>
      <c r="ET403" s="11"/>
      <c r="EU403" s="11"/>
      <c r="EV403" s="11"/>
      <c r="EW403" s="11"/>
      <c r="EX403" s="10"/>
      <c r="EY403" s="75"/>
      <c r="EZ403" s="80"/>
      <c r="FA403" s="76"/>
      <c r="FB403" s="81"/>
      <c r="FC403" s="4"/>
      <c r="FD403" s="4"/>
      <c r="FE403" s="11"/>
      <c r="FF403" s="11"/>
      <c r="FG403" s="11"/>
      <c r="FH403" s="11"/>
      <c r="FI403" s="11"/>
      <c r="FJ403" s="11"/>
      <c r="FK403" s="11"/>
      <c r="FL403" s="11"/>
      <c r="FM403" s="11"/>
      <c r="FN403" s="11"/>
      <c r="FO403" s="10"/>
      <c r="FP403" s="75"/>
      <c r="FQ403" s="80"/>
      <c r="FR403" s="76"/>
      <c r="FS403" s="81"/>
      <c r="FT403" s="4"/>
      <c r="FU403" s="4"/>
      <c r="FV403" s="11"/>
      <c r="FW403" s="11"/>
      <c r="FX403" s="11"/>
      <c r="FY403" s="11"/>
      <c r="FZ403" s="11"/>
      <c r="GA403" s="11"/>
      <c r="GB403" s="11"/>
      <c r="GC403" s="11"/>
      <c r="GD403" s="11"/>
      <c r="GE403" s="11"/>
      <c r="GF403" s="10"/>
      <c r="GG403" s="75"/>
      <c r="GH403" s="80"/>
      <c r="GI403" s="76"/>
      <c r="GJ403" s="81"/>
      <c r="GK403" s="4"/>
      <c r="GL403" s="4"/>
      <c r="GM403" s="11"/>
      <c r="GN403" s="11"/>
      <c r="GO403" s="11"/>
      <c r="GP403" s="11"/>
      <c r="GQ403" s="11"/>
      <c r="GR403" s="11"/>
      <c r="GS403" s="11"/>
      <c r="GT403" s="11"/>
      <c r="GU403" s="11"/>
      <c r="GV403" s="11"/>
      <c r="GW403" s="10"/>
      <c r="GX403" s="75"/>
      <c r="GY403" s="80"/>
      <c r="GZ403" s="76"/>
      <c r="HA403" s="81"/>
      <c r="HB403" s="4"/>
      <c r="HC403" s="4"/>
      <c r="HD403" s="11"/>
      <c r="HE403" s="11"/>
      <c r="HF403" s="11"/>
      <c r="HG403" s="11"/>
      <c r="HH403" s="11"/>
      <c r="HI403" s="11"/>
      <c r="HJ403" s="11"/>
      <c r="HK403" s="11"/>
      <c r="HL403" s="11"/>
      <c r="HM403" s="11"/>
      <c r="HN403" s="10"/>
      <c r="HO403" s="75"/>
      <c r="HP403" s="80"/>
      <c r="HQ403" s="76"/>
      <c r="HR403" s="81"/>
      <c r="HS403" s="4"/>
      <c r="HT403" s="4"/>
      <c r="HU403" s="11"/>
      <c r="HV403" s="11"/>
      <c r="HW403" s="11"/>
      <c r="HX403" s="11"/>
      <c r="HY403" s="11"/>
      <c r="HZ403" s="11"/>
      <c r="IA403" s="11"/>
      <c r="IB403" s="11"/>
      <c r="IC403" s="11"/>
      <c r="ID403" s="11"/>
      <c r="IE403" s="10"/>
      <c r="IF403" s="75"/>
      <c r="IG403" s="80"/>
      <c r="IH403" s="76"/>
      <c r="II403" s="81"/>
      <c r="IJ403" s="4"/>
      <c r="IK403" s="4"/>
      <c r="IL403" s="11"/>
      <c r="IM403" s="11"/>
      <c r="IN403" s="11"/>
      <c r="IO403" s="11"/>
      <c r="IP403" s="11"/>
      <c r="IQ403" s="11"/>
      <c r="IR403" s="11"/>
      <c r="IS403" s="11"/>
      <c r="IT403" s="11"/>
      <c r="IU403" s="11"/>
      <c r="IV403" s="10"/>
    </row>
    <row r="404" spans="1:256" ht="17.25" customHeight="1">
      <c r="A404" s="84"/>
      <c r="B404" s="80"/>
      <c r="C404" s="76"/>
      <c r="D404" s="81"/>
      <c r="E404" s="4"/>
      <c r="F404" s="4"/>
      <c r="G404" s="4"/>
      <c r="H404" s="4">
        <v>2025</v>
      </c>
      <c r="I404" s="11">
        <f aca="true" t="shared" si="193" ref="I404:I409">K404+M404+O404+Q404</f>
        <v>0</v>
      </c>
      <c r="J404" s="11">
        <f t="shared" si="190"/>
        <v>0</v>
      </c>
      <c r="K404" s="11">
        <f t="shared" si="192"/>
        <v>0</v>
      </c>
      <c r="L404" s="11">
        <f t="shared" si="192"/>
        <v>0</v>
      </c>
      <c r="M404" s="11">
        <f t="shared" si="192"/>
        <v>0</v>
      </c>
      <c r="N404" s="11">
        <f t="shared" si="192"/>
        <v>0</v>
      </c>
      <c r="O404" s="11">
        <f t="shared" si="192"/>
        <v>0</v>
      </c>
      <c r="P404" s="11">
        <f t="shared" si="192"/>
        <v>0</v>
      </c>
      <c r="Q404" s="11">
        <f t="shared" si="192"/>
        <v>0</v>
      </c>
      <c r="R404" s="11">
        <f t="shared" si="192"/>
        <v>0</v>
      </c>
      <c r="S404" s="10"/>
      <c r="T404" s="75"/>
      <c r="U404" s="76"/>
      <c r="V404" s="76"/>
      <c r="W404" s="18"/>
      <c r="X404" s="18"/>
      <c r="Y404" s="21"/>
      <c r="Z404" s="21"/>
      <c r="AA404" s="21"/>
      <c r="AB404" s="21"/>
      <c r="AC404" s="21"/>
      <c r="AD404" s="21"/>
      <c r="AE404" s="21"/>
      <c r="AF404" s="21"/>
      <c r="AG404" s="21"/>
      <c r="AH404" s="21"/>
      <c r="AI404" s="31"/>
      <c r="AJ404" s="82"/>
      <c r="AK404" s="76"/>
      <c r="AL404" s="76"/>
      <c r="AM404" s="76"/>
      <c r="AN404" s="18"/>
      <c r="AO404" s="18"/>
      <c r="AP404" s="21"/>
      <c r="AQ404" s="21"/>
      <c r="AR404" s="21"/>
      <c r="AS404" s="21"/>
      <c r="AT404" s="21"/>
      <c r="AU404" s="21"/>
      <c r="AV404" s="21"/>
      <c r="AW404" s="21"/>
      <c r="AX404" s="21"/>
      <c r="AY404" s="21"/>
      <c r="AZ404" s="31"/>
      <c r="BA404" s="82"/>
      <c r="BB404" s="76"/>
      <c r="BC404" s="76"/>
      <c r="BD404" s="76"/>
      <c r="BE404" s="18"/>
      <c r="BF404" s="18"/>
      <c r="BG404" s="21"/>
      <c r="BH404" s="21"/>
      <c r="BI404" s="21"/>
      <c r="BJ404" s="21"/>
      <c r="BK404" s="21"/>
      <c r="BL404" s="21"/>
      <c r="BM404" s="21"/>
      <c r="BN404" s="21"/>
      <c r="BO404" s="21"/>
      <c r="BP404" s="21"/>
      <c r="BQ404" s="31"/>
      <c r="BR404" s="82"/>
      <c r="BS404" s="76"/>
      <c r="BT404" s="76"/>
      <c r="BU404" s="76"/>
      <c r="BV404" s="18"/>
      <c r="BW404" s="18"/>
      <c r="BX404" s="21"/>
      <c r="BY404" s="21"/>
      <c r="BZ404" s="21"/>
      <c r="CA404" s="21"/>
      <c r="CB404" s="21"/>
      <c r="CC404" s="21"/>
      <c r="CD404" s="21"/>
      <c r="CE404" s="21"/>
      <c r="CF404" s="21"/>
      <c r="CG404" s="21"/>
      <c r="CH404" s="31"/>
      <c r="CI404" s="82"/>
      <c r="CJ404" s="76"/>
      <c r="CK404" s="76"/>
      <c r="CL404" s="76"/>
      <c r="CM404" s="18"/>
      <c r="CN404" s="18"/>
      <c r="CO404" s="21"/>
      <c r="CP404" s="21"/>
      <c r="CQ404" s="21"/>
      <c r="CR404" s="21"/>
      <c r="CS404" s="21"/>
      <c r="CT404" s="21"/>
      <c r="CU404" s="21"/>
      <c r="CV404" s="21"/>
      <c r="CW404" s="21"/>
      <c r="CX404" s="21"/>
      <c r="CY404" s="31"/>
      <c r="CZ404" s="82"/>
      <c r="DA404" s="76"/>
      <c r="DB404" s="76"/>
      <c r="DC404" s="76"/>
      <c r="DD404" s="18"/>
      <c r="DE404" s="18"/>
      <c r="DF404" s="21"/>
      <c r="DG404" s="33"/>
      <c r="DH404" s="11"/>
      <c r="DI404" s="11"/>
      <c r="DJ404" s="11"/>
      <c r="DK404" s="11"/>
      <c r="DL404" s="11"/>
      <c r="DM404" s="11"/>
      <c r="DN404" s="11"/>
      <c r="DO404" s="11"/>
      <c r="DP404" s="10"/>
      <c r="DQ404" s="75"/>
      <c r="DR404" s="80"/>
      <c r="DS404" s="76"/>
      <c r="DT404" s="81"/>
      <c r="DU404" s="4"/>
      <c r="DV404" s="4"/>
      <c r="DW404" s="11"/>
      <c r="DX404" s="11"/>
      <c r="DY404" s="11"/>
      <c r="DZ404" s="11"/>
      <c r="EA404" s="11"/>
      <c r="EB404" s="11"/>
      <c r="EC404" s="11"/>
      <c r="ED404" s="11"/>
      <c r="EE404" s="11"/>
      <c r="EF404" s="11"/>
      <c r="EG404" s="10"/>
      <c r="EH404" s="75"/>
      <c r="EI404" s="80"/>
      <c r="EJ404" s="76"/>
      <c r="EK404" s="81"/>
      <c r="EL404" s="4"/>
      <c r="EM404" s="4"/>
      <c r="EN404" s="11"/>
      <c r="EO404" s="11"/>
      <c r="EP404" s="11"/>
      <c r="EQ404" s="11"/>
      <c r="ER404" s="11"/>
      <c r="ES404" s="11"/>
      <c r="ET404" s="11"/>
      <c r="EU404" s="11"/>
      <c r="EV404" s="11"/>
      <c r="EW404" s="11"/>
      <c r="EX404" s="10"/>
      <c r="EY404" s="75"/>
      <c r="EZ404" s="80"/>
      <c r="FA404" s="76"/>
      <c r="FB404" s="81"/>
      <c r="FC404" s="4"/>
      <c r="FD404" s="4"/>
      <c r="FE404" s="11"/>
      <c r="FF404" s="11"/>
      <c r="FG404" s="11"/>
      <c r="FH404" s="11"/>
      <c r="FI404" s="11"/>
      <c r="FJ404" s="11"/>
      <c r="FK404" s="11"/>
      <c r="FL404" s="11"/>
      <c r="FM404" s="11"/>
      <c r="FN404" s="11"/>
      <c r="FO404" s="10"/>
      <c r="FP404" s="75"/>
      <c r="FQ404" s="80"/>
      <c r="FR404" s="76"/>
      <c r="FS404" s="81"/>
      <c r="FT404" s="4"/>
      <c r="FU404" s="4"/>
      <c r="FV404" s="11"/>
      <c r="FW404" s="11"/>
      <c r="FX404" s="11"/>
      <c r="FY404" s="11"/>
      <c r="FZ404" s="11"/>
      <c r="GA404" s="11"/>
      <c r="GB404" s="11"/>
      <c r="GC404" s="11"/>
      <c r="GD404" s="11"/>
      <c r="GE404" s="11"/>
      <c r="GF404" s="10"/>
      <c r="GG404" s="75"/>
      <c r="GH404" s="80"/>
      <c r="GI404" s="76"/>
      <c r="GJ404" s="81"/>
      <c r="GK404" s="4"/>
      <c r="GL404" s="4"/>
      <c r="GM404" s="11"/>
      <c r="GN404" s="11"/>
      <c r="GO404" s="11"/>
      <c r="GP404" s="11"/>
      <c r="GQ404" s="11"/>
      <c r="GR404" s="11"/>
      <c r="GS404" s="11"/>
      <c r="GT404" s="11"/>
      <c r="GU404" s="11"/>
      <c r="GV404" s="11"/>
      <c r="GW404" s="10"/>
      <c r="GX404" s="75"/>
      <c r="GY404" s="80"/>
      <c r="GZ404" s="76"/>
      <c r="HA404" s="81"/>
      <c r="HB404" s="4"/>
      <c r="HC404" s="4"/>
      <c r="HD404" s="11"/>
      <c r="HE404" s="11"/>
      <c r="HF404" s="11"/>
      <c r="HG404" s="11"/>
      <c r="HH404" s="11"/>
      <c r="HI404" s="11"/>
      <c r="HJ404" s="11"/>
      <c r="HK404" s="11"/>
      <c r="HL404" s="11"/>
      <c r="HM404" s="11"/>
      <c r="HN404" s="10"/>
      <c r="HO404" s="75"/>
      <c r="HP404" s="80"/>
      <c r="HQ404" s="76"/>
      <c r="HR404" s="81"/>
      <c r="HS404" s="4"/>
      <c r="HT404" s="4"/>
      <c r="HU404" s="11"/>
      <c r="HV404" s="11"/>
      <c r="HW404" s="11"/>
      <c r="HX404" s="11"/>
      <c r="HY404" s="11"/>
      <c r="HZ404" s="11"/>
      <c r="IA404" s="11"/>
      <c r="IB404" s="11"/>
      <c r="IC404" s="11"/>
      <c r="ID404" s="11"/>
      <c r="IE404" s="10"/>
      <c r="IF404" s="75"/>
      <c r="IG404" s="80"/>
      <c r="IH404" s="76"/>
      <c r="II404" s="81"/>
      <c r="IJ404" s="4"/>
      <c r="IK404" s="4"/>
      <c r="IL404" s="11"/>
      <c r="IM404" s="11"/>
      <c r="IN404" s="11"/>
      <c r="IO404" s="11"/>
      <c r="IP404" s="11"/>
      <c r="IQ404" s="11"/>
      <c r="IR404" s="11"/>
      <c r="IS404" s="11"/>
      <c r="IT404" s="11"/>
      <c r="IU404" s="11"/>
      <c r="IV404" s="10"/>
    </row>
    <row r="405" spans="1:256" ht="19.5" customHeight="1">
      <c r="A405" s="84"/>
      <c r="B405" s="80"/>
      <c r="C405" s="76"/>
      <c r="D405" s="81"/>
      <c r="E405" s="4"/>
      <c r="F405" s="4"/>
      <c r="G405" s="4"/>
      <c r="H405" s="4">
        <v>2026</v>
      </c>
      <c r="I405" s="11">
        <f t="shared" si="193"/>
        <v>0</v>
      </c>
      <c r="J405" s="11">
        <f t="shared" si="190"/>
        <v>0</v>
      </c>
      <c r="K405" s="11">
        <f t="shared" si="192"/>
        <v>0</v>
      </c>
      <c r="L405" s="11">
        <f t="shared" si="192"/>
        <v>0</v>
      </c>
      <c r="M405" s="11">
        <f t="shared" si="192"/>
        <v>0</v>
      </c>
      <c r="N405" s="11">
        <f t="shared" si="192"/>
        <v>0</v>
      </c>
      <c r="O405" s="11">
        <f t="shared" si="192"/>
        <v>0</v>
      </c>
      <c r="P405" s="11">
        <f t="shared" si="192"/>
        <v>0</v>
      </c>
      <c r="Q405" s="11">
        <f t="shared" si="192"/>
        <v>0</v>
      </c>
      <c r="R405" s="11">
        <f t="shared" si="192"/>
        <v>0</v>
      </c>
      <c r="S405" s="10"/>
      <c r="T405" s="75"/>
      <c r="U405" s="76"/>
      <c r="V405" s="76"/>
      <c r="W405" s="18"/>
      <c r="X405" s="18"/>
      <c r="Y405" s="21"/>
      <c r="Z405" s="21"/>
      <c r="AA405" s="21"/>
      <c r="AB405" s="21"/>
      <c r="AC405" s="21"/>
      <c r="AD405" s="21"/>
      <c r="AE405" s="21"/>
      <c r="AF405" s="21"/>
      <c r="AG405" s="21"/>
      <c r="AH405" s="21"/>
      <c r="AI405" s="31"/>
      <c r="AJ405" s="82"/>
      <c r="AK405" s="76"/>
      <c r="AL405" s="76"/>
      <c r="AM405" s="76"/>
      <c r="AN405" s="18"/>
      <c r="AO405" s="18"/>
      <c r="AP405" s="21"/>
      <c r="AQ405" s="21"/>
      <c r="AR405" s="21"/>
      <c r="AS405" s="21"/>
      <c r="AT405" s="21"/>
      <c r="AU405" s="21"/>
      <c r="AV405" s="21"/>
      <c r="AW405" s="21"/>
      <c r="AX405" s="21"/>
      <c r="AY405" s="21"/>
      <c r="AZ405" s="31"/>
      <c r="BA405" s="82"/>
      <c r="BB405" s="76"/>
      <c r="BC405" s="76"/>
      <c r="BD405" s="76"/>
      <c r="BE405" s="18"/>
      <c r="BF405" s="18"/>
      <c r="BG405" s="21"/>
      <c r="BH405" s="21"/>
      <c r="BI405" s="21"/>
      <c r="BJ405" s="21"/>
      <c r="BK405" s="21"/>
      <c r="BL405" s="21"/>
      <c r="BM405" s="21"/>
      <c r="BN405" s="21"/>
      <c r="BO405" s="21"/>
      <c r="BP405" s="21"/>
      <c r="BQ405" s="31"/>
      <c r="BR405" s="82"/>
      <c r="BS405" s="76"/>
      <c r="BT405" s="76"/>
      <c r="BU405" s="76"/>
      <c r="BV405" s="18"/>
      <c r="BW405" s="18"/>
      <c r="BX405" s="21"/>
      <c r="BY405" s="21"/>
      <c r="BZ405" s="21"/>
      <c r="CA405" s="21"/>
      <c r="CB405" s="21"/>
      <c r="CC405" s="21"/>
      <c r="CD405" s="21"/>
      <c r="CE405" s="21"/>
      <c r="CF405" s="21"/>
      <c r="CG405" s="21"/>
      <c r="CH405" s="31"/>
      <c r="CI405" s="82"/>
      <c r="CJ405" s="76"/>
      <c r="CK405" s="76"/>
      <c r="CL405" s="76"/>
      <c r="CM405" s="18"/>
      <c r="CN405" s="18"/>
      <c r="CO405" s="21"/>
      <c r="CP405" s="21"/>
      <c r="CQ405" s="21"/>
      <c r="CR405" s="21"/>
      <c r="CS405" s="21"/>
      <c r="CT405" s="21"/>
      <c r="CU405" s="21"/>
      <c r="CV405" s="21"/>
      <c r="CW405" s="21"/>
      <c r="CX405" s="21"/>
      <c r="CY405" s="31"/>
      <c r="CZ405" s="82"/>
      <c r="DA405" s="76"/>
      <c r="DB405" s="76"/>
      <c r="DC405" s="76"/>
      <c r="DD405" s="18"/>
      <c r="DE405" s="18"/>
      <c r="DF405" s="21"/>
      <c r="DG405" s="33"/>
      <c r="DH405" s="11"/>
      <c r="DI405" s="11"/>
      <c r="DJ405" s="11"/>
      <c r="DK405" s="11"/>
      <c r="DL405" s="11"/>
      <c r="DM405" s="11"/>
      <c r="DN405" s="11"/>
      <c r="DO405" s="11"/>
      <c r="DP405" s="10"/>
      <c r="DQ405" s="75"/>
      <c r="DR405" s="80"/>
      <c r="DS405" s="76"/>
      <c r="DT405" s="81"/>
      <c r="DU405" s="4"/>
      <c r="DV405" s="4"/>
      <c r="DW405" s="11"/>
      <c r="DX405" s="11"/>
      <c r="DY405" s="11"/>
      <c r="DZ405" s="11"/>
      <c r="EA405" s="11"/>
      <c r="EB405" s="11"/>
      <c r="EC405" s="11"/>
      <c r="ED405" s="11"/>
      <c r="EE405" s="11"/>
      <c r="EF405" s="11"/>
      <c r="EG405" s="10"/>
      <c r="EH405" s="75"/>
      <c r="EI405" s="80"/>
      <c r="EJ405" s="76"/>
      <c r="EK405" s="81"/>
      <c r="EL405" s="4"/>
      <c r="EM405" s="4"/>
      <c r="EN405" s="11"/>
      <c r="EO405" s="11"/>
      <c r="EP405" s="11"/>
      <c r="EQ405" s="11"/>
      <c r="ER405" s="11"/>
      <c r="ES405" s="11"/>
      <c r="ET405" s="11"/>
      <c r="EU405" s="11"/>
      <c r="EV405" s="11"/>
      <c r="EW405" s="11"/>
      <c r="EX405" s="10"/>
      <c r="EY405" s="75"/>
      <c r="EZ405" s="80"/>
      <c r="FA405" s="76"/>
      <c r="FB405" s="81"/>
      <c r="FC405" s="4"/>
      <c r="FD405" s="4"/>
      <c r="FE405" s="11"/>
      <c r="FF405" s="11"/>
      <c r="FG405" s="11"/>
      <c r="FH405" s="11"/>
      <c r="FI405" s="11"/>
      <c r="FJ405" s="11"/>
      <c r="FK405" s="11"/>
      <c r="FL405" s="11"/>
      <c r="FM405" s="11"/>
      <c r="FN405" s="11"/>
      <c r="FO405" s="10"/>
      <c r="FP405" s="75"/>
      <c r="FQ405" s="80"/>
      <c r="FR405" s="76"/>
      <c r="FS405" s="81"/>
      <c r="FT405" s="4"/>
      <c r="FU405" s="4"/>
      <c r="FV405" s="11"/>
      <c r="FW405" s="11"/>
      <c r="FX405" s="11"/>
      <c r="FY405" s="11"/>
      <c r="FZ405" s="11"/>
      <c r="GA405" s="11"/>
      <c r="GB405" s="11"/>
      <c r="GC405" s="11"/>
      <c r="GD405" s="11"/>
      <c r="GE405" s="11"/>
      <c r="GF405" s="10"/>
      <c r="GG405" s="75"/>
      <c r="GH405" s="80"/>
      <c r="GI405" s="76"/>
      <c r="GJ405" s="81"/>
      <c r="GK405" s="4"/>
      <c r="GL405" s="4"/>
      <c r="GM405" s="11"/>
      <c r="GN405" s="11"/>
      <c r="GO405" s="11"/>
      <c r="GP405" s="11"/>
      <c r="GQ405" s="11"/>
      <c r="GR405" s="11"/>
      <c r="GS405" s="11"/>
      <c r="GT405" s="11"/>
      <c r="GU405" s="11"/>
      <c r="GV405" s="11"/>
      <c r="GW405" s="10"/>
      <c r="GX405" s="75"/>
      <c r="GY405" s="80"/>
      <c r="GZ405" s="76"/>
      <c r="HA405" s="81"/>
      <c r="HB405" s="4"/>
      <c r="HC405" s="4"/>
      <c r="HD405" s="11"/>
      <c r="HE405" s="11"/>
      <c r="HF405" s="11"/>
      <c r="HG405" s="11"/>
      <c r="HH405" s="11"/>
      <c r="HI405" s="11"/>
      <c r="HJ405" s="11"/>
      <c r="HK405" s="11"/>
      <c r="HL405" s="11"/>
      <c r="HM405" s="11"/>
      <c r="HN405" s="10"/>
      <c r="HO405" s="75"/>
      <c r="HP405" s="80"/>
      <c r="HQ405" s="76"/>
      <c r="HR405" s="81"/>
      <c r="HS405" s="4"/>
      <c r="HT405" s="4"/>
      <c r="HU405" s="11"/>
      <c r="HV405" s="11"/>
      <c r="HW405" s="11"/>
      <c r="HX405" s="11"/>
      <c r="HY405" s="11"/>
      <c r="HZ405" s="11"/>
      <c r="IA405" s="11"/>
      <c r="IB405" s="11"/>
      <c r="IC405" s="11"/>
      <c r="ID405" s="11"/>
      <c r="IE405" s="10"/>
      <c r="IF405" s="75"/>
      <c r="IG405" s="80"/>
      <c r="IH405" s="76"/>
      <c r="II405" s="81"/>
      <c r="IJ405" s="4"/>
      <c r="IK405" s="4"/>
      <c r="IL405" s="11"/>
      <c r="IM405" s="11"/>
      <c r="IN405" s="11"/>
      <c r="IO405" s="11"/>
      <c r="IP405" s="11"/>
      <c r="IQ405" s="11"/>
      <c r="IR405" s="11"/>
      <c r="IS405" s="11"/>
      <c r="IT405" s="11"/>
      <c r="IU405" s="11"/>
      <c r="IV405" s="10"/>
    </row>
    <row r="406" spans="1:256" ht="18" customHeight="1">
      <c r="A406" s="84"/>
      <c r="B406" s="80"/>
      <c r="C406" s="76"/>
      <c r="D406" s="81"/>
      <c r="E406" s="6"/>
      <c r="F406" s="6"/>
      <c r="G406" s="6"/>
      <c r="H406" s="4">
        <v>2027</v>
      </c>
      <c r="I406" s="11">
        <f t="shared" si="193"/>
        <v>0</v>
      </c>
      <c r="J406" s="11">
        <f t="shared" si="190"/>
        <v>0</v>
      </c>
      <c r="K406" s="11">
        <f t="shared" si="192"/>
        <v>0</v>
      </c>
      <c r="L406" s="11">
        <f t="shared" si="192"/>
        <v>0</v>
      </c>
      <c r="M406" s="11">
        <f t="shared" si="192"/>
        <v>0</v>
      </c>
      <c r="N406" s="11">
        <f t="shared" si="192"/>
        <v>0</v>
      </c>
      <c r="O406" s="11">
        <f t="shared" si="192"/>
        <v>0</v>
      </c>
      <c r="P406" s="11">
        <f t="shared" si="192"/>
        <v>0</v>
      </c>
      <c r="Q406" s="11">
        <f t="shared" si="192"/>
        <v>0</v>
      </c>
      <c r="R406" s="11">
        <f t="shared" si="192"/>
        <v>0</v>
      </c>
      <c r="S406" s="10"/>
      <c r="T406" s="75"/>
      <c r="U406" s="76"/>
      <c r="V406" s="76"/>
      <c r="W406" s="57"/>
      <c r="X406" s="18"/>
      <c r="Y406" s="21"/>
      <c r="Z406" s="21"/>
      <c r="AA406" s="21"/>
      <c r="AB406" s="21"/>
      <c r="AC406" s="21"/>
      <c r="AD406" s="21"/>
      <c r="AE406" s="21"/>
      <c r="AF406" s="21"/>
      <c r="AG406" s="21"/>
      <c r="AH406" s="21"/>
      <c r="AI406" s="31"/>
      <c r="AJ406" s="82"/>
      <c r="AK406" s="76"/>
      <c r="AL406" s="76"/>
      <c r="AM406" s="76"/>
      <c r="AN406" s="57"/>
      <c r="AO406" s="18"/>
      <c r="AP406" s="21"/>
      <c r="AQ406" s="21"/>
      <c r="AR406" s="21"/>
      <c r="AS406" s="21"/>
      <c r="AT406" s="21"/>
      <c r="AU406" s="21"/>
      <c r="AV406" s="21"/>
      <c r="AW406" s="21"/>
      <c r="AX406" s="21"/>
      <c r="AY406" s="21"/>
      <c r="AZ406" s="31"/>
      <c r="BA406" s="82"/>
      <c r="BB406" s="76"/>
      <c r="BC406" s="76"/>
      <c r="BD406" s="76"/>
      <c r="BE406" s="57"/>
      <c r="BF406" s="18"/>
      <c r="BG406" s="21"/>
      <c r="BH406" s="21"/>
      <c r="BI406" s="21"/>
      <c r="BJ406" s="21"/>
      <c r="BK406" s="21"/>
      <c r="BL406" s="21"/>
      <c r="BM406" s="21"/>
      <c r="BN406" s="21"/>
      <c r="BO406" s="21"/>
      <c r="BP406" s="21"/>
      <c r="BQ406" s="31"/>
      <c r="BR406" s="82"/>
      <c r="BS406" s="76"/>
      <c r="BT406" s="76"/>
      <c r="BU406" s="76"/>
      <c r="BV406" s="57"/>
      <c r="BW406" s="18"/>
      <c r="BX406" s="21"/>
      <c r="BY406" s="21"/>
      <c r="BZ406" s="21"/>
      <c r="CA406" s="21"/>
      <c r="CB406" s="21"/>
      <c r="CC406" s="21"/>
      <c r="CD406" s="21"/>
      <c r="CE406" s="21"/>
      <c r="CF406" s="21"/>
      <c r="CG406" s="21"/>
      <c r="CH406" s="31"/>
      <c r="CI406" s="82"/>
      <c r="CJ406" s="76"/>
      <c r="CK406" s="76"/>
      <c r="CL406" s="76"/>
      <c r="CM406" s="57"/>
      <c r="CN406" s="18"/>
      <c r="CO406" s="21"/>
      <c r="CP406" s="21"/>
      <c r="CQ406" s="21"/>
      <c r="CR406" s="21"/>
      <c r="CS406" s="21"/>
      <c r="CT406" s="21"/>
      <c r="CU406" s="21"/>
      <c r="CV406" s="21"/>
      <c r="CW406" s="21"/>
      <c r="CX406" s="21"/>
      <c r="CY406" s="31"/>
      <c r="CZ406" s="82"/>
      <c r="DA406" s="76"/>
      <c r="DB406" s="76"/>
      <c r="DC406" s="76"/>
      <c r="DD406" s="57"/>
      <c r="DE406" s="18"/>
      <c r="DF406" s="21"/>
      <c r="DG406" s="33"/>
      <c r="DH406" s="11"/>
      <c r="DI406" s="11"/>
      <c r="DJ406" s="11"/>
      <c r="DK406" s="11"/>
      <c r="DL406" s="11"/>
      <c r="DM406" s="11"/>
      <c r="DN406" s="11"/>
      <c r="DO406" s="11"/>
      <c r="DP406" s="10"/>
      <c r="DQ406" s="75"/>
      <c r="DR406" s="80"/>
      <c r="DS406" s="76"/>
      <c r="DT406" s="81"/>
      <c r="DU406" s="6"/>
      <c r="DV406" s="4"/>
      <c r="DW406" s="11"/>
      <c r="DX406" s="11"/>
      <c r="DY406" s="11"/>
      <c r="DZ406" s="11"/>
      <c r="EA406" s="11"/>
      <c r="EB406" s="11"/>
      <c r="EC406" s="11"/>
      <c r="ED406" s="11"/>
      <c r="EE406" s="11"/>
      <c r="EF406" s="11"/>
      <c r="EG406" s="10"/>
      <c r="EH406" s="75"/>
      <c r="EI406" s="80"/>
      <c r="EJ406" s="76"/>
      <c r="EK406" s="81"/>
      <c r="EL406" s="6"/>
      <c r="EM406" s="4"/>
      <c r="EN406" s="11"/>
      <c r="EO406" s="11"/>
      <c r="EP406" s="11"/>
      <c r="EQ406" s="11"/>
      <c r="ER406" s="11"/>
      <c r="ES406" s="11"/>
      <c r="ET406" s="11"/>
      <c r="EU406" s="11"/>
      <c r="EV406" s="11"/>
      <c r="EW406" s="11"/>
      <c r="EX406" s="10"/>
      <c r="EY406" s="75"/>
      <c r="EZ406" s="80"/>
      <c r="FA406" s="76"/>
      <c r="FB406" s="81"/>
      <c r="FC406" s="6"/>
      <c r="FD406" s="4"/>
      <c r="FE406" s="11"/>
      <c r="FF406" s="11"/>
      <c r="FG406" s="11"/>
      <c r="FH406" s="11"/>
      <c r="FI406" s="11"/>
      <c r="FJ406" s="11"/>
      <c r="FK406" s="11"/>
      <c r="FL406" s="11"/>
      <c r="FM406" s="11"/>
      <c r="FN406" s="11"/>
      <c r="FO406" s="10"/>
      <c r="FP406" s="75"/>
      <c r="FQ406" s="80"/>
      <c r="FR406" s="76"/>
      <c r="FS406" s="81"/>
      <c r="FT406" s="6"/>
      <c r="FU406" s="4"/>
      <c r="FV406" s="11"/>
      <c r="FW406" s="11"/>
      <c r="FX406" s="11"/>
      <c r="FY406" s="11"/>
      <c r="FZ406" s="11"/>
      <c r="GA406" s="11"/>
      <c r="GB406" s="11"/>
      <c r="GC406" s="11"/>
      <c r="GD406" s="11"/>
      <c r="GE406" s="11"/>
      <c r="GF406" s="10"/>
      <c r="GG406" s="75"/>
      <c r="GH406" s="80"/>
      <c r="GI406" s="76"/>
      <c r="GJ406" s="81"/>
      <c r="GK406" s="6"/>
      <c r="GL406" s="4"/>
      <c r="GM406" s="11"/>
      <c r="GN406" s="11"/>
      <c r="GO406" s="11"/>
      <c r="GP406" s="11"/>
      <c r="GQ406" s="11"/>
      <c r="GR406" s="11"/>
      <c r="GS406" s="11"/>
      <c r="GT406" s="11"/>
      <c r="GU406" s="11"/>
      <c r="GV406" s="11"/>
      <c r="GW406" s="10"/>
      <c r="GX406" s="75"/>
      <c r="GY406" s="80"/>
      <c r="GZ406" s="76"/>
      <c r="HA406" s="81"/>
      <c r="HB406" s="6"/>
      <c r="HC406" s="4"/>
      <c r="HD406" s="11"/>
      <c r="HE406" s="11"/>
      <c r="HF406" s="11"/>
      <c r="HG406" s="11"/>
      <c r="HH406" s="11"/>
      <c r="HI406" s="11"/>
      <c r="HJ406" s="11"/>
      <c r="HK406" s="11"/>
      <c r="HL406" s="11"/>
      <c r="HM406" s="11"/>
      <c r="HN406" s="10"/>
      <c r="HO406" s="75"/>
      <c r="HP406" s="80"/>
      <c r="HQ406" s="76"/>
      <c r="HR406" s="81"/>
      <c r="HS406" s="6"/>
      <c r="HT406" s="4"/>
      <c r="HU406" s="11"/>
      <c r="HV406" s="11"/>
      <c r="HW406" s="11"/>
      <c r="HX406" s="11"/>
      <c r="HY406" s="11"/>
      <c r="HZ406" s="11"/>
      <c r="IA406" s="11"/>
      <c r="IB406" s="11"/>
      <c r="IC406" s="11"/>
      <c r="ID406" s="11"/>
      <c r="IE406" s="10"/>
      <c r="IF406" s="75"/>
      <c r="IG406" s="80"/>
      <c r="IH406" s="76"/>
      <c r="II406" s="81"/>
      <c r="IJ406" s="6"/>
      <c r="IK406" s="4"/>
      <c r="IL406" s="11"/>
      <c r="IM406" s="11"/>
      <c r="IN406" s="11"/>
      <c r="IO406" s="11"/>
      <c r="IP406" s="11"/>
      <c r="IQ406" s="11"/>
      <c r="IR406" s="11"/>
      <c r="IS406" s="11"/>
      <c r="IT406" s="11"/>
      <c r="IU406" s="11"/>
      <c r="IV406" s="10"/>
    </row>
    <row r="407" spans="1:243" ht="21.75" customHeight="1">
      <c r="A407" s="84"/>
      <c r="B407" s="80"/>
      <c r="C407" s="76"/>
      <c r="D407" s="81"/>
      <c r="E407" s="6"/>
      <c r="F407" s="6"/>
      <c r="G407" s="6"/>
      <c r="H407" s="4">
        <v>2028</v>
      </c>
      <c r="I407" s="11">
        <f t="shared" si="193"/>
        <v>0</v>
      </c>
      <c r="J407" s="11">
        <f t="shared" si="190"/>
        <v>0</v>
      </c>
      <c r="K407" s="11">
        <f t="shared" si="192"/>
        <v>0</v>
      </c>
      <c r="L407" s="11">
        <f t="shared" si="192"/>
        <v>0</v>
      </c>
      <c r="M407" s="11">
        <f t="shared" si="192"/>
        <v>0</v>
      </c>
      <c r="N407" s="11">
        <f t="shared" si="192"/>
        <v>0</v>
      </c>
      <c r="O407" s="11">
        <f t="shared" si="192"/>
        <v>0</v>
      </c>
      <c r="P407" s="11">
        <f t="shared" si="192"/>
        <v>0</v>
      </c>
      <c r="Q407" s="11">
        <f t="shared" si="192"/>
        <v>0</v>
      </c>
      <c r="R407" s="11">
        <f t="shared" si="192"/>
        <v>0</v>
      </c>
      <c r="S407" s="10"/>
      <c r="T407" s="2"/>
      <c r="AI407" s="57"/>
      <c r="AY407" s="57"/>
      <c r="BO407" s="57"/>
      <c r="CE407" s="57"/>
      <c r="CU407" s="57"/>
      <c r="DK407" s="57"/>
      <c r="EA407" s="57"/>
      <c r="EQ407" s="57"/>
      <c r="FG407" s="57"/>
      <c r="FW407" s="57"/>
      <c r="GM407" s="57"/>
      <c r="HC407" s="57"/>
      <c r="HS407" s="57"/>
      <c r="II407" s="57"/>
    </row>
    <row r="408" spans="1:243" ht="21.75" customHeight="1">
      <c r="A408" s="84"/>
      <c r="B408" s="80"/>
      <c r="C408" s="76"/>
      <c r="D408" s="81"/>
      <c r="E408" s="6"/>
      <c r="F408" s="6"/>
      <c r="G408" s="6"/>
      <c r="H408" s="4">
        <v>2029</v>
      </c>
      <c r="I408" s="11">
        <f t="shared" si="193"/>
        <v>0</v>
      </c>
      <c r="J408" s="11">
        <f t="shared" si="190"/>
        <v>0</v>
      </c>
      <c r="K408" s="11">
        <f t="shared" si="192"/>
        <v>0</v>
      </c>
      <c r="L408" s="11">
        <f t="shared" si="192"/>
        <v>0</v>
      </c>
      <c r="M408" s="11">
        <f t="shared" si="192"/>
        <v>0</v>
      </c>
      <c r="N408" s="11">
        <f t="shared" si="192"/>
        <v>0</v>
      </c>
      <c r="O408" s="11">
        <f t="shared" si="192"/>
        <v>0</v>
      </c>
      <c r="P408" s="11">
        <f t="shared" si="192"/>
        <v>0</v>
      </c>
      <c r="Q408" s="11">
        <f t="shared" si="192"/>
        <v>0</v>
      </c>
      <c r="R408" s="11">
        <f t="shared" si="192"/>
        <v>0</v>
      </c>
      <c r="S408" s="10"/>
      <c r="T408" s="2"/>
      <c r="AI408" s="57"/>
      <c r="AY408" s="57"/>
      <c r="BO408" s="57"/>
      <c r="CE408" s="57"/>
      <c r="CU408" s="57"/>
      <c r="DK408" s="57"/>
      <c r="EA408" s="57"/>
      <c r="EQ408" s="57"/>
      <c r="FG408" s="57"/>
      <c r="FW408" s="57"/>
      <c r="GM408" s="57"/>
      <c r="HC408" s="57"/>
      <c r="HS408" s="57"/>
      <c r="II408" s="57"/>
    </row>
    <row r="409" spans="1:243" ht="21.75" customHeight="1">
      <c r="A409" s="84"/>
      <c r="B409" s="80"/>
      <c r="C409" s="76"/>
      <c r="D409" s="81"/>
      <c r="E409" s="6"/>
      <c r="F409" s="6"/>
      <c r="G409" s="6"/>
      <c r="H409" s="4">
        <v>2030</v>
      </c>
      <c r="I409" s="11">
        <f t="shared" si="193"/>
        <v>0</v>
      </c>
      <c r="J409" s="11">
        <f t="shared" si="190"/>
        <v>0</v>
      </c>
      <c r="K409" s="11">
        <f t="shared" si="192"/>
        <v>0</v>
      </c>
      <c r="L409" s="11">
        <f t="shared" si="192"/>
        <v>0</v>
      </c>
      <c r="M409" s="11">
        <f t="shared" si="192"/>
        <v>0</v>
      </c>
      <c r="N409" s="11">
        <f t="shared" si="192"/>
        <v>0</v>
      </c>
      <c r="O409" s="11">
        <f t="shared" si="192"/>
        <v>0</v>
      </c>
      <c r="P409" s="11">
        <f t="shared" si="192"/>
        <v>0</v>
      </c>
      <c r="Q409" s="11">
        <f t="shared" si="192"/>
        <v>0</v>
      </c>
      <c r="R409" s="11">
        <f t="shared" si="192"/>
        <v>0</v>
      </c>
      <c r="S409" s="10"/>
      <c r="T409" s="2"/>
      <c r="AI409" s="57"/>
      <c r="AY409" s="57"/>
      <c r="BO409" s="57"/>
      <c r="CE409" s="57"/>
      <c r="CU409" s="57"/>
      <c r="DK409" s="57"/>
      <c r="EA409" s="57"/>
      <c r="EQ409" s="57"/>
      <c r="FG409" s="57"/>
      <c r="FW409" s="57"/>
      <c r="GM409" s="57"/>
      <c r="HC409" s="57"/>
      <c r="HS409" s="57"/>
      <c r="II409" s="57"/>
    </row>
    <row r="410" spans="1:256" ht="19.5" customHeight="1">
      <c r="A410" s="83"/>
      <c r="B410" s="77" t="s">
        <v>56</v>
      </c>
      <c r="C410" s="78"/>
      <c r="D410" s="79"/>
      <c r="E410" s="6"/>
      <c r="F410" s="6"/>
      <c r="G410" s="6"/>
      <c r="H410" s="8" t="s">
        <v>26</v>
      </c>
      <c r="I410" s="9">
        <f>K410+M410+O410+Q410</f>
        <v>0</v>
      </c>
      <c r="J410" s="9">
        <f t="shared" si="190"/>
        <v>0</v>
      </c>
      <c r="K410" s="9">
        <f aca="true" t="shared" si="194" ref="K410:R410">SUM(K411:K419)</f>
        <v>0</v>
      </c>
      <c r="L410" s="9">
        <f t="shared" si="194"/>
        <v>0</v>
      </c>
      <c r="M410" s="9">
        <f t="shared" si="194"/>
        <v>0</v>
      </c>
      <c r="N410" s="9">
        <f t="shared" si="194"/>
        <v>0</v>
      </c>
      <c r="O410" s="9">
        <f t="shared" si="194"/>
        <v>0</v>
      </c>
      <c r="P410" s="9">
        <f t="shared" si="194"/>
        <v>0</v>
      </c>
      <c r="Q410" s="9">
        <f t="shared" si="194"/>
        <v>0</v>
      </c>
      <c r="R410" s="9">
        <f t="shared" si="194"/>
        <v>0</v>
      </c>
      <c r="S410" s="10"/>
      <c r="T410" s="75"/>
      <c r="U410" s="76"/>
      <c r="V410" s="76"/>
      <c r="W410" s="70"/>
      <c r="X410" s="15"/>
      <c r="Y410" s="22"/>
      <c r="Z410" s="22"/>
      <c r="AA410" s="22"/>
      <c r="AB410" s="22"/>
      <c r="AC410" s="22"/>
      <c r="AD410" s="22"/>
      <c r="AE410" s="22"/>
      <c r="AF410" s="22"/>
      <c r="AG410" s="22"/>
      <c r="AH410" s="22"/>
      <c r="AI410" s="31"/>
      <c r="AJ410" s="82"/>
      <c r="AK410" s="76"/>
      <c r="AL410" s="76"/>
      <c r="AM410" s="76"/>
      <c r="AN410" s="70"/>
      <c r="AO410" s="15"/>
      <c r="AP410" s="22"/>
      <c r="AQ410" s="22"/>
      <c r="AR410" s="22"/>
      <c r="AS410" s="22"/>
      <c r="AT410" s="22"/>
      <c r="AU410" s="22"/>
      <c r="AV410" s="22"/>
      <c r="AW410" s="22"/>
      <c r="AX410" s="22"/>
      <c r="AY410" s="22"/>
      <c r="AZ410" s="31"/>
      <c r="BA410" s="82"/>
      <c r="BB410" s="76"/>
      <c r="BC410" s="76"/>
      <c r="BD410" s="76"/>
      <c r="BE410" s="70"/>
      <c r="BF410" s="15"/>
      <c r="BG410" s="22"/>
      <c r="BH410" s="22"/>
      <c r="BI410" s="22"/>
      <c r="BJ410" s="22"/>
      <c r="BK410" s="22"/>
      <c r="BL410" s="22"/>
      <c r="BM410" s="22"/>
      <c r="BN410" s="22"/>
      <c r="BO410" s="22"/>
      <c r="BP410" s="22"/>
      <c r="BQ410" s="31"/>
      <c r="BR410" s="82"/>
      <c r="BS410" s="76"/>
      <c r="BT410" s="76"/>
      <c r="BU410" s="76"/>
      <c r="BV410" s="70"/>
      <c r="BW410" s="15"/>
      <c r="BX410" s="22"/>
      <c r="BY410" s="22"/>
      <c r="BZ410" s="22"/>
      <c r="CA410" s="22"/>
      <c r="CB410" s="22"/>
      <c r="CC410" s="22"/>
      <c r="CD410" s="22"/>
      <c r="CE410" s="22"/>
      <c r="CF410" s="22"/>
      <c r="CG410" s="22"/>
      <c r="CH410" s="31"/>
      <c r="CI410" s="82"/>
      <c r="CJ410" s="76"/>
      <c r="CK410" s="76"/>
      <c r="CL410" s="76"/>
      <c r="CM410" s="70"/>
      <c r="CN410" s="15"/>
      <c r="CO410" s="22"/>
      <c r="CP410" s="22"/>
      <c r="CQ410" s="22"/>
      <c r="CR410" s="22"/>
      <c r="CS410" s="22"/>
      <c r="CT410" s="22"/>
      <c r="CU410" s="22"/>
      <c r="CV410" s="22"/>
      <c r="CW410" s="22"/>
      <c r="CX410" s="22"/>
      <c r="CY410" s="31"/>
      <c r="CZ410" s="82"/>
      <c r="DA410" s="76"/>
      <c r="DB410" s="76"/>
      <c r="DC410" s="76"/>
      <c r="DD410" s="70"/>
      <c r="DE410" s="15"/>
      <c r="DF410" s="22"/>
      <c r="DG410" s="32"/>
      <c r="DH410" s="9"/>
      <c r="DI410" s="9"/>
      <c r="DJ410" s="9"/>
      <c r="DK410" s="9"/>
      <c r="DL410" s="9"/>
      <c r="DM410" s="9"/>
      <c r="DN410" s="9"/>
      <c r="DO410" s="9"/>
      <c r="DP410" s="10"/>
      <c r="DQ410" s="75"/>
      <c r="DR410" s="77"/>
      <c r="DS410" s="78"/>
      <c r="DT410" s="79"/>
      <c r="DU410" s="6"/>
      <c r="DV410" s="8"/>
      <c r="DW410" s="9"/>
      <c r="DX410" s="9"/>
      <c r="DY410" s="9"/>
      <c r="DZ410" s="9"/>
      <c r="EA410" s="9"/>
      <c r="EB410" s="9"/>
      <c r="EC410" s="9"/>
      <c r="ED410" s="9"/>
      <c r="EE410" s="9"/>
      <c r="EF410" s="9"/>
      <c r="EG410" s="10"/>
      <c r="EH410" s="75"/>
      <c r="EI410" s="77"/>
      <c r="EJ410" s="78"/>
      <c r="EK410" s="79"/>
      <c r="EL410" s="6"/>
      <c r="EM410" s="8"/>
      <c r="EN410" s="9"/>
      <c r="EO410" s="9"/>
      <c r="EP410" s="9"/>
      <c r="EQ410" s="9"/>
      <c r="ER410" s="9"/>
      <c r="ES410" s="9"/>
      <c r="ET410" s="9"/>
      <c r="EU410" s="9"/>
      <c r="EV410" s="9"/>
      <c r="EW410" s="9"/>
      <c r="EX410" s="10"/>
      <c r="EY410" s="75"/>
      <c r="EZ410" s="77"/>
      <c r="FA410" s="78"/>
      <c r="FB410" s="79"/>
      <c r="FC410" s="6"/>
      <c r="FD410" s="8"/>
      <c r="FE410" s="9"/>
      <c r="FF410" s="9"/>
      <c r="FG410" s="9"/>
      <c r="FH410" s="9"/>
      <c r="FI410" s="9"/>
      <c r="FJ410" s="9"/>
      <c r="FK410" s="9"/>
      <c r="FL410" s="9"/>
      <c r="FM410" s="9"/>
      <c r="FN410" s="9"/>
      <c r="FO410" s="10"/>
      <c r="FP410" s="75"/>
      <c r="FQ410" s="77"/>
      <c r="FR410" s="78"/>
      <c r="FS410" s="79"/>
      <c r="FT410" s="6"/>
      <c r="FU410" s="8"/>
      <c r="FV410" s="9"/>
      <c r="FW410" s="9"/>
      <c r="FX410" s="9"/>
      <c r="FY410" s="9"/>
      <c r="FZ410" s="9"/>
      <c r="GA410" s="9"/>
      <c r="GB410" s="9"/>
      <c r="GC410" s="9"/>
      <c r="GD410" s="9"/>
      <c r="GE410" s="9"/>
      <c r="GF410" s="10"/>
      <c r="GG410" s="75"/>
      <c r="GH410" s="77"/>
      <c r="GI410" s="78"/>
      <c r="GJ410" s="79"/>
      <c r="GK410" s="6"/>
      <c r="GL410" s="8"/>
      <c r="GM410" s="9"/>
      <c r="GN410" s="9"/>
      <c r="GO410" s="9"/>
      <c r="GP410" s="9"/>
      <c r="GQ410" s="9"/>
      <c r="GR410" s="9"/>
      <c r="GS410" s="9"/>
      <c r="GT410" s="9"/>
      <c r="GU410" s="9"/>
      <c r="GV410" s="9"/>
      <c r="GW410" s="10"/>
      <c r="GX410" s="75"/>
      <c r="GY410" s="77"/>
      <c r="GZ410" s="78"/>
      <c r="HA410" s="79"/>
      <c r="HB410" s="6"/>
      <c r="HC410" s="8"/>
      <c r="HD410" s="9"/>
      <c r="HE410" s="9"/>
      <c r="HF410" s="9"/>
      <c r="HG410" s="9"/>
      <c r="HH410" s="9"/>
      <c r="HI410" s="9"/>
      <c r="HJ410" s="9"/>
      <c r="HK410" s="9"/>
      <c r="HL410" s="9"/>
      <c r="HM410" s="9"/>
      <c r="HN410" s="10"/>
      <c r="HO410" s="75"/>
      <c r="HP410" s="77"/>
      <c r="HQ410" s="78"/>
      <c r="HR410" s="79"/>
      <c r="HS410" s="6"/>
      <c r="HT410" s="8"/>
      <c r="HU410" s="9"/>
      <c r="HV410" s="9"/>
      <c r="HW410" s="9"/>
      <c r="HX410" s="9"/>
      <c r="HY410" s="9"/>
      <c r="HZ410" s="9"/>
      <c r="IA410" s="9"/>
      <c r="IB410" s="9"/>
      <c r="IC410" s="9"/>
      <c r="ID410" s="9"/>
      <c r="IE410" s="10"/>
      <c r="IF410" s="75"/>
      <c r="IG410" s="77"/>
      <c r="IH410" s="78"/>
      <c r="II410" s="79"/>
      <c r="IJ410" s="6"/>
      <c r="IK410" s="8"/>
      <c r="IL410" s="9"/>
      <c r="IM410" s="9"/>
      <c r="IN410" s="9"/>
      <c r="IO410" s="9"/>
      <c r="IP410" s="9"/>
      <c r="IQ410" s="9"/>
      <c r="IR410" s="9"/>
      <c r="IS410" s="9"/>
      <c r="IT410" s="9"/>
      <c r="IU410" s="9"/>
      <c r="IV410" s="10"/>
    </row>
    <row r="411" spans="1:256" ht="20.25" customHeight="1">
      <c r="A411" s="84"/>
      <c r="B411" s="80"/>
      <c r="C411" s="76"/>
      <c r="D411" s="81"/>
      <c r="E411" s="6"/>
      <c r="F411" s="6"/>
      <c r="G411" s="6"/>
      <c r="H411" s="4">
        <v>2022</v>
      </c>
      <c r="I411" s="11">
        <f>K411+M411+O411+Q411</f>
        <v>0</v>
      </c>
      <c r="J411" s="11">
        <f t="shared" si="190"/>
        <v>0</v>
      </c>
      <c r="K411" s="11">
        <v>0</v>
      </c>
      <c r="L411" s="11">
        <v>0</v>
      </c>
      <c r="M411" s="11">
        <v>0</v>
      </c>
      <c r="N411" s="11">
        <v>0</v>
      </c>
      <c r="O411" s="11">
        <v>0</v>
      </c>
      <c r="P411" s="11">
        <v>0</v>
      </c>
      <c r="Q411" s="11">
        <v>0</v>
      </c>
      <c r="R411" s="11">
        <v>0</v>
      </c>
      <c r="S411" s="10"/>
      <c r="T411" s="75"/>
      <c r="U411" s="76"/>
      <c r="V411" s="76"/>
      <c r="W411" s="70"/>
      <c r="X411" s="18"/>
      <c r="Y411" s="21"/>
      <c r="Z411" s="21"/>
      <c r="AA411" s="21"/>
      <c r="AB411" s="21"/>
      <c r="AC411" s="21"/>
      <c r="AD411" s="21"/>
      <c r="AE411" s="21"/>
      <c r="AF411" s="21"/>
      <c r="AG411" s="21"/>
      <c r="AH411" s="21"/>
      <c r="AI411" s="31"/>
      <c r="AJ411" s="82"/>
      <c r="AK411" s="76"/>
      <c r="AL411" s="76"/>
      <c r="AM411" s="76"/>
      <c r="AN411" s="70"/>
      <c r="AO411" s="18"/>
      <c r="AP411" s="21"/>
      <c r="AQ411" s="21"/>
      <c r="AR411" s="21"/>
      <c r="AS411" s="21"/>
      <c r="AT411" s="21"/>
      <c r="AU411" s="21"/>
      <c r="AV411" s="21"/>
      <c r="AW411" s="21"/>
      <c r="AX411" s="21"/>
      <c r="AY411" s="21"/>
      <c r="AZ411" s="31"/>
      <c r="BA411" s="82"/>
      <c r="BB411" s="76"/>
      <c r="BC411" s="76"/>
      <c r="BD411" s="76"/>
      <c r="BE411" s="70"/>
      <c r="BF411" s="18"/>
      <c r="BG411" s="21"/>
      <c r="BH411" s="21"/>
      <c r="BI411" s="21"/>
      <c r="BJ411" s="21"/>
      <c r="BK411" s="21"/>
      <c r="BL411" s="21"/>
      <c r="BM411" s="21"/>
      <c r="BN411" s="21"/>
      <c r="BO411" s="21"/>
      <c r="BP411" s="21"/>
      <c r="BQ411" s="31"/>
      <c r="BR411" s="82"/>
      <c r="BS411" s="76"/>
      <c r="BT411" s="76"/>
      <c r="BU411" s="76"/>
      <c r="BV411" s="70"/>
      <c r="BW411" s="18"/>
      <c r="BX411" s="21"/>
      <c r="BY411" s="21"/>
      <c r="BZ411" s="21"/>
      <c r="CA411" s="21"/>
      <c r="CB411" s="21"/>
      <c r="CC411" s="21"/>
      <c r="CD411" s="21"/>
      <c r="CE411" s="21"/>
      <c r="CF411" s="21"/>
      <c r="CG411" s="21"/>
      <c r="CH411" s="31"/>
      <c r="CI411" s="82"/>
      <c r="CJ411" s="76"/>
      <c r="CK411" s="76"/>
      <c r="CL411" s="76"/>
      <c r="CM411" s="70"/>
      <c r="CN411" s="18"/>
      <c r="CO411" s="21"/>
      <c r="CP411" s="21"/>
      <c r="CQ411" s="21"/>
      <c r="CR411" s="21"/>
      <c r="CS411" s="21"/>
      <c r="CT411" s="21"/>
      <c r="CU411" s="21"/>
      <c r="CV411" s="21"/>
      <c r="CW411" s="21"/>
      <c r="CX411" s="21"/>
      <c r="CY411" s="31"/>
      <c r="CZ411" s="82"/>
      <c r="DA411" s="76"/>
      <c r="DB411" s="76"/>
      <c r="DC411" s="76"/>
      <c r="DD411" s="70"/>
      <c r="DE411" s="18"/>
      <c r="DF411" s="21"/>
      <c r="DG411" s="33"/>
      <c r="DH411" s="11"/>
      <c r="DI411" s="11"/>
      <c r="DJ411" s="11"/>
      <c r="DK411" s="11"/>
      <c r="DL411" s="11"/>
      <c r="DM411" s="11"/>
      <c r="DN411" s="11"/>
      <c r="DO411" s="11"/>
      <c r="DP411" s="10"/>
      <c r="DQ411" s="75"/>
      <c r="DR411" s="80"/>
      <c r="DS411" s="76"/>
      <c r="DT411" s="81"/>
      <c r="DU411" s="6"/>
      <c r="DV411" s="4"/>
      <c r="DW411" s="11"/>
      <c r="DX411" s="11"/>
      <c r="DY411" s="11"/>
      <c r="DZ411" s="11"/>
      <c r="EA411" s="11"/>
      <c r="EB411" s="11"/>
      <c r="EC411" s="11"/>
      <c r="ED411" s="11"/>
      <c r="EE411" s="11"/>
      <c r="EF411" s="11"/>
      <c r="EG411" s="10"/>
      <c r="EH411" s="75"/>
      <c r="EI411" s="80"/>
      <c r="EJ411" s="76"/>
      <c r="EK411" s="81"/>
      <c r="EL411" s="6"/>
      <c r="EM411" s="4"/>
      <c r="EN411" s="11"/>
      <c r="EO411" s="11"/>
      <c r="EP411" s="11"/>
      <c r="EQ411" s="11"/>
      <c r="ER411" s="11"/>
      <c r="ES411" s="11"/>
      <c r="ET411" s="11"/>
      <c r="EU411" s="11"/>
      <c r="EV411" s="11"/>
      <c r="EW411" s="11"/>
      <c r="EX411" s="10"/>
      <c r="EY411" s="75"/>
      <c r="EZ411" s="80"/>
      <c r="FA411" s="76"/>
      <c r="FB411" s="81"/>
      <c r="FC411" s="6"/>
      <c r="FD411" s="4"/>
      <c r="FE411" s="11"/>
      <c r="FF411" s="11"/>
      <c r="FG411" s="11"/>
      <c r="FH411" s="11"/>
      <c r="FI411" s="11"/>
      <c r="FJ411" s="11"/>
      <c r="FK411" s="11"/>
      <c r="FL411" s="11"/>
      <c r="FM411" s="11"/>
      <c r="FN411" s="11"/>
      <c r="FO411" s="10"/>
      <c r="FP411" s="75"/>
      <c r="FQ411" s="80"/>
      <c r="FR411" s="76"/>
      <c r="FS411" s="81"/>
      <c r="FT411" s="6"/>
      <c r="FU411" s="4"/>
      <c r="FV411" s="11"/>
      <c r="FW411" s="11"/>
      <c r="FX411" s="11"/>
      <c r="FY411" s="11"/>
      <c r="FZ411" s="11"/>
      <c r="GA411" s="11"/>
      <c r="GB411" s="11"/>
      <c r="GC411" s="11"/>
      <c r="GD411" s="11"/>
      <c r="GE411" s="11"/>
      <c r="GF411" s="10"/>
      <c r="GG411" s="75"/>
      <c r="GH411" s="80"/>
      <c r="GI411" s="76"/>
      <c r="GJ411" s="81"/>
      <c r="GK411" s="6"/>
      <c r="GL411" s="4"/>
      <c r="GM411" s="11"/>
      <c r="GN411" s="11"/>
      <c r="GO411" s="11"/>
      <c r="GP411" s="11"/>
      <c r="GQ411" s="11"/>
      <c r="GR411" s="11"/>
      <c r="GS411" s="11"/>
      <c r="GT411" s="11"/>
      <c r="GU411" s="11"/>
      <c r="GV411" s="11"/>
      <c r="GW411" s="10"/>
      <c r="GX411" s="75"/>
      <c r="GY411" s="80"/>
      <c r="GZ411" s="76"/>
      <c r="HA411" s="81"/>
      <c r="HB411" s="6"/>
      <c r="HC411" s="4"/>
      <c r="HD411" s="11"/>
      <c r="HE411" s="11"/>
      <c r="HF411" s="11"/>
      <c r="HG411" s="11"/>
      <c r="HH411" s="11"/>
      <c r="HI411" s="11"/>
      <c r="HJ411" s="11"/>
      <c r="HK411" s="11"/>
      <c r="HL411" s="11"/>
      <c r="HM411" s="11"/>
      <c r="HN411" s="10"/>
      <c r="HO411" s="75"/>
      <c r="HP411" s="80"/>
      <c r="HQ411" s="76"/>
      <c r="HR411" s="81"/>
      <c r="HS411" s="6"/>
      <c r="HT411" s="4"/>
      <c r="HU411" s="11"/>
      <c r="HV411" s="11"/>
      <c r="HW411" s="11"/>
      <c r="HX411" s="11"/>
      <c r="HY411" s="11"/>
      <c r="HZ411" s="11"/>
      <c r="IA411" s="11"/>
      <c r="IB411" s="11"/>
      <c r="IC411" s="11"/>
      <c r="ID411" s="11"/>
      <c r="IE411" s="10"/>
      <c r="IF411" s="75"/>
      <c r="IG411" s="80"/>
      <c r="IH411" s="76"/>
      <c r="II411" s="81"/>
      <c r="IJ411" s="6"/>
      <c r="IK411" s="4"/>
      <c r="IL411" s="11"/>
      <c r="IM411" s="11"/>
      <c r="IN411" s="11"/>
      <c r="IO411" s="11"/>
      <c r="IP411" s="11"/>
      <c r="IQ411" s="11"/>
      <c r="IR411" s="11"/>
      <c r="IS411" s="11"/>
      <c r="IT411" s="11"/>
      <c r="IU411" s="11"/>
      <c r="IV411" s="10"/>
    </row>
    <row r="412" spans="1:256" ht="19.5" customHeight="1">
      <c r="A412" s="84"/>
      <c r="B412" s="80"/>
      <c r="C412" s="76"/>
      <c r="D412" s="81"/>
      <c r="E412" s="4"/>
      <c r="F412" s="4"/>
      <c r="G412" s="4"/>
      <c r="H412" s="4">
        <v>2023</v>
      </c>
      <c r="I412" s="11">
        <f aca="true" t="shared" si="195" ref="I412:I419">K412+M412+O412+Q412</f>
        <v>0</v>
      </c>
      <c r="J412" s="11">
        <f t="shared" si="190"/>
        <v>0</v>
      </c>
      <c r="K412" s="11">
        <v>0</v>
      </c>
      <c r="L412" s="11">
        <v>0</v>
      </c>
      <c r="M412" s="11">
        <v>0</v>
      </c>
      <c r="N412" s="11">
        <v>0</v>
      </c>
      <c r="O412" s="11">
        <v>0</v>
      </c>
      <c r="P412" s="11">
        <v>0</v>
      </c>
      <c r="Q412" s="11">
        <f aca="true" t="shared" si="196" ref="Q412:R419">Q298+Q108+Q349</f>
        <v>0</v>
      </c>
      <c r="R412" s="11">
        <f t="shared" si="196"/>
        <v>0</v>
      </c>
      <c r="S412" s="10"/>
      <c r="T412" s="75"/>
      <c r="U412" s="76"/>
      <c r="V412" s="76"/>
      <c r="W412" s="18"/>
      <c r="X412" s="18"/>
      <c r="Y412" s="21"/>
      <c r="Z412" s="21"/>
      <c r="AA412" s="21"/>
      <c r="AB412" s="21"/>
      <c r="AC412" s="21"/>
      <c r="AD412" s="21"/>
      <c r="AE412" s="21"/>
      <c r="AF412" s="21"/>
      <c r="AG412" s="21"/>
      <c r="AH412" s="21"/>
      <c r="AI412" s="31"/>
      <c r="AJ412" s="82"/>
      <c r="AK412" s="76"/>
      <c r="AL412" s="76"/>
      <c r="AM412" s="76"/>
      <c r="AN412" s="18"/>
      <c r="AO412" s="18"/>
      <c r="AP412" s="21"/>
      <c r="AQ412" s="21"/>
      <c r="AR412" s="21"/>
      <c r="AS412" s="21"/>
      <c r="AT412" s="21"/>
      <c r="AU412" s="21"/>
      <c r="AV412" s="21"/>
      <c r="AW412" s="21"/>
      <c r="AX412" s="21"/>
      <c r="AY412" s="21"/>
      <c r="AZ412" s="31"/>
      <c r="BA412" s="82"/>
      <c r="BB412" s="76"/>
      <c r="BC412" s="76"/>
      <c r="BD412" s="76"/>
      <c r="BE412" s="18"/>
      <c r="BF412" s="18"/>
      <c r="BG412" s="21"/>
      <c r="BH412" s="21"/>
      <c r="BI412" s="21"/>
      <c r="BJ412" s="21"/>
      <c r="BK412" s="21"/>
      <c r="BL412" s="21"/>
      <c r="BM412" s="21"/>
      <c r="BN412" s="21"/>
      <c r="BO412" s="21"/>
      <c r="BP412" s="21"/>
      <c r="BQ412" s="31"/>
      <c r="BR412" s="82"/>
      <c r="BS412" s="76"/>
      <c r="BT412" s="76"/>
      <c r="BU412" s="76"/>
      <c r="BV412" s="18"/>
      <c r="BW412" s="18"/>
      <c r="BX412" s="21"/>
      <c r="BY412" s="21"/>
      <c r="BZ412" s="21"/>
      <c r="CA412" s="21"/>
      <c r="CB412" s="21"/>
      <c r="CC412" s="21"/>
      <c r="CD412" s="21"/>
      <c r="CE412" s="21"/>
      <c r="CF412" s="21"/>
      <c r="CG412" s="21"/>
      <c r="CH412" s="31"/>
      <c r="CI412" s="82"/>
      <c r="CJ412" s="76"/>
      <c r="CK412" s="76"/>
      <c r="CL412" s="76"/>
      <c r="CM412" s="18"/>
      <c r="CN412" s="18"/>
      <c r="CO412" s="21"/>
      <c r="CP412" s="21"/>
      <c r="CQ412" s="21"/>
      <c r="CR412" s="21"/>
      <c r="CS412" s="21"/>
      <c r="CT412" s="21"/>
      <c r="CU412" s="21"/>
      <c r="CV412" s="21"/>
      <c r="CW412" s="21"/>
      <c r="CX412" s="21"/>
      <c r="CY412" s="31"/>
      <c r="CZ412" s="82"/>
      <c r="DA412" s="76"/>
      <c r="DB412" s="76"/>
      <c r="DC412" s="76"/>
      <c r="DD412" s="18"/>
      <c r="DE412" s="18"/>
      <c r="DF412" s="21"/>
      <c r="DG412" s="33"/>
      <c r="DH412" s="11"/>
      <c r="DI412" s="11"/>
      <c r="DJ412" s="11"/>
      <c r="DK412" s="11"/>
      <c r="DL412" s="11"/>
      <c r="DM412" s="11"/>
      <c r="DN412" s="11"/>
      <c r="DO412" s="11"/>
      <c r="DP412" s="10"/>
      <c r="DQ412" s="75"/>
      <c r="DR412" s="80"/>
      <c r="DS412" s="76"/>
      <c r="DT412" s="81"/>
      <c r="DU412" s="4"/>
      <c r="DV412" s="4"/>
      <c r="DW412" s="11"/>
      <c r="DX412" s="11"/>
      <c r="DY412" s="11"/>
      <c r="DZ412" s="11"/>
      <c r="EA412" s="11"/>
      <c r="EB412" s="11"/>
      <c r="EC412" s="11"/>
      <c r="ED412" s="11"/>
      <c r="EE412" s="11"/>
      <c r="EF412" s="11"/>
      <c r="EG412" s="10"/>
      <c r="EH412" s="75"/>
      <c r="EI412" s="80"/>
      <c r="EJ412" s="76"/>
      <c r="EK412" s="81"/>
      <c r="EL412" s="4"/>
      <c r="EM412" s="4"/>
      <c r="EN412" s="11"/>
      <c r="EO412" s="11"/>
      <c r="EP412" s="11"/>
      <c r="EQ412" s="11"/>
      <c r="ER412" s="11"/>
      <c r="ES412" s="11"/>
      <c r="ET412" s="11"/>
      <c r="EU412" s="11"/>
      <c r="EV412" s="11"/>
      <c r="EW412" s="11"/>
      <c r="EX412" s="10"/>
      <c r="EY412" s="75"/>
      <c r="EZ412" s="80"/>
      <c r="FA412" s="76"/>
      <c r="FB412" s="81"/>
      <c r="FC412" s="4"/>
      <c r="FD412" s="4"/>
      <c r="FE412" s="11"/>
      <c r="FF412" s="11"/>
      <c r="FG412" s="11"/>
      <c r="FH412" s="11"/>
      <c r="FI412" s="11"/>
      <c r="FJ412" s="11"/>
      <c r="FK412" s="11"/>
      <c r="FL412" s="11"/>
      <c r="FM412" s="11"/>
      <c r="FN412" s="11"/>
      <c r="FO412" s="10"/>
      <c r="FP412" s="75"/>
      <c r="FQ412" s="80"/>
      <c r="FR412" s="76"/>
      <c r="FS412" s="81"/>
      <c r="FT412" s="4"/>
      <c r="FU412" s="4"/>
      <c r="FV412" s="11"/>
      <c r="FW412" s="11"/>
      <c r="FX412" s="11"/>
      <c r="FY412" s="11"/>
      <c r="FZ412" s="11"/>
      <c r="GA412" s="11"/>
      <c r="GB412" s="11"/>
      <c r="GC412" s="11"/>
      <c r="GD412" s="11"/>
      <c r="GE412" s="11"/>
      <c r="GF412" s="10"/>
      <c r="GG412" s="75"/>
      <c r="GH412" s="80"/>
      <c r="GI412" s="76"/>
      <c r="GJ412" s="81"/>
      <c r="GK412" s="4"/>
      <c r="GL412" s="4"/>
      <c r="GM412" s="11"/>
      <c r="GN412" s="11"/>
      <c r="GO412" s="11"/>
      <c r="GP412" s="11"/>
      <c r="GQ412" s="11"/>
      <c r="GR412" s="11"/>
      <c r="GS412" s="11"/>
      <c r="GT412" s="11"/>
      <c r="GU412" s="11"/>
      <c r="GV412" s="11"/>
      <c r="GW412" s="10"/>
      <c r="GX412" s="75"/>
      <c r="GY412" s="80"/>
      <c r="GZ412" s="76"/>
      <c r="HA412" s="81"/>
      <c r="HB412" s="4"/>
      <c r="HC412" s="4"/>
      <c r="HD412" s="11"/>
      <c r="HE412" s="11"/>
      <c r="HF412" s="11"/>
      <c r="HG412" s="11"/>
      <c r="HH412" s="11"/>
      <c r="HI412" s="11"/>
      <c r="HJ412" s="11"/>
      <c r="HK412" s="11"/>
      <c r="HL412" s="11"/>
      <c r="HM412" s="11"/>
      <c r="HN412" s="10"/>
      <c r="HO412" s="75"/>
      <c r="HP412" s="80"/>
      <c r="HQ412" s="76"/>
      <c r="HR412" s="81"/>
      <c r="HS412" s="4"/>
      <c r="HT412" s="4"/>
      <c r="HU412" s="11"/>
      <c r="HV412" s="11"/>
      <c r="HW412" s="11"/>
      <c r="HX412" s="11"/>
      <c r="HY412" s="11"/>
      <c r="HZ412" s="11"/>
      <c r="IA412" s="11"/>
      <c r="IB412" s="11"/>
      <c r="IC412" s="11"/>
      <c r="ID412" s="11"/>
      <c r="IE412" s="10"/>
      <c r="IF412" s="75"/>
      <c r="IG412" s="80"/>
      <c r="IH412" s="76"/>
      <c r="II412" s="81"/>
      <c r="IJ412" s="4"/>
      <c r="IK412" s="4"/>
      <c r="IL412" s="11"/>
      <c r="IM412" s="11"/>
      <c r="IN412" s="11"/>
      <c r="IO412" s="11"/>
      <c r="IP412" s="11"/>
      <c r="IQ412" s="11"/>
      <c r="IR412" s="11"/>
      <c r="IS412" s="11"/>
      <c r="IT412" s="11"/>
      <c r="IU412" s="11"/>
      <c r="IV412" s="10"/>
    </row>
    <row r="413" spans="1:256" ht="21.75" customHeight="1">
      <c r="A413" s="84"/>
      <c r="B413" s="80"/>
      <c r="C413" s="76"/>
      <c r="D413" s="81"/>
      <c r="E413" s="4"/>
      <c r="F413" s="4"/>
      <c r="G413" s="4"/>
      <c r="H413" s="4">
        <v>2024</v>
      </c>
      <c r="I413" s="11">
        <f t="shared" si="195"/>
        <v>0</v>
      </c>
      <c r="J413" s="11">
        <f t="shared" si="190"/>
        <v>0</v>
      </c>
      <c r="K413" s="11">
        <v>0</v>
      </c>
      <c r="L413" s="11">
        <v>0</v>
      </c>
      <c r="M413" s="11">
        <v>0</v>
      </c>
      <c r="N413" s="11">
        <v>0</v>
      </c>
      <c r="O413" s="11">
        <v>0</v>
      </c>
      <c r="P413" s="11">
        <v>0</v>
      </c>
      <c r="Q413" s="11">
        <f t="shared" si="196"/>
        <v>0</v>
      </c>
      <c r="R413" s="11">
        <f t="shared" si="196"/>
        <v>0</v>
      </c>
      <c r="S413" s="10"/>
      <c r="T413" s="75"/>
      <c r="U413" s="76"/>
      <c r="V413" s="76"/>
      <c r="W413" s="18"/>
      <c r="X413" s="18"/>
      <c r="Y413" s="21"/>
      <c r="Z413" s="21"/>
      <c r="AA413" s="21"/>
      <c r="AB413" s="21"/>
      <c r="AC413" s="21"/>
      <c r="AD413" s="21"/>
      <c r="AE413" s="21"/>
      <c r="AF413" s="21"/>
      <c r="AG413" s="21"/>
      <c r="AH413" s="21"/>
      <c r="AI413" s="31"/>
      <c r="AJ413" s="82"/>
      <c r="AK413" s="76"/>
      <c r="AL413" s="76"/>
      <c r="AM413" s="76"/>
      <c r="AN413" s="18"/>
      <c r="AO413" s="18"/>
      <c r="AP413" s="21"/>
      <c r="AQ413" s="21"/>
      <c r="AR413" s="21"/>
      <c r="AS413" s="21"/>
      <c r="AT413" s="21"/>
      <c r="AU413" s="21"/>
      <c r="AV413" s="21"/>
      <c r="AW413" s="21"/>
      <c r="AX413" s="21"/>
      <c r="AY413" s="21"/>
      <c r="AZ413" s="31"/>
      <c r="BA413" s="82"/>
      <c r="BB413" s="76"/>
      <c r="BC413" s="76"/>
      <c r="BD413" s="76"/>
      <c r="BE413" s="18"/>
      <c r="BF413" s="18"/>
      <c r="BG413" s="21"/>
      <c r="BH413" s="21"/>
      <c r="BI413" s="21"/>
      <c r="BJ413" s="21"/>
      <c r="BK413" s="21"/>
      <c r="BL413" s="21"/>
      <c r="BM413" s="21"/>
      <c r="BN413" s="21"/>
      <c r="BO413" s="21"/>
      <c r="BP413" s="21"/>
      <c r="BQ413" s="31"/>
      <c r="BR413" s="82"/>
      <c r="BS413" s="76"/>
      <c r="BT413" s="76"/>
      <c r="BU413" s="76"/>
      <c r="BV413" s="18"/>
      <c r="BW413" s="18"/>
      <c r="BX413" s="21"/>
      <c r="BY413" s="21"/>
      <c r="BZ413" s="21"/>
      <c r="CA413" s="21"/>
      <c r="CB413" s="21"/>
      <c r="CC413" s="21"/>
      <c r="CD413" s="21"/>
      <c r="CE413" s="21"/>
      <c r="CF413" s="21"/>
      <c r="CG413" s="21"/>
      <c r="CH413" s="31"/>
      <c r="CI413" s="82"/>
      <c r="CJ413" s="76"/>
      <c r="CK413" s="76"/>
      <c r="CL413" s="76"/>
      <c r="CM413" s="18"/>
      <c r="CN413" s="18"/>
      <c r="CO413" s="21"/>
      <c r="CP413" s="21"/>
      <c r="CQ413" s="21"/>
      <c r="CR413" s="21"/>
      <c r="CS413" s="21"/>
      <c r="CT413" s="21"/>
      <c r="CU413" s="21"/>
      <c r="CV413" s="21"/>
      <c r="CW413" s="21"/>
      <c r="CX413" s="21"/>
      <c r="CY413" s="31"/>
      <c r="CZ413" s="82"/>
      <c r="DA413" s="76"/>
      <c r="DB413" s="76"/>
      <c r="DC413" s="76"/>
      <c r="DD413" s="18"/>
      <c r="DE413" s="18"/>
      <c r="DF413" s="21"/>
      <c r="DG413" s="33"/>
      <c r="DH413" s="11"/>
      <c r="DI413" s="11"/>
      <c r="DJ413" s="11"/>
      <c r="DK413" s="11"/>
      <c r="DL413" s="11"/>
      <c r="DM413" s="11"/>
      <c r="DN413" s="11"/>
      <c r="DO413" s="11"/>
      <c r="DP413" s="10"/>
      <c r="DQ413" s="75"/>
      <c r="DR413" s="80"/>
      <c r="DS413" s="76"/>
      <c r="DT413" s="81"/>
      <c r="DU413" s="4"/>
      <c r="DV413" s="4"/>
      <c r="DW413" s="11"/>
      <c r="DX413" s="11"/>
      <c r="DY413" s="11"/>
      <c r="DZ413" s="11"/>
      <c r="EA413" s="11"/>
      <c r="EB413" s="11"/>
      <c r="EC413" s="11"/>
      <c r="ED413" s="11"/>
      <c r="EE413" s="11"/>
      <c r="EF413" s="11"/>
      <c r="EG413" s="10"/>
      <c r="EH413" s="75"/>
      <c r="EI413" s="80"/>
      <c r="EJ413" s="76"/>
      <c r="EK413" s="81"/>
      <c r="EL413" s="4"/>
      <c r="EM413" s="4"/>
      <c r="EN413" s="11"/>
      <c r="EO413" s="11"/>
      <c r="EP413" s="11"/>
      <c r="EQ413" s="11"/>
      <c r="ER413" s="11"/>
      <c r="ES413" s="11"/>
      <c r="ET413" s="11"/>
      <c r="EU413" s="11"/>
      <c r="EV413" s="11"/>
      <c r="EW413" s="11"/>
      <c r="EX413" s="10"/>
      <c r="EY413" s="75"/>
      <c r="EZ413" s="80"/>
      <c r="FA413" s="76"/>
      <c r="FB413" s="81"/>
      <c r="FC413" s="4"/>
      <c r="FD413" s="4"/>
      <c r="FE413" s="11"/>
      <c r="FF413" s="11"/>
      <c r="FG413" s="11"/>
      <c r="FH413" s="11"/>
      <c r="FI413" s="11"/>
      <c r="FJ413" s="11"/>
      <c r="FK413" s="11"/>
      <c r="FL413" s="11"/>
      <c r="FM413" s="11"/>
      <c r="FN413" s="11"/>
      <c r="FO413" s="10"/>
      <c r="FP413" s="75"/>
      <c r="FQ413" s="80"/>
      <c r="FR413" s="76"/>
      <c r="FS413" s="81"/>
      <c r="FT413" s="4"/>
      <c r="FU413" s="4"/>
      <c r="FV413" s="11"/>
      <c r="FW413" s="11"/>
      <c r="FX413" s="11"/>
      <c r="FY413" s="11"/>
      <c r="FZ413" s="11"/>
      <c r="GA413" s="11"/>
      <c r="GB413" s="11"/>
      <c r="GC413" s="11"/>
      <c r="GD413" s="11"/>
      <c r="GE413" s="11"/>
      <c r="GF413" s="10"/>
      <c r="GG413" s="75"/>
      <c r="GH413" s="80"/>
      <c r="GI413" s="76"/>
      <c r="GJ413" s="81"/>
      <c r="GK413" s="4"/>
      <c r="GL413" s="4"/>
      <c r="GM413" s="11"/>
      <c r="GN413" s="11"/>
      <c r="GO413" s="11"/>
      <c r="GP413" s="11"/>
      <c r="GQ413" s="11"/>
      <c r="GR413" s="11"/>
      <c r="GS413" s="11"/>
      <c r="GT413" s="11"/>
      <c r="GU413" s="11"/>
      <c r="GV413" s="11"/>
      <c r="GW413" s="10"/>
      <c r="GX413" s="75"/>
      <c r="GY413" s="80"/>
      <c r="GZ413" s="76"/>
      <c r="HA413" s="81"/>
      <c r="HB413" s="4"/>
      <c r="HC413" s="4"/>
      <c r="HD413" s="11"/>
      <c r="HE413" s="11"/>
      <c r="HF413" s="11"/>
      <c r="HG413" s="11"/>
      <c r="HH413" s="11"/>
      <c r="HI413" s="11"/>
      <c r="HJ413" s="11"/>
      <c r="HK413" s="11"/>
      <c r="HL413" s="11"/>
      <c r="HM413" s="11"/>
      <c r="HN413" s="10"/>
      <c r="HO413" s="75"/>
      <c r="HP413" s="80"/>
      <c r="HQ413" s="76"/>
      <c r="HR413" s="81"/>
      <c r="HS413" s="4"/>
      <c r="HT413" s="4"/>
      <c r="HU413" s="11"/>
      <c r="HV413" s="11"/>
      <c r="HW413" s="11"/>
      <c r="HX413" s="11"/>
      <c r="HY413" s="11"/>
      <c r="HZ413" s="11"/>
      <c r="IA413" s="11"/>
      <c r="IB413" s="11"/>
      <c r="IC413" s="11"/>
      <c r="ID413" s="11"/>
      <c r="IE413" s="10"/>
      <c r="IF413" s="75"/>
      <c r="IG413" s="80"/>
      <c r="IH413" s="76"/>
      <c r="II413" s="81"/>
      <c r="IJ413" s="4"/>
      <c r="IK413" s="4"/>
      <c r="IL413" s="11"/>
      <c r="IM413" s="11"/>
      <c r="IN413" s="11"/>
      <c r="IO413" s="11"/>
      <c r="IP413" s="11"/>
      <c r="IQ413" s="11"/>
      <c r="IR413" s="11"/>
      <c r="IS413" s="11"/>
      <c r="IT413" s="11"/>
      <c r="IU413" s="11"/>
      <c r="IV413" s="10"/>
    </row>
    <row r="414" spans="1:256" ht="21.75" customHeight="1">
      <c r="A414" s="84"/>
      <c r="B414" s="80"/>
      <c r="C414" s="76"/>
      <c r="D414" s="81"/>
      <c r="E414" s="4"/>
      <c r="F414" s="4"/>
      <c r="G414" s="4"/>
      <c r="H414" s="4">
        <v>2025</v>
      </c>
      <c r="I414" s="11">
        <f t="shared" si="195"/>
        <v>0</v>
      </c>
      <c r="J414" s="11">
        <f t="shared" si="190"/>
        <v>0</v>
      </c>
      <c r="K414" s="11">
        <v>0</v>
      </c>
      <c r="L414" s="11">
        <v>0</v>
      </c>
      <c r="M414" s="11">
        <v>0</v>
      </c>
      <c r="N414" s="11">
        <v>0</v>
      </c>
      <c r="O414" s="11">
        <v>0</v>
      </c>
      <c r="P414" s="11">
        <v>0</v>
      </c>
      <c r="Q414" s="11">
        <f t="shared" si="196"/>
        <v>0</v>
      </c>
      <c r="R414" s="11">
        <f t="shared" si="196"/>
        <v>0</v>
      </c>
      <c r="S414" s="10"/>
      <c r="T414" s="75"/>
      <c r="U414" s="76"/>
      <c r="V414" s="76"/>
      <c r="W414" s="18"/>
      <c r="X414" s="18"/>
      <c r="Y414" s="21"/>
      <c r="Z414" s="21"/>
      <c r="AA414" s="21"/>
      <c r="AB414" s="21"/>
      <c r="AC414" s="21"/>
      <c r="AD414" s="21"/>
      <c r="AE414" s="21"/>
      <c r="AF414" s="21"/>
      <c r="AG414" s="21"/>
      <c r="AH414" s="21"/>
      <c r="AI414" s="31"/>
      <c r="AJ414" s="82"/>
      <c r="AK414" s="76"/>
      <c r="AL414" s="76"/>
      <c r="AM414" s="76"/>
      <c r="AN414" s="18"/>
      <c r="AO414" s="18"/>
      <c r="AP414" s="21"/>
      <c r="AQ414" s="21"/>
      <c r="AR414" s="21"/>
      <c r="AS414" s="21"/>
      <c r="AT414" s="21"/>
      <c r="AU414" s="21"/>
      <c r="AV414" s="21"/>
      <c r="AW414" s="21"/>
      <c r="AX414" s="21"/>
      <c r="AY414" s="21"/>
      <c r="AZ414" s="31"/>
      <c r="BA414" s="82"/>
      <c r="BB414" s="76"/>
      <c r="BC414" s="76"/>
      <c r="BD414" s="76"/>
      <c r="BE414" s="18"/>
      <c r="BF414" s="18"/>
      <c r="BG414" s="21"/>
      <c r="BH414" s="21"/>
      <c r="BI414" s="21"/>
      <c r="BJ414" s="21"/>
      <c r="BK414" s="21"/>
      <c r="BL414" s="21"/>
      <c r="BM414" s="21"/>
      <c r="BN414" s="21"/>
      <c r="BO414" s="21"/>
      <c r="BP414" s="21"/>
      <c r="BQ414" s="31"/>
      <c r="BR414" s="82"/>
      <c r="BS414" s="76"/>
      <c r="BT414" s="76"/>
      <c r="BU414" s="76"/>
      <c r="BV414" s="18"/>
      <c r="BW414" s="18"/>
      <c r="BX414" s="21"/>
      <c r="BY414" s="21"/>
      <c r="BZ414" s="21"/>
      <c r="CA414" s="21"/>
      <c r="CB414" s="21"/>
      <c r="CC414" s="21"/>
      <c r="CD414" s="21"/>
      <c r="CE414" s="21"/>
      <c r="CF414" s="21"/>
      <c r="CG414" s="21"/>
      <c r="CH414" s="31"/>
      <c r="CI414" s="82"/>
      <c r="CJ414" s="76"/>
      <c r="CK414" s="76"/>
      <c r="CL414" s="76"/>
      <c r="CM414" s="18"/>
      <c r="CN414" s="18"/>
      <c r="CO414" s="21"/>
      <c r="CP414" s="21"/>
      <c r="CQ414" s="21"/>
      <c r="CR414" s="21"/>
      <c r="CS414" s="21"/>
      <c r="CT414" s="21"/>
      <c r="CU414" s="21"/>
      <c r="CV414" s="21"/>
      <c r="CW414" s="21"/>
      <c r="CX414" s="21"/>
      <c r="CY414" s="31"/>
      <c r="CZ414" s="82"/>
      <c r="DA414" s="76"/>
      <c r="DB414" s="76"/>
      <c r="DC414" s="76"/>
      <c r="DD414" s="18"/>
      <c r="DE414" s="18"/>
      <c r="DF414" s="21"/>
      <c r="DG414" s="33"/>
      <c r="DH414" s="11"/>
      <c r="DI414" s="11"/>
      <c r="DJ414" s="11"/>
      <c r="DK414" s="11"/>
      <c r="DL414" s="11"/>
      <c r="DM414" s="11"/>
      <c r="DN414" s="11"/>
      <c r="DO414" s="11"/>
      <c r="DP414" s="10"/>
      <c r="DQ414" s="75"/>
      <c r="DR414" s="80"/>
      <c r="DS414" s="76"/>
      <c r="DT414" s="81"/>
      <c r="DU414" s="4"/>
      <c r="DV414" s="4"/>
      <c r="DW414" s="11"/>
      <c r="DX414" s="11"/>
      <c r="DY414" s="11"/>
      <c r="DZ414" s="11"/>
      <c r="EA414" s="11"/>
      <c r="EB414" s="11"/>
      <c r="EC414" s="11"/>
      <c r="ED414" s="11"/>
      <c r="EE414" s="11"/>
      <c r="EF414" s="11"/>
      <c r="EG414" s="10"/>
      <c r="EH414" s="75"/>
      <c r="EI414" s="80"/>
      <c r="EJ414" s="76"/>
      <c r="EK414" s="81"/>
      <c r="EL414" s="4"/>
      <c r="EM414" s="4"/>
      <c r="EN414" s="11"/>
      <c r="EO414" s="11"/>
      <c r="EP414" s="11"/>
      <c r="EQ414" s="11"/>
      <c r="ER414" s="11"/>
      <c r="ES414" s="11"/>
      <c r="ET414" s="11"/>
      <c r="EU414" s="11"/>
      <c r="EV414" s="11"/>
      <c r="EW414" s="11"/>
      <c r="EX414" s="10"/>
      <c r="EY414" s="75"/>
      <c r="EZ414" s="80"/>
      <c r="FA414" s="76"/>
      <c r="FB414" s="81"/>
      <c r="FC414" s="4"/>
      <c r="FD414" s="4"/>
      <c r="FE414" s="11"/>
      <c r="FF414" s="11"/>
      <c r="FG414" s="11"/>
      <c r="FH414" s="11"/>
      <c r="FI414" s="11"/>
      <c r="FJ414" s="11"/>
      <c r="FK414" s="11"/>
      <c r="FL414" s="11"/>
      <c r="FM414" s="11"/>
      <c r="FN414" s="11"/>
      <c r="FO414" s="10"/>
      <c r="FP414" s="75"/>
      <c r="FQ414" s="80"/>
      <c r="FR414" s="76"/>
      <c r="FS414" s="81"/>
      <c r="FT414" s="4"/>
      <c r="FU414" s="4"/>
      <c r="FV414" s="11"/>
      <c r="FW414" s="11"/>
      <c r="FX414" s="11"/>
      <c r="FY414" s="11"/>
      <c r="FZ414" s="11"/>
      <c r="GA414" s="11"/>
      <c r="GB414" s="11"/>
      <c r="GC414" s="11"/>
      <c r="GD414" s="11"/>
      <c r="GE414" s="11"/>
      <c r="GF414" s="10"/>
      <c r="GG414" s="75"/>
      <c r="GH414" s="80"/>
      <c r="GI414" s="76"/>
      <c r="GJ414" s="81"/>
      <c r="GK414" s="4"/>
      <c r="GL414" s="4"/>
      <c r="GM414" s="11"/>
      <c r="GN414" s="11"/>
      <c r="GO414" s="11"/>
      <c r="GP414" s="11"/>
      <c r="GQ414" s="11"/>
      <c r="GR414" s="11"/>
      <c r="GS414" s="11"/>
      <c r="GT414" s="11"/>
      <c r="GU414" s="11"/>
      <c r="GV414" s="11"/>
      <c r="GW414" s="10"/>
      <c r="GX414" s="75"/>
      <c r="GY414" s="80"/>
      <c r="GZ414" s="76"/>
      <c r="HA414" s="81"/>
      <c r="HB414" s="4"/>
      <c r="HC414" s="4"/>
      <c r="HD414" s="11"/>
      <c r="HE414" s="11"/>
      <c r="HF414" s="11"/>
      <c r="HG414" s="11"/>
      <c r="HH414" s="11"/>
      <c r="HI414" s="11"/>
      <c r="HJ414" s="11"/>
      <c r="HK414" s="11"/>
      <c r="HL414" s="11"/>
      <c r="HM414" s="11"/>
      <c r="HN414" s="10"/>
      <c r="HO414" s="75"/>
      <c r="HP414" s="80"/>
      <c r="HQ414" s="76"/>
      <c r="HR414" s="81"/>
      <c r="HS414" s="4"/>
      <c r="HT414" s="4"/>
      <c r="HU414" s="11"/>
      <c r="HV414" s="11"/>
      <c r="HW414" s="11"/>
      <c r="HX414" s="11"/>
      <c r="HY414" s="11"/>
      <c r="HZ414" s="11"/>
      <c r="IA414" s="11"/>
      <c r="IB414" s="11"/>
      <c r="IC414" s="11"/>
      <c r="ID414" s="11"/>
      <c r="IE414" s="10"/>
      <c r="IF414" s="75"/>
      <c r="IG414" s="80"/>
      <c r="IH414" s="76"/>
      <c r="II414" s="81"/>
      <c r="IJ414" s="4"/>
      <c r="IK414" s="4"/>
      <c r="IL414" s="11"/>
      <c r="IM414" s="11"/>
      <c r="IN414" s="11"/>
      <c r="IO414" s="11"/>
      <c r="IP414" s="11"/>
      <c r="IQ414" s="11"/>
      <c r="IR414" s="11"/>
      <c r="IS414" s="11"/>
      <c r="IT414" s="11"/>
      <c r="IU414" s="11"/>
      <c r="IV414" s="10"/>
    </row>
    <row r="415" spans="1:256" ht="18.75" customHeight="1">
      <c r="A415" s="84"/>
      <c r="B415" s="80"/>
      <c r="C415" s="76"/>
      <c r="D415" s="81"/>
      <c r="E415" s="4"/>
      <c r="F415" s="4"/>
      <c r="G415" s="4"/>
      <c r="H415" s="4">
        <v>2026</v>
      </c>
      <c r="I415" s="11">
        <f t="shared" si="195"/>
        <v>0</v>
      </c>
      <c r="J415" s="11">
        <f t="shared" si="190"/>
        <v>0</v>
      </c>
      <c r="K415" s="11">
        <v>0</v>
      </c>
      <c r="L415" s="11">
        <v>0</v>
      </c>
      <c r="M415" s="11">
        <v>0</v>
      </c>
      <c r="N415" s="11">
        <v>0</v>
      </c>
      <c r="O415" s="11">
        <v>0</v>
      </c>
      <c r="P415" s="11">
        <v>0</v>
      </c>
      <c r="Q415" s="11">
        <f t="shared" si="196"/>
        <v>0</v>
      </c>
      <c r="R415" s="11">
        <f t="shared" si="196"/>
        <v>0</v>
      </c>
      <c r="S415" s="10"/>
      <c r="T415" s="75"/>
      <c r="U415" s="76"/>
      <c r="V415" s="76"/>
      <c r="W415" s="18"/>
      <c r="X415" s="18"/>
      <c r="Y415" s="21"/>
      <c r="Z415" s="21"/>
      <c r="AA415" s="21"/>
      <c r="AB415" s="21"/>
      <c r="AC415" s="21"/>
      <c r="AD415" s="21"/>
      <c r="AE415" s="21"/>
      <c r="AF415" s="21"/>
      <c r="AG415" s="21"/>
      <c r="AH415" s="21"/>
      <c r="AI415" s="31"/>
      <c r="AJ415" s="82"/>
      <c r="AK415" s="76"/>
      <c r="AL415" s="76"/>
      <c r="AM415" s="76"/>
      <c r="AN415" s="18"/>
      <c r="AO415" s="18"/>
      <c r="AP415" s="21"/>
      <c r="AQ415" s="21"/>
      <c r="AR415" s="21"/>
      <c r="AS415" s="21"/>
      <c r="AT415" s="21"/>
      <c r="AU415" s="21"/>
      <c r="AV415" s="21"/>
      <c r="AW415" s="21"/>
      <c r="AX415" s="21"/>
      <c r="AY415" s="21"/>
      <c r="AZ415" s="31"/>
      <c r="BA415" s="82"/>
      <c r="BB415" s="76"/>
      <c r="BC415" s="76"/>
      <c r="BD415" s="76"/>
      <c r="BE415" s="18"/>
      <c r="BF415" s="18"/>
      <c r="BG415" s="21"/>
      <c r="BH415" s="21"/>
      <c r="BI415" s="21"/>
      <c r="BJ415" s="21"/>
      <c r="BK415" s="21"/>
      <c r="BL415" s="21"/>
      <c r="BM415" s="21"/>
      <c r="BN415" s="21"/>
      <c r="BO415" s="21"/>
      <c r="BP415" s="21"/>
      <c r="BQ415" s="31"/>
      <c r="BR415" s="82"/>
      <c r="BS415" s="76"/>
      <c r="BT415" s="76"/>
      <c r="BU415" s="76"/>
      <c r="BV415" s="18"/>
      <c r="BW415" s="18"/>
      <c r="BX415" s="21"/>
      <c r="BY415" s="21"/>
      <c r="BZ415" s="21"/>
      <c r="CA415" s="21"/>
      <c r="CB415" s="21"/>
      <c r="CC415" s="21"/>
      <c r="CD415" s="21"/>
      <c r="CE415" s="21"/>
      <c r="CF415" s="21"/>
      <c r="CG415" s="21"/>
      <c r="CH415" s="31"/>
      <c r="CI415" s="82"/>
      <c r="CJ415" s="76"/>
      <c r="CK415" s="76"/>
      <c r="CL415" s="76"/>
      <c r="CM415" s="18"/>
      <c r="CN415" s="18"/>
      <c r="CO415" s="21"/>
      <c r="CP415" s="21"/>
      <c r="CQ415" s="21"/>
      <c r="CR415" s="21"/>
      <c r="CS415" s="21"/>
      <c r="CT415" s="21"/>
      <c r="CU415" s="21"/>
      <c r="CV415" s="21"/>
      <c r="CW415" s="21"/>
      <c r="CX415" s="21"/>
      <c r="CY415" s="31"/>
      <c r="CZ415" s="82"/>
      <c r="DA415" s="76"/>
      <c r="DB415" s="76"/>
      <c r="DC415" s="76"/>
      <c r="DD415" s="18"/>
      <c r="DE415" s="18"/>
      <c r="DF415" s="21"/>
      <c r="DG415" s="33"/>
      <c r="DH415" s="11"/>
      <c r="DI415" s="11"/>
      <c r="DJ415" s="11"/>
      <c r="DK415" s="11"/>
      <c r="DL415" s="11"/>
      <c r="DM415" s="11"/>
      <c r="DN415" s="11"/>
      <c r="DO415" s="11"/>
      <c r="DP415" s="10"/>
      <c r="DQ415" s="75"/>
      <c r="DR415" s="80"/>
      <c r="DS415" s="76"/>
      <c r="DT415" s="81"/>
      <c r="DU415" s="4"/>
      <c r="DV415" s="4"/>
      <c r="DW415" s="11"/>
      <c r="DX415" s="11"/>
      <c r="DY415" s="11"/>
      <c r="DZ415" s="11"/>
      <c r="EA415" s="11"/>
      <c r="EB415" s="11"/>
      <c r="EC415" s="11"/>
      <c r="ED415" s="11"/>
      <c r="EE415" s="11"/>
      <c r="EF415" s="11"/>
      <c r="EG415" s="10"/>
      <c r="EH415" s="75"/>
      <c r="EI415" s="80"/>
      <c r="EJ415" s="76"/>
      <c r="EK415" s="81"/>
      <c r="EL415" s="4"/>
      <c r="EM415" s="4"/>
      <c r="EN415" s="11"/>
      <c r="EO415" s="11"/>
      <c r="EP415" s="11"/>
      <c r="EQ415" s="11"/>
      <c r="ER415" s="11"/>
      <c r="ES415" s="11"/>
      <c r="ET415" s="11"/>
      <c r="EU415" s="11"/>
      <c r="EV415" s="11"/>
      <c r="EW415" s="11"/>
      <c r="EX415" s="10"/>
      <c r="EY415" s="75"/>
      <c r="EZ415" s="80"/>
      <c r="FA415" s="76"/>
      <c r="FB415" s="81"/>
      <c r="FC415" s="4"/>
      <c r="FD415" s="4"/>
      <c r="FE415" s="11"/>
      <c r="FF415" s="11"/>
      <c r="FG415" s="11"/>
      <c r="FH415" s="11"/>
      <c r="FI415" s="11"/>
      <c r="FJ415" s="11"/>
      <c r="FK415" s="11"/>
      <c r="FL415" s="11"/>
      <c r="FM415" s="11"/>
      <c r="FN415" s="11"/>
      <c r="FO415" s="10"/>
      <c r="FP415" s="75"/>
      <c r="FQ415" s="80"/>
      <c r="FR415" s="76"/>
      <c r="FS415" s="81"/>
      <c r="FT415" s="4"/>
      <c r="FU415" s="4"/>
      <c r="FV415" s="11"/>
      <c r="FW415" s="11"/>
      <c r="FX415" s="11"/>
      <c r="FY415" s="11"/>
      <c r="FZ415" s="11"/>
      <c r="GA415" s="11"/>
      <c r="GB415" s="11"/>
      <c r="GC415" s="11"/>
      <c r="GD415" s="11"/>
      <c r="GE415" s="11"/>
      <c r="GF415" s="10"/>
      <c r="GG415" s="75"/>
      <c r="GH415" s="80"/>
      <c r="GI415" s="76"/>
      <c r="GJ415" s="81"/>
      <c r="GK415" s="4"/>
      <c r="GL415" s="4"/>
      <c r="GM415" s="11"/>
      <c r="GN415" s="11"/>
      <c r="GO415" s="11"/>
      <c r="GP415" s="11"/>
      <c r="GQ415" s="11"/>
      <c r="GR415" s="11"/>
      <c r="GS415" s="11"/>
      <c r="GT415" s="11"/>
      <c r="GU415" s="11"/>
      <c r="GV415" s="11"/>
      <c r="GW415" s="10"/>
      <c r="GX415" s="75"/>
      <c r="GY415" s="80"/>
      <c r="GZ415" s="76"/>
      <c r="HA415" s="81"/>
      <c r="HB415" s="4"/>
      <c r="HC415" s="4"/>
      <c r="HD415" s="11"/>
      <c r="HE415" s="11"/>
      <c r="HF415" s="11"/>
      <c r="HG415" s="11"/>
      <c r="HH415" s="11"/>
      <c r="HI415" s="11"/>
      <c r="HJ415" s="11"/>
      <c r="HK415" s="11"/>
      <c r="HL415" s="11"/>
      <c r="HM415" s="11"/>
      <c r="HN415" s="10"/>
      <c r="HO415" s="75"/>
      <c r="HP415" s="80"/>
      <c r="HQ415" s="76"/>
      <c r="HR415" s="81"/>
      <c r="HS415" s="4"/>
      <c r="HT415" s="4"/>
      <c r="HU415" s="11"/>
      <c r="HV415" s="11"/>
      <c r="HW415" s="11"/>
      <c r="HX415" s="11"/>
      <c r="HY415" s="11"/>
      <c r="HZ415" s="11"/>
      <c r="IA415" s="11"/>
      <c r="IB415" s="11"/>
      <c r="IC415" s="11"/>
      <c r="ID415" s="11"/>
      <c r="IE415" s="10"/>
      <c r="IF415" s="75"/>
      <c r="IG415" s="80"/>
      <c r="IH415" s="76"/>
      <c r="II415" s="81"/>
      <c r="IJ415" s="4"/>
      <c r="IK415" s="4"/>
      <c r="IL415" s="11"/>
      <c r="IM415" s="11"/>
      <c r="IN415" s="11"/>
      <c r="IO415" s="11"/>
      <c r="IP415" s="11"/>
      <c r="IQ415" s="11"/>
      <c r="IR415" s="11"/>
      <c r="IS415" s="11"/>
      <c r="IT415" s="11"/>
      <c r="IU415" s="11"/>
      <c r="IV415" s="10"/>
    </row>
    <row r="416" spans="1:256" ht="20.25" customHeight="1">
      <c r="A416" s="84"/>
      <c r="B416" s="80"/>
      <c r="C416" s="76"/>
      <c r="D416" s="81"/>
      <c r="E416" s="6"/>
      <c r="F416" s="6"/>
      <c r="G416" s="6"/>
      <c r="H416" s="4">
        <v>2027</v>
      </c>
      <c r="I416" s="11">
        <f t="shared" si="195"/>
        <v>0</v>
      </c>
      <c r="J416" s="11">
        <f t="shared" si="190"/>
        <v>0</v>
      </c>
      <c r="K416" s="11">
        <v>0</v>
      </c>
      <c r="L416" s="11">
        <v>0</v>
      </c>
      <c r="M416" s="11">
        <v>0</v>
      </c>
      <c r="N416" s="11">
        <v>0</v>
      </c>
      <c r="O416" s="11">
        <v>0</v>
      </c>
      <c r="P416" s="11">
        <v>0</v>
      </c>
      <c r="Q416" s="11">
        <f t="shared" si="196"/>
        <v>0</v>
      </c>
      <c r="R416" s="11">
        <f t="shared" si="196"/>
        <v>0</v>
      </c>
      <c r="S416" s="10"/>
      <c r="T416" s="75"/>
      <c r="U416" s="76"/>
      <c r="V416" s="76"/>
      <c r="W416" s="70"/>
      <c r="X416" s="18"/>
      <c r="Y416" s="21"/>
      <c r="Z416" s="21"/>
      <c r="AA416" s="21"/>
      <c r="AB416" s="21"/>
      <c r="AC416" s="21"/>
      <c r="AD416" s="21"/>
      <c r="AE416" s="21"/>
      <c r="AF416" s="21"/>
      <c r="AG416" s="21"/>
      <c r="AH416" s="21"/>
      <c r="AI416" s="31"/>
      <c r="AJ416" s="82"/>
      <c r="AK416" s="76"/>
      <c r="AL416" s="76"/>
      <c r="AM416" s="76"/>
      <c r="AN416" s="70"/>
      <c r="AO416" s="18"/>
      <c r="AP416" s="21"/>
      <c r="AQ416" s="21"/>
      <c r="AR416" s="21"/>
      <c r="AS416" s="21"/>
      <c r="AT416" s="21"/>
      <c r="AU416" s="21"/>
      <c r="AV416" s="21"/>
      <c r="AW416" s="21"/>
      <c r="AX416" s="21"/>
      <c r="AY416" s="21"/>
      <c r="AZ416" s="31"/>
      <c r="BA416" s="82"/>
      <c r="BB416" s="76"/>
      <c r="BC416" s="76"/>
      <c r="BD416" s="76"/>
      <c r="BE416" s="70"/>
      <c r="BF416" s="18"/>
      <c r="BG416" s="21"/>
      <c r="BH416" s="21"/>
      <c r="BI416" s="21"/>
      <c r="BJ416" s="21"/>
      <c r="BK416" s="21"/>
      <c r="BL416" s="21"/>
      <c r="BM416" s="21"/>
      <c r="BN416" s="21"/>
      <c r="BO416" s="21"/>
      <c r="BP416" s="21"/>
      <c r="BQ416" s="31"/>
      <c r="BR416" s="82"/>
      <c r="BS416" s="76"/>
      <c r="BT416" s="76"/>
      <c r="BU416" s="76"/>
      <c r="BV416" s="70"/>
      <c r="BW416" s="18"/>
      <c r="BX416" s="21"/>
      <c r="BY416" s="21"/>
      <c r="BZ416" s="21"/>
      <c r="CA416" s="21"/>
      <c r="CB416" s="21"/>
      <c r="CC416" s="21"/>
      <c r="CD416" s="21"/>
      <c r="CE416" s="21"/>
      <c r="CF416" s="21"/>
      <c r="CG416" s="21"/>
      <c r="CH416" s="31"/>
      <c r="CI416" s="82"/>
      <c r="CJ416" s="76"/>
      <c r="CK416" s="76"/>
      <c r="CL416" s="76"/>
      <c r="CM416" s="70"/>
      <c r="CN416" s="18"/>
      <c r="CO416" s="21"/>
      <c r="CP416" s="21"/>
      <c r="CQ416" s="21"/>
      <c r="CR416" s="21"/>
      <c r="CS416" s="21"/>
      <c r="CT416" s="21"/>
      <c r="CU416" s="21"/>
      <c r="CV416" s="21"/>
      <c r="CW416" s="21"/>
      <c r="CX416" s="21"/>
      <c r="CY416" s="31"/>
      <c r="CZ416" s="82"/>
      <c r="DA416" s="76"/>
      <c r="DB416" s="76"/>
      <c r="DC416" s="76"/>
      <c r="DD416" s="70"/>
      <c r="DE416" s="18"/>
      <c r="DF416" s="21"/>
      <c r="DG416" s="33"/>
      <c r="DH416" s="11"/>
      <c r="DI416" s="11"/>
      <c r="DJ416" s="11"/>
      <c r="DK416" s="11"/>
      <c r="DL416" s="11"/>
      <c r="DM416" s="11"/>
      <c r="DN416" s="11"/>
      <c r="DO416" s="11"/>
      <c r="DP416" s="10"/>
      <c r="DQ416" s="75"/>
      <c r="DR416" s="80"/>
      <c r="DS416" s="76"/>
      <c r="DT416" s="81"/>
      <c r="DU416" s="6"/>
      <c r="DV416" s="4"/>
      <c r="DW416" s="11"/>
      <c r="DX416" s="11"/>
      <c r="DY416" s="11"/>
      <c r="DZ416" s="11"/>
      <c r="EA416" s="11"/>
      <c r="EB416" s="11"/>
      <c r="EC416" s="11"/>
      <c r="ED416" s="11"/>
      <c r="EE416" s="11"/>
      <c r="EF416" s="11"/>
      <c r="EG416" s="10"/>
      <c r="EH416" s="75"/>
      <c r="EI416" s="80"/>
      <c r="EJ416" s="76"/>
      <c r="EK416" s="81"/>
      <c r="EL416" s="6"/>
      <c r="EM416" s="4"/>
      <c r="EN416" s="11"/>
      <c r="EO416" s="11"/>
      <c r="EP416" s="11"/>
      <c r="EQ416" s="11"/>
      <c r="ER416" s="11"/>
      <c r="ES416" s="11"/>
      <c r="ET416" s="11"/>
      <c r="EU416" s="11"/>
      <c r="EV416" s="11"/>
      <c r="EW416" s="11"/>
      <c r="EX416" s="10"/>
      <c r="EY416" s="75"/>
      <c r="EZ416" s="80"/>
      <c r="FA416" s="76"/>
      <c r="FB416" s="81"/>
      <c r="FC416" s="6"/>
      <c r="FD416" s="4"/>
      <c r="FE416" s="11"/>
      <c r="FF416" s="11"/>
      <c r="FG416" s="11"/>
      <c r="FH416" s="11"/>
      <c r="FI416" s="11"/>
      <c r="FJ416" s="11"/>
      <c r="FK416" s="11"/>
      <c r="FL416" s="11"/>
      <c r="FM416" s="11"/>
      <c r="FN416" s="11"/>
      <c r="FO416" s="10"/>
      <c r="FP416" s="75"/>
      <c r="FQ416" s="80"/>
      <c r="FR416" s="76"/>
      <c r="FS416" s="81"/>
      <c r="FT416" s="6"/>
      <c r="FU416" s="4"/>
      <c r="FV416" s="11"/>
      <c r="FW416" s="11"/>
      <c r="FX416" s="11"/>
      <c r="FY416" s="11"/>
      <c r="FZ416" s="11"/>
      <c r="GA416" s="11"/>
      <c r="GB416" s="11"/>
      <c r="GC416" s="11"/>
      <c r="GD416" s="11"/>
      <c r="GE416" s="11"/>
      <c r="GF416" s="10"/>
      <c r="GG416" s="75"/>
      <c r="GH416" s="80"/>
      <c r="GI416" s="76"/>
      <c r="GJ416" s="81"/>
      <c r="GK416" s="6"/>
      <c r="GL416" s="4"/>
      <c r="GM416" s="11"/>
      <c r="GN416" s="11"/>
      <c r="GO416" s="11"/>
      <c r="GP416" s="11"/>
      <c r="GQ416" s="11"/>
      <c r="GR416" s="11"/>
      <c r="GS416" s="11"/>
      <c r="GT416" s="11"/>
      <c r="GU416" s="11"/>
      <c r="GV416" s="11"/>
      <c r="GW416" s="10"/>
      <c r="GX416" s="75"/>
      <c r="GY416" s="80"/>
      <c r="GZ416" s="76"/>
      <c r="HA416" s="81"/>
      <c r="HB416" s="6"/>
      <c r="HC416" s="4"/>
      <c r="HD416" s="11"/>
      <c r="HE416" s="11"/>
      <c r="HF416" s="11"/>
      <c r="HG416" s="11"/>
      <c r="HH416" s="11"/>
      <c r="HI416" s="11"/>
      <c r="HJ416" s="11"/>
      <c r="HK416" s="11"/>
      <c r="HL416" s="11"/>
      <c r="HM416" s="11"/>
      <c r="HN416" s="10"/>
      <c r="HO416" s="75"/>
      <c r="HP416" s="80"/>
      <c r="HQ416" s="76"/>
      <c r="HR416" s="81"/>
      <c r="HS416" s="6"/>
      <c r="HT416" s="4"/>
      <c r="HU416" s="11"/>
      <c r="HV416" s="11"/>
      <c r="HW416" s="11"/>
      <c r="HX416" s="11"/>
      <c r="HY416" s="11"/>
      <c r="HZ416" s="11"/>
      <c r="IA416" s="11"/>
      <c r="IB416" s="11"/>
      <c r="IC416" s="11"/>
      <c r="ID416" s="11"/>
      <c r="IE416" s="10"/>
      <c r="IF416" s="75"/>
      <c r="IG416" s="80"/>
      <c r="IH416" s="76"/>
      <c r="II416" s="81"/>
      <c r="IJ416" s="6"/>
      <c r="IK416" s="4"/>
      <c r="IL416" s="11"/>
      <c r="IM416" s="11"/>
      <c r="IN416" s="11"/>
      <c r="IO416" s="11"/>
      <c r="IP416" s="11"/>
      <c r="IQ416" s="11"/>
      <c r="IR416" s="11"/>
      <c r="IS416" s="11"/>
      <c r="IT416" s="11"/>
      <c r="IU416" s="11"/>
      <c r="IV416" s="10"/>
    </row>
    <row r="417" spans="1:243" ht="21.75" customHeight="1">
      <c r="A417" s="84"/>
      <c r="B417" s="80"/>
      <c r="C417" s="76"/>
      <c r="D417" s="81"/>
      <c r="E417" s="6"/>
      <c r="F417" s="6"/>
      <c r="G417" s="6"/>
      <c r="H417" s="4">
        <v>2028</v>
      </c>
      <c r="I417" s="11">
        <f t="shared" si="195"/>
        <v>0</v>
      </c>
      <c r="J417" s="11">
        <f t="shared" si="190"/>
        <v>0</v>
      </c>
      <c r="K417" s="11">
        <v>0</v>
      </c>
      <c r="L417" s="11">
        <v>0</v>
      </c>
      <c r="M417" s="11">
        <v>0</v>
      </c>
      <c r="N417" s="11">
        <v>0</v>
      </c>
      <c r="O417" s="11">
        <v>0</v>
      </c>
      <c r="P417" s="11">
        <v>0</v>
      </c>
      <c r="Q417" s="11">
        <f t="shared" si="196"/>
        <v>0</v>
      </c>
      <c r="R417" s="11">
        <f t="shared" si="196"/>
        <v>0</v>
      </c>
      <c r="S417" s="10"/>
      <c r="T417" s="2"/>
      <c r="AI417" s="70"/>
      <c r="AY417" s="70"/>
      <c r="BO417" s="70"/>
      <c r="CE417" s="70"/>
      <c r="CU417" s="70"/>
      <c r="DK417" s="70"/>
      <c r="EA417" s="70"/>
      <c r="EQ417" s="70"/>
      <c r="FG417" s="70"/>
      <c r="FW417" s="70"/>
      <c r="GM417" s="70"/>
      <c r="HC417" s="70"/>
      <c r="HS417" s="70"/>
      <c r="II417" s="70"/>
    </row>
    <row r="418" spans="1:243" ht="21.75" customHeight="1">
      <c r="A418" s="84"/>
      <c r="B418" s="80"/>
      <c r="C418" s="76"/>
      <c r="D418" s="81"/>
      <c r="E418" s="6"/>
      <c r="F418" s="6"/>
      <c r="G418" s="6"/>
      <c r="H418" s="4">
        <v>2029</v>
      </c>
      <c r="I418" s="11">
        <f t="shared" si="195"/>
        <v>0</v>
      </c>
      <c r="J418" s="11">
        <f t="shared" si="190"/>
        <v>0</v>
      </c>
      <c r="K418" s="11">
        <v>0</v>
      </c>
      <c r="L418" s="11">
        <v>0</v>
      </c>
      <c r="M418" s="11">
        <v>0</v>
      </c>
      <c r="N418" s="11">
        <v>0</v>
      </c>
      <c r="O418" s="11">
        <v>0</v>
      </c>
      <c r="P418" s="11">
        <v>0</v>
      </c>
      <c r="Q418" s="11">
        <f t="shared" si="196"/>
        <v>0</v>
      </c>
      <c r="R418" s="11">
        <f t="shared" si="196"/>
        <v>0</v>
      </c>
      <c r="S418" s="10"/>
      <c r="T418" s="2"/>
      <c r="AI418" s="70"/>
      <c r="AY418" s="70"/>
      <c r="BO418" s="70"/>
      <c r="CE418" s="70"/>
      <c r="CU418" s="70"/>
      <c r="DK418" s="70"/>
      <c r="EA418" s="70"/>
      <c r="EQ418" s="70"/>
      <c r="FG418" s="70"/>
      <c r="FW418" s="70"/>
      <c r="GM418" s="70"/>
      <c r="HC418" s="70"/>
      <c r="HS418" s="70"/>
      <c r="II418" s="70"/>
    </row>
    <row r="419" spans="1:243" ht="21.75" customHeight="1">
      <c r="A419" s="84"/>
      <c r="B419" s="80"/>
      <c r="C419" s="76"/>
      <c r="D419" s="81"/>
      <c r="E419" s="6"/>
      <c r="F419" s="6"/>
      <c r="G419" s="6"/>
      <c r="H419" s="4">
        <v>2030</v>
      </c>
      <c r="I419" s="11">
        <f t="shared" si="195"/>
        <v>0</v>
      </c>
      <c r="J419" s="11">
        <f t="shared" si="190"/>
        <v>0</v>
      </c>
      <c r="K419" s="11">
        <v>0</v>
      </c>
      <c r="L419" s="11">
        <v>0</v>
      </c>
      <c r="M419" s="11">
        <v>0</v>
      </c>
      <c r="N419" s="11">
        <v>0</v>
      </c>
      <c r="O419" s="11">
        <v>0</v>
      </c>
      <c r="P419" s="11">
        <v>0</v>
      </c>
      <c r="Q419" s="11">
        <f t="shared" si="196"/>
        <v>0</v>
      </c>
      <c r="R419" s="11">
        <f t="shared" si="196"/>
        <v>0</v>
      </c>
      <c r="S419" s="10"/>
      <c r="T419" s="2"/>
      <c r="AI419" s="70"/>
      <c r="AY419" s="70"/>
      <c r="BO419" s="70"/>
      <c r="CE419" s="70"/>
      <c r="CU419" s="70"/>
      <c r="DK419" s="70"/>
      <c r="EA419" s="70"/>
      <c r="EQ419" s="70"/>
      <c r="FG419" s="70"/>
      <c r="FW419" s="70"/>
      <c r="GM419" s="70"/>
      <c r="HC419" s="70"/>
      <c r="HS419" s="70"/>
      <c r="II419" s="70"/>
    </row>
    <row r="420" spans="1:256" ht="19.5" customHeight="1">
      <c r="A420" s="83"/>
      <c r="B420" s="77" t="s">
        <v>290</v>
      </c>
      <c r="C420" s="78"/>
      <c r="D420" s="79"/>
      <c r="E420" s="6"/>
      <c r="F420" s="6"/>
      <c r="G420" s="6"/>
      <c r="H420" s="8" t="s">
        <v>26</v>
      </c>
      <c r="I420" s="9">
        <f>(I430+I440+I460+I450)</f>
        <v>4282193.7</v>
      </c>
      <c r="J420" s="9">
        <f>J430+J440+J460+J450</f>
        <v>1257128.6999999997</v>
      </c>
      <c r="K420" s="9">
        <f>K430+K440+K460+K450</f>
        <v>1575855.9</v>
      </c>
      <c r="L420" s="9">
        <f aca="true" t="shared" si="197" ref="L420:R420">L430+L440+L460+L450</f>
        <v>7365.799999999999</v>
      </c>
      <c r="M420" s="9">
        <f t="shared" si="197"/>
        <v>1212270</v>
      </c>
      <c r="N420" s="9">
        <f t="shared" si="197"/>
        <v>1212270</v>
      </c>
      <c r="O420" s="9">
        <f t="shared" si="197"/>
        <v>1494067.7999999998</v>
      </c>
      <c r="P420" s="9">
        <f t="shared" si="197"/>
        <v>37492.899999999994</v>
      </c>
      <c r="Q420" s="9">
        <f t="shared" si="197"/>
        <v>0</v>
      </c>
      <c r="R420" s="9">
        <f t="shared" si="197"/>
        <v>0</v>
      </c>
      <c r="S420" s="10"/>
      <c r="T420" s="75"/>
      <c r="U420" s="76"/>
      <c r="V420" s="76"/>
      <c r="W420" s="57"/>
      <c r="X420" s="15"/>
      <c r="Y420" s="22"/>
      <c r="Z420" s="22"/>
      <c r="AA420" s="22"/>
      <c r="AB420" s="22"/>
      <c r="AC420" s="22"/>
      <c r="AD420" s="22"/>
      <c r="AE420" s="22"/>
      <c r="AF420" s="22"/>
      <c r="AG420" s="22"/>
      <c r="AH420" s="22"/>
      <c r="AI420" s="31"/>
      <c r="AJ420" s="82"/>
      <c r="AK420" s="76"/>
      <c r="AL420" s="76"/>
      <c r="AM420" s="76"/>
      <c r="AN420" s="57"/>
      <c r="AO420" s="15"/>
      <c r="AP420" s="22"/>
      <c r="AQ420" s="22"/>
      <c r="AR420" s="22"/>
      <c r="AS420" s="22"/>
      <c r="AT420" s="22"/>
      <c r="AU420" s="22"/>
      <c r="AV420" s="22"/>
      <c r="AW420" s="22"/>
      <c r="AX420" s="22"/>
      <c r="AY420" s="22"/>
      <c r="AZ420" s="31"/>
      <c r="BA420" s="82"/>
      <c r="BB420" s="76"/>
      <c r="BC420" s="76"/>
      <c r="BD420" s="76"/>
      <c r="BE420" s="57"/>
      <c r="BF420" s="15"/>
      <c r="BG420" s="22"/>
      <c r="BH420" s="22"/>
      <c r="BI420" s="22"/>
      <c r="BJ420" s="22"/>
      <c r="BK420" s="22"/>
      <c r="BL420" s="22"/>
      <c r="BM420" s="22"/>
      <c r="BN420" s="22"/>
      <c r="BO420" s="22"/>
      <c r="BP420" s="22"/>
      <c r="BQ420" s="31"/>
      <c r="BR420" s="82"/>
      <c r="BS420" s="76"/>
      <c r="BT420" s="76"/>
      <c r="BU420" s="76"/>
      <c r="BV420" s="57"/>
      <c r="BW420" s="15"/>
      <c r="BX420" s="22"/>
      <c r="BY420" s="22"/>
      <c r="BZ420" s="22"/>
      <c r="CA420" s="22"/>
      <c r="CB420" s="22"/>
      <c r="CC420" s="22"/>
      <c r="CD420" s="22"/>
      <c r="CE420" s="22"/>
      <c r="CF420" s="22"/>
      <c r="CG420" s="22"/>
      <c r="CH420" s="31"/>
      <c r="CI420" s="82"/>
      <c r="CJ420" s="76"/>
      <c r="CK420" s="76"/>
      <c r="CL420" s="76"/>
      <c r="CM420" s="57"/>
      <c r="CN420" s="15"/>
      <c r="CO420" s="22"/>
      <c r="CP420" s="22"/>
      <c r="CQ420" s="22"/>
      <c r="CR420" s="22"/>
      <c r="CS420" s="22"/>
      <c r="CT420" s="22"/>
      <c r="CU420" s="22"/>
      <c r="CV420" s="22"/>
      <c r="CW420" s="22"/>
      <c r="CX420" s="22"/>
      <c r="CY420" s="31"/>
      <c r="CZ420" s="82"/>
      <c r="DA420" s="76"/>
      <c r="DB420" s="76"/>
      <c r="DC420" s="76"/>
      <c r="DD420" s="57"/>
      <c r="DE420" s="15"/>
      <c r="DF420" s="22"/>
      <c r="DG420" s="32"/>
      <c r="DH420" s="9"/>
      <c r="DI420" s="9"/>
      <c r="DJ420" s="9"/>
      <c r="DK420" s="9"/>
      <c r="DL420" s="9"/>
      <c r="DM420" s="9"/>
      <c r="DN420" s="9"/>
      <c r="DO420" s="9"/>
      <c r="DP420" s="10"/>
      <c r="DQ420" s="75"/>
      <c r="DR420" s="77"/>
      <c r="DS420" s="78"/>
      <c r="DT420" s="79"/>
      <c r="DU420" s="6"/>
      <c r="DV420" s="8"/>
      <c r="DW420" s="9"/>
      <c r="DX420" s="9"/>
      <c r="DY420" s="9"/>
      <c r="DZ420" s="9"/>
      <c r="EA420" s="9"/>
      <c r="EB420" s="9"/>
      <c r="EC420" s="9"/>
      <c r="ED420" s="9"/>
      <c r="EE420" s="9"/>
      <c r="EF420" s="9"/>
      <c r="EG420" s="10"/>
      <c r="EH420" s="75"/>
      <c r="EI420" s="77"/>
      <c r="EJ420" s="78"/>
      <c r="EK420" s="79"/>
      <c r="EL420" s="6"/>
      <c r="EM420" s="8"/>
      <c r="EN420" s="9"/>
      <c r="EO420" s="9"/>
      <c r="EP420" s="9"/>
      <c r="EQ420" s="9"/>
      <c r="ER420" s="9"/>
      <c r="ES420" s="9"/>
      <c r="ET420" s="9"/>
      <c r="EU420" s="9"/>
      <c r="EV420" s="9"/>
      <c r="EW420" s="9"/>
      <c r="EX420" s="10"/>
      <c r="EY420" s="75"/>
      <c r="EZ420" s="77"/>
      <c r="FA420" s="78"/>
      <c r="FB420" s="79"/>
      <c r="FC420" s="6"/>
      <c r="FD420" s="8"/>
      <c r="FE420" s="9"/>
      <c r="FF420" s="9"/>
      <c r="FG420" s="9"/>
      <c r="FH420" s="9"/>
      <c r="FI420" s="9"/>
      <c r="FJ420" s="9"/>
      <c r="FK420" s="9"/>
      <c r="FL420" s="9"/>
      <c r="FM420" s="9"/>
      <c r="FN420" s="9"/>
      <c r="FO420" s="10"/>
      <c r="FP420" s="75"/>
      <c r="FQ420" s="77"/>
      <c r="FR420" s="78"/>
      <c r="FS420" s="79"/>
      <c r="FT420" s="6"/>
      <c r="FU420" s="8"/>
      <c r="FV420" s="9"/>
      <c r="FW420" s="9"/>
      <c r="FX420" s="9"/>
      <c r="FY420" s="9"/>
      <c r="FZ420" s="9"/>
      <c r="GA420" s="9"/>
      <c r="GB420" s="9"/>
      <c r="GC420" s="9"/>
      <c r="GD420" s="9"/>
      <c r="GE420" s="9"/>
      <c r="GF420" s="10"/>
      <c r="GG420" s="75"/>
      <c r="GH420" s="77"/>
      <c r="GI420" s="78"/>
      <c r="GJ420" s="79"/>
      <c r="GK420" s="6"/>
      <c r="GL420" s="8"/>
      <c r="GM420" s="9"/>
      <c r="GN420" s="9"/>
      <c r="GO420" s="9"/>
      <c r="GP420" s="9"/>
      <c r="GQ420" s="9"/>
      <c r="GR420" s="9"/>
      <c r="GS420" s="9"/>
      <c r="GT420" s="9"/>
      <c r="GU420" s="9"/>
      <c r="GV420" s="9"/>
      <c r="GW420" s="10"/>
      <c r="GX420" s="75"/>
      <c r="GY420" s="77"/>
      <c r="GZ420" s="78"/>
      <c r="HA420" s="79"/>
      <c r="HB420" s="6"/>
      <c r="HC420" s="8"/>
      <c r="HD420" s="9"/>
      <c r="HE420" s="9"/>
      <c r="HF420" s="9"/>
      <c r="HG420" s="9"/>
      <c r="HH420" s="9"/>
      <c r="HI420" s="9"/>
      <c r="HJ420" s="9"/>
      <c r="HK420" s="9"/>
      <c r="HL420" s="9"/>
      <c r="HM420" s="9"/>
      <c r="HN420" s="10"/>
      <c r="HO420" s="75"/>
      <c r="HP420" s="77"/>
      <c r="HQ420" s="78"/>
      <c r="HR420" s="79"/>
      <c r="HS420" s="6"/>
      <c r="HT420" s="8"/>
      <c r="HU420" s="9"/>
      <c r="HV420" s="9"/>
      <c r="HW420" s="9"/>
      <c r="HX420" s="9"/>
      <c r="HY420" s="9"/>
      <c r="HZ420" s="9"/>
      <c r="IA420" s="9"/>
      <c r="IB420" s="9"/>
      <c r="IC420" s="9"/>
      <c r="ID420" s="9"/>
      <c r="IE420" s="10"/>
      <c r="IF420" s="75"/>
      <c r="IG420" s="77"/>
      <c r="IH420" s="78"/>
      <c r="II420" s="79"/>
      <c r="IJ420" s="6"/>
      <c r="IK420" s="8"/>
      <c r="IL420" s="9"/>
      <c r="IM420" s="9"/>
      <c r="IN420" s="9"/>
      <c r="IO420" s="9"/>
      <c r="IP420" s="9"/>
      <c r="IQ420" s="9"/>
      <c r="IR420" s="9"/>
      <c r="IS420" s="9"/>
      <c r="IT420" s="9"/>
      <c r="IU420" s="9"/>
      <c r="IV420" s="10"/>
    </row>
    <row r="421" spans="1:256" ht="22.5" customHeight="1">
      <c r="A421" s="84"/>
      <c r="B421" s="80"/>
      <c r="C421" s="76"/>
      <c r="D421" s="81"/>
      <c r="E421" s="6"/>
      <c r="F421" s="6"/>
      <c r="G421" s="6"/>
      <c r="H421" s="4">
        <v>2022</v>
      </c>
      <c r="I421" s="11">
        <f aca="true" t="shared" si="198" ref="I421:I429">I431+I441+I461+I451</f>
        <v>412994.3</v>
      </c>
      <c r="J421" s="11">
        <f>J431+J441+J461+J451</f>
        <v>412994.3</v>
      </c>
      <c r="K421" s="11">
        <f>K431+K441+K461+K451</f>
        <v>6756.099999999999</v>
      </c>
      <c r="L421" s="11">
        <f aca="true" t="shared" si="199" ref="L421:R421">L431+L441+L461+L451</f>
        <v>6756.099999999999</v>
      </c>
      <c r="M421" s="11">
        <f t="shared" si="199"/>
        <v>394051.1</v>
      </c>
      <c r="N421" s="11">
        <f t="shared" si="199"/>
        <v>394051.1</v>
      </c>
      <c r="O421" s="11">
        <f t="shared" si="199"/>
        <v>12187.099999999999</v>
      </c>
      <c r="P421" s="11">
        <f t="shared" si="199"/>
        <v>12187.099999999999</v>
      </c>
      <c r="Q421" s="11">
        <f t="shared" si="199"/>
        <v>0</v>
      </c>
      <c r="R421" s="11">
        <f t="shared" si="199"/>
        <v>0</v>
      </c>
      <c r="S421" s="10"/>
      <c r="T421" s="75"/>
      <c r="U421" s="76"/>
      <c r="V421" s="76"/>
      <c r="W421" s="57"/>
      <c r="X421" s="18"/>
      <c r="Y421" s="21"/>
      <c r="Z421" s="21"/>
      <c r="AA421" s="21"/>
      <c r="AB421" s="21"/>
      <c r="AC421" s="21"/>
      <c r="AD421" s="21"/>
      <c r="AE421" s="21"/>
      <c r="AF421" s="21"/>
      <c r="AG421" s="21"/>
      <c r="AH421" s="21"/>
      <c r="AI421" s="31"/>
      <c r="AJ421" s="82"/>
      <c r="AK421" s="76"/>
      <c r="AL421" s="76"/>
      <c r="AM421" s="76"/>
      <c r="AN421" s="57"/>
      <c r="AO421" s="18"/>
      <c r="AP421" s="21"/>
      <c r="AQ421" s="21"/>
      <c r="AR421" s="21"/>
      <c r="AS421" s="21"/>
      <c r="AT421" s="21"/>
      <c r="AU421" s="21"/>
      <c r="AV421" s="21"/>
      <c r="AW421" s="21"/>
      <c r="AX421" s="21"/>
      <c r="AY421" s="21"/>
      <c r="AZ421" s="31"/>
      <c r="BA421" s="82"/>
      <c r="BB421" s="76"/>
      <c r="BC421" s="76"/>
      <c r="BD421" s="76"/>
      <c r="BE421" s="57"/>
      <c r="BF421" s="18"/>
      <c r="BG421" s="21"/>
      <c r="BH421" s="21"/>
      <c r="BI421" s="21"/>
      <c r="BJ421" s="21"/>
      <c r="BK421" s="21"/>
      <c r="BL421" s="21"/>
      <c r="BM421" s="21"/>
      <c r="BN421" s="21"/>
      <c r="BO421" s="21"/>
      <c r="BP421" s="21"/>
      <c r="BQ421" s="31"/>
      <c r="BR421" s="82"/>
      <c r="BS421" s="76"/>
      <c r="BT421" s="76"/>
      <c r="BU421" s="76"/>
      <c r="BV421" s="57"/>
      <c r="BW421" s="18"/>
      <c r="BX421" s="21"/>
      <c r="BY421" s="21"/>
      <c r="BZ421" s="21"/>
      <c r="CA421" s="21"/>
      <c r="CB421" s="21"/>
      <c r="CC421" s="21"/>
      <c r="CD421" s="21"/>
      <c r="CE421" s="21"/>
      <c r="CF421" s="21"/>
      <c r="CG421" s="21"/>
      <c r="CH421" s="31"/>
      <c r="CI421" s="82"/>
      <c r="CJ421" s="76"/>
      <c r="CK421" s="76"/>
      <c r="CL421" s="76"/>
      <c r="CM421" s="57"/>
      <c r="CN421" s="18"/>
      <c r="CO421" s="21"/>
      <c r="CP421" s="21"/>
      <c r="CQ421" s="21"/>
      <c r="CR421" s="21"/>
      <c r="CS421" s="21"/>
      <c r="CT421" s="21"/>
      <c r="CU421" s="21"/>
      <c r="CV421" s="21"/>
      <c r="CW421" s="21"/>
      <c r="CX421" s="21"/>
      <c r="CY421" s="31"/>
      <c r="CZ421" s="82"/>
      <c r="DA421" s="76"/>
      <c r="DB421" s="76"/>
      <c r="DC421" s="76"/>
      <c r="DD421" s="57"/>
      <c r="DE421" s="18"/>
      <c r="DF421" s="21"/>
      <c r="DG421" s="33"/>
      <c r="DH421" s="11"/>
      <c r="DI421" s="11"/>
      <c r="DJ421" s="11"/>
      <c r="DK421" s="11"/>
      <c r="DL421" s="11"/>
      <c r="DM421" s="11"/>
      <c r="DN421" s="11"/>
      <c r="DO421" s="11"/>
      <c r="DP421" s="10"/>
      <c r="DQ421" s="75"/>
      <c r="DR421" s="80"/>
      <c r="DS421" s="76"/>
      <c r="DT421" s="81"/>
      <c r="DU421" s="6"/>
      <c r="DV421" s="4"/>
      <c r="DW421" s="11"/>
      <c r="DX421" s="11"/>
      <c r="DY421" s="11"/>
      <c r="DZ421" s="11"/>
      <c r="EA421" s="11"/>
      <c r="EB421" s="11"/>
      <c r="EC421" s="11"/>
      <c r="ED421" s="11"/>
      <c r="EE421" s="11"/>
      <c r="EF421" s="11"/>
      <c r="EG421" s="10"/>
      <c r="EH421" s="75"/>
      <c r="EI421" s="80"/>
      <c r="EJ421" s="76"/>
      <c r="EK421" s="81"/>
      <c r="EL421" s="6"/>
      <c r="EM421" s="4"/>
      <c r="EN421" s="11"/>
      <c r="EO421" s="11"/>
      <c r="EP421" s="11"/>
      <c r="EQ421" s="11"/>
      <c r="ER421" s="11"/>
      <c r="ES421" s="11"/>
      <c r="ET421" s="11"/>
      <c r="EU421" s="11"/>
      <c r="EV421" s="11"/>
      <c r="EW421" s="11"/>
      <c r="EX421" s="10"/>
      <c r="EY421" s="75"/>
      <c r="EZ421" s="80"/>
      <c r="FA421" s="76"/>
      <c r="FB421" s="81"/>
      <c r="FC421" s="6"/>
      <c r="FD421" s="4"/>
      <c r="FE421" s="11"/>
      <c r="FF421" s="11"/>
      <c r="FG421" s="11"/>
      <c r="FH421" s="11"/>
      <c r="FI421" s="11"/>
      <c r="FJ421" s="11"/>
      <c r="FK421" s="11"/>
      <c r="FL421" s="11"/>
      <c r="FM421" s="11"/>
      <c r="FN421" s="11"/>
      <c r="FO421" s="10"/>
      <c r="FP421" s="75"/>
      <c r="FQ421" s="80"/>
      <c r="FR421" s="76"/>
      <c r="FS421" s="81"/>
      <c r="FT421" s="6"/>
      <c r="FU421" s="4"/>
      <c r="FV421" s="11"/>
      <c r="FW421" s="11"/>
      <c r="FX421" s="11"/>
      <c r="FY421" s="11"/>
      <c r="FZ421" s="11"/>
      <c r="GA421" s="11"/>
      <c r="GB421" s="11"/>
      <c r="GC421" s="11"/>
      <c r="GD421" s="11"/>
      <c r="GE421" s="11"/>
      <c r="GF421" s="10"/>
      <c r="GG421" s="75"/>
      <c r="GH421" s="80"/>
      <c r="GI421" s="76"/>
      <c r="GJ421" s="81"/>
      <c r="GK421" s="6"/>
      <c r="GL421" s="4"/>
      <c r="GM421" s="11"/>
      <c r="GN421" s="11"/>
      <c r="GO421" s="11"/>
      <c r="GP421" s="11"/>
      <c r="GQ421" s="11"/>
      <c r="GR421" s="11"/>
      <c r="GS421" s="11"/>
      <c r="GT421" s="11"/>
      <c r="GU421" s="11"/>
      <c r="GV421" s="11"/>
      <c r="GW421" s="10"/>
      <c r="GX421" s="75"/>
      <c r="GY421" s="80"/>
      <c r="GZ421" s="76"/>
      <c r="HA421" s="81"/>
      <c r="HB421" s="6"/>
      <c r="HC421" s="4"/>
      <c r="HD421" s="11"/>
      <c r="HE421" s="11"/>
      <c r="HF421" s="11"/>
      <c r="HG421" s="11"/>
      <c r="HH421" s="11"/>
      <c r="HI421" s="11"/>
      <c r="HJ421" s="11"/>
      <c r="HK421" s="11"/>
      <c r="HL421" s="11"/>
      <c r="HM421" s="11"/>
      <c r="HN421" s="10"/>
      <c r="HO421" s="75"/>
      <c r="HP421" s="80"/>
      <c r="HQ421" s="76"/>
      <c r="HR421" s="81"/>
      <c r="HS421" s="6"/>
      <c r="HT421" s="4"/>
      <c r="HU421" s="11"/>
      <c r="HV421" s="11"/>
      <c r="HW421" s="11"/>
      <c r="HX421" s="11"/>
      <c r="HY421" s="11"/>
      <c r="HZ421" s="11"/>
      <c r="IA421" s="11"/>
      <c r="IB421" s="11"/>
      <c r="IC421" s="11"/>
      <c r="ID421" s="11"/>
      <c r="IE421" s="10"/>
      <c r="IF421" s="75"/>
      <c r="IG421" s="80"/>
      <c r="IH421" s="76"/>
      <c r="II421" s="81"/>
      <c r="IJ421" s="6"/>
      <c r="IK421" s="4"/>
      <c r="IL421" s="11"/>
      <c r="IM421" s="11"/>
      <c r="IN421" s="11"/>
      <c r="IO421" s="11"/>
      <c r="IP421" s="11"/>
      <c r="IQ421" s="11"/>
      <c r="IR421" s="11"/>
      <c r="IS421" s="11"/>
      <c r="IT421" s="11"/>
      <c r="IU421" s="11"/>
      <c r="IV421" s="10"/>
    </row>
    <row r="422" spans="1:256" ht="20.25" customHeight="1">
      <c r="A422" s="84"/>
      <c r="B422" s="80"/>
      <c r="C422" s="76"/>
      <c r="D422" s="81"/>
      <c r="E422" s="4"/>
      <c r="F422" s="4"/>
      <c r="G422" s="4"/>
      <c r="H422" s="4">
        <v>2023</v>
      </c>
      <c r="I422" s="11">
        <f t="shared" si="198"/>
        <v>1923679.6</v>
      </c>
      <c r="J422" s="11">
        <f aca="true" t="shared" si="200" ref="J422:J429">J432+J442+J462+J452</f>
        <v>844134.4</v>
      </c>
      <c r="K422" s="11">
        <f aca="true" t="shared" si="201" ref="K422:R429">K432+K442+K462+K452</f>
        <v>508466.60000000003</v>
      </c>
      <c r="L422" s="11">
        <f t="shared" si="201"/>
        <v>609.7</v>
      </c>
      <c r="M422" s="11">
        <f t="shared" si="201"/>
        <v>818218.9</v>
      </c>
      <c r="N422" s="11">
        <f t="shared" si="201"/>
        <v>818218.9</v>
      </c>
      <c r="O422" s="11">
        <f t="shared" si="201"/>
        <v>596994.1000000001</v>
      </c>
      <c r="P422" s="11">
        <f t="shared" si="201"/>
        <v>25305.8</v>
      </c>
      <c r="Q422" s="11">
        <f t="shared" si="201"/>
        <v>0</v>
      </c>
      <c r="R422" s="11">
        <f t="shared" si="201"/>
        <v>0</v>
      </c>
      <c r="S422" s="10"/>
      <c r="T422" s="75"/>
      <c r="U422" s="76"/>
      <c r="V422" s="76"/>
      <c r="W422" s="18"/>
      <c r="X422" s="18"/>
      <c r="Y422" s="21"/>
      <c r="Z422" s="21"/>
      <c r="AA422" s="21"/>
      <c r="AB422" s="21"/>
      <c r="AC422" s="21"/>
      <c r="AD422" s="21"/>
      <c r="AE422" s="21"/>
      <c r="AF422" s="21"/>
      <c r="AG422" s="21"/>
      <c r="AH422" s="21"/>
      <c r="AI422" s="31"/>
      <c r="AJ422" s="82"/>
      <c r="AK422" s="76"/>
      <c r="AL422" s="76"/>
      <c r="AM422" s="76"/>
      <c r="AN422" s="18"/>
      <c r="AO422" s="18"/>
      <c r="AP422" s="21"/>
      <c r="AQ422" s="21"/>
      <c r="AR422" s="21"/>
      <c r="AS422" s="21"/>
      <c r="AT422" s="21"/>
      <c r="AU422" s="21"/>
      <c r="AV422" s="21"/>
      <c r="AW422" s="21"/>
      <c r="AX422" s="21"/>
      <c r="AY422" s="21"/>
      <c r="AZ422" s="31"/>
      <c r="BA422" s="82"/>
      <c r="BB422" s="76"/>
      <c r="BC422" s="76"/>
      <c r="BD422" s="76"/>
      <c r="BE422" s="18"/>
      <c r="BF422" s="18"/>
      <c r="BG422" s="21"/>
      <c r="BH422" s="21"/>
      <c r="BI422" s="21"/>
      <c r="BJ422" s="21"/>
      <c r="BK422" s="21"/>
      <c r="BL422" s="21"/>
      <c r="BM422" s="21"/>
      <c r="BN422" s="21"/>
      <c r="BO422" s="21"/>
      <c r="BP422" s="21"/>
      <c r="BQ422" s="31"/>
      <c r="BR422" s="82"/>
      <c r="BS422" s="76"/>
      <c r="BT422" s="76"/>
      <c r="BU422" s="76"/>
      <c r="BV422" s="18"/>
      <c r="BW422" s="18"/>
      <c r="BX422" s="21"/>
      <c r="BY422" s="21"/>
      <c r="BZ422" s="21"/>
      <c r="CA422" s="21"/>
      <c r="CB422" s="21"/>
      <c r="CC422" s="21"/>
      <c r="CD422" s="21"/>
      <c r="CE422" s="21"/>
      <c r="CF422" s="21"/>
      <c r="CG422" s="21"/>
      <c r="CH422" s="31"/>
      <c r="CI422" s="82"/>
      <c r="CJ422" s="76"/>
      <c r="CK422" s="76"/>
      <c r="CL422" s="76"/>
      <c r="CM422" s="18"/>
      <c r="CN422" s="18"/>
      <c r="CO422" s="21"/>
      <c r="CP422" s="21"/>
      <c r="CQ422" s="21"/>
      <c r="CR422" s="21"/>
      <c r="CS422" s="21"/>
      <c r="CT422" s="21"/>
      <c r="CU422" s="21"/>
      <c r="CV422" s="21"/>
      <c r="CW422" s="21"/>
      <c r="CX422" s="21"/>
      <c r="CY422" s="31"/>
      <c r="CZ422" s="82"/>
      <c r="DA422" s="76"/>
      <c r="DB422" s="76"/>
      <c r="DC422" s="76"/>
      <c r="DD422" s="18"/>
      <c r="DE422" s="18"/>
      <c r="DF422" s="21"/>
      <c r="DG422" s="33"/>
      <c r="DH422" s="11"/>
      <c r="DI422" s="11"/>
      <c r="DJ422" s="11"/>
      <c r="DK422" s="11"/>
      <c r="DL422" s="11"/>
      <c r="DM422" s="11"/>
      <c r="DN422" s="11"/>
      <c r="DO422" s="11"/>
      <c r="DP422" s="10"/>
      <c r="DQ422" s="75"/>
      <c r="DR422" s="80"/>
      <c r="DS422" s="76"/>
      <c r="DT422" s="81"/>
      <c r="DU422" s="4"/>
      <c r="DV422" s="4"/>
      <c r="DW422" s="11"/>
      <c r="DX422" s="11"/>
      <c r="DY422" s="11"/>
      <c r="DZ422" s="11"/>
      <c r="EA422" s="11"/>
      <c r="EB422" s="11"/>
      <c r="EC422" s="11"/>
      <c r="ED422" s="11"/>
      <c r="EE422" s="11"/>
      <c r="EF422" s="11"/>
      <c r="EG422" s="10"/>
      <c r="EH422" s="75"/>
      <c r="EI422" s="80"/>
      <c r="EJ422" s="76"/>
      <c r="EK422" s="81"/>
      <c r="EL422" s="4"/>
      <c r="EM422" s="4"/>
      <c r="EN422" s="11"/>
      <c r="EO422" s="11"/>
      <c r="EP422" s="11"/>
      <c r="EQ422" s="11"/>
      <c r="ER422" s="11"/>
      <c r="ES422" s="11"/>
      <c r="ET422" s="11"/>
      <c r="EU422" s="11"/>
      <c r="EV422" s="11"/>
      <c r="EW422" s="11"/>
      <c r="EX422" s="10"/>
      <c r="EY422" s="75"/>
      <c r="EZ422" s="80"/>
      <c r="FA422" s="76"/>
      <c r="FB422" s="81"/>
      <c r="FC422" s="4"/>
      <c r="FD422" s="4"/>
      <c r="FE422" s="11"/>
      <c r="FF422" s="11"/>
      <c r="FG422" s="11"/>
      <c r="FH422" s="11"/>
      <c r="FI422" s="11"/>
      <c r="FJ422" s="11"/>
      <c r="FK422" s="11"/>
      <c r="FL422" s="11"/>
      <c r="FM422" s="11"/>
      <c r="FN422" s="11"/>
      <c r="FO422" s="10"/>
      <c r="FP422" s="75"/>
      <c r="FQ422" s="80"/>
      <c r="FR422" s="76"/>
      <c r="FS422" s="81"/>
      <c r="FT422" s="4"/>
      <c r="FU422" s="4"/>
      <c r="FV422" s="11"/>
      <c r="FW422" s="11"/>
      <c r="FX422" s="11"/>
      <c r="FY422" s="11"/>
      <c r="FZ422" s="11"/>
      <c r="GA422" s="11"/>
      <c r="GB422" s="11"/>
      <c r="GC422" s="11"/>
      <c r="GD422" s="11"/>
      <c r="GE422" s="11"/>
      <c r="GF422" s="10"/>
      <c r="GG422" s="75"/>
      <c r="GH422" s="80"/>
      <c r="GI422" s="76"/>
      <c r="GJ422" s="81"/>
      <c r="GK422" s="4"/>
      <c r="GL422" s="4"/>
      <c r="GM422" s="11"/>
      <c r="GN422" s="11"/>
      <c r="GO422" s="11"/>
      <c r="GP422" s="11"/>
      <c r="GQ422" s="11"/>
      <c r="GR422" s="11"/>
      <c r="GS422" s="11"/>
      <c r="GT422" s="11"/>
      <c r="GU422" s="11"/>
      <c r="GV422" s="11"/>
      <c r="GW422" s="10"/>
      <c r="GX422" s="75"/>
      <c r="GY422" s="80"/>
      <c r="GZ422" s="76"/>
      <c r="HA422" s="81"/>
      <c r="HB422" s="4"/>
      <c r="HC422" s="4"/>
      <c r="HD422" s="11"/>
      <c r="HE422" s="11"/>
      <c r="HF422" s="11"/>
      <c r="HG422" s="11"/>
      <c r="HH422" s="11"/>
      <c r="HI422" s="11"/>
      <c r="HJ422" s="11"/>
      <c r="HK422" s="11"/>
      <c r="HL422" s="11"/>
      <c r="HM422" s="11"/>
      <c r="HN422" s="10"/>
      <c r="HO422" s="75"/>
      <c r="HP422" s="80"/>
      <c r="HQ422" s="76"/>
      <c r="HR422" s="81"/>
      <c r="HS422" s="4"/>
      <c r="HT422" s="4"/>
      <c r="HU422" s="11"/>
      <c r="HV422" s="11"/>
      <c r="HW422" s="11"/>
      <c r="HX422" s="11"/>
      <c r="HY422" s="11"/>
      <c r="HZ422" s="11"/>
      <c r="IA422" s="11"/>
      <c r="IB422" s="11"/>
      <c r="IC422" s="11"/>
      <c r="ID422" s="11"/>
      <c r="IE422" s="10"/>
      <c r="IF422" s="75"/>
      <c r="IG422" s="80"/>
      <c r="IH422" s="76"/>
      <c r="II422" s="81"/>
      <c r="IJ422" s="4"/>
      <c r="IK422" s="4"/>
      <c r="IL422" s="11"/>
      <c r="IM422" s="11"/>
      <c r="IN422" s="11"/>
      <c r="IO422" s="11"/>
      <c r="IP422" s="11"/>
      <c r="IQ422" s="11"/>
      <c r="IR422" s="11"/>
      <c r="IS422" s="11"/>
      <c r="IT422" s="11"/>
      <c r="IU422" s="11"/>
      <c r="IV422" s="10"/>
    </row>
    <row r="423" spans="1:256" ht="21.75" customHeight="1">
      <c r="A423" s="84"/>
      <c r="B423" s="80"/>
      <c r="C423" s="76"/>
      <c r="D423" s="81"/>
      <c r="E423" s="4"/>
      <c r="F423" s="4"/>
      <c r="G423" s="4"/>
      <c r="H423" s="4">
        <v>2024</v>
      </c>
      <c r="I423" s="11">
        <f t="shared" si="198"/>
        <v>647993.4</v>
      </c>
      <c r="J423" s="11">
        <f t="shared" si="200"/>
        <v>0</v>
      </c>
      <c r="K423" s="11">
        <f t="shared" si="201"/>
        <v>174910.2</v>
      </c>
      <c r="L423" s="11">
        <f t="shared" si="201"/>
        <v>0</v>
      </c>
      <c r="M423" s="11">
        <f t="shared" si="201"/>
        <v>0</v>
      </c>
      <c r="N423" s="11">
        <f t="shared" si="201"/>
        <v>0</v>
      </c>
      <c r="O423" s="11">
        <f t="shared" si="201"/>
        <v>473083.2</v>
      </c>
      <c r="P423" s="11">
        <f t="shared" si="201"/>
        <v>0</v>
      </c>
      <c r="Q423" s="11">
        <f t="shared" si="201"/>
        <v>0</v>
      </c>
      <c r="R423" s="11">
        <f t="shared" si="201"/>
        <v>0</v>
      </c>
      <c r="S423" s="10"/>
      <c r="T423" s="75"/>
      <c r="U423" s="76"/>
      <c r="V423" s="76"/>
      <c r="W423" s="18"/>
      <c r="X423" s="18"/>
      <c r="Y423" s="21"/>
      <c r="Z423" s="21"/>
      <c r="AA423" s="21"/>
      <c r="AB423" s="21"/>
      <c r="AC423" s="21"/>
      <c r="AD423" s="21"/>
      <c r="AE423" s="21"/>
      <c r="AF423" s="21"/>
      <c r="AG423" s="21"/>
      <c r="AH423" s="21"/>
      <c r="AI423" s="31"/>
      <c r="AJ423" s="82"/>
      <c r="AK423" s="76"/>
      <c r="AL423" s="76"/>
      <c r="AM423" s="76"/>
      <c r="AN423" s="18"/>
      <c r="AO423" s="18"/>
      <c r="AP423" s="21"/>
      <c r="AQ423" s="21"/>
      <c r="AR423" s="21"/>
      <c r="AS423" s="21"/>
      <c r="AT423" s="21"/>
      <c r="AU423" s="21"/>
      <c r="AV423" s="21"/>
      <c r="AW423" s="21"/>
      <c r="AX423" s="21"/>
      <c r="AY423" s="21"/>
      <c r="AZ423" s="31"/>
      <c r="BA423" s="82"/>
      <c r="BB423" s="76"/>
      <c r="BC423" s="76"/>
      <c r="BD423" s="76"/>
      <c r="BE423" s="18"/>
      <c r="BF423" s="18"/>
      <c r="BG423" s="21"/>
      <c r="BH423" s="21"/>
      <c r="BI423" s="21"/>
      <c r="BJ423" s="21"/>
      <c r="BK423" s="21"/>
      <c r="BL423" s="21"/>
      <c r="BM423" s="21"/>
      <c r="BN423" s="21"/>
      <c r="BO423" s="21"/>
      <c r="BP423" s="21"/>
      <c r="BQ423" s="31"/>
      <c r="BR423" s="82"/>
      <c r="BS423" s="76"/>
      <c r="BT423" s="76"/>
      <c r="BU423" s="76"/>
      <c r="BV423" s="18"/>
      <c r="BW423" s="18"/>
      <c r="BX423" s="21"/>
      <c r="BY423" s="21"/>
      <c r="BZ423" s="21"/>
      <c r="CA423" s="21"/>
      <c r="CB423" s="21"/>
      <c r="CC423" s="21"/>
      <c r="CD423" s="21"/>
      <c r="CE423" s="21"/>
      <c r="CF423" s="21"/>
      <c r="CG423" s="21"/>
      <c r="CH423" s="31"/>
      <c r="CI423" s="82"/>
      <c r="CJ423" s="76"/>
      <c r="CK423" s="76"/>
      <c r="CL423" s="76"/>
      <c r="CM423" s="18"/>
      <c r="CN423" s="18"/>
      <c r="CO423" s="21"/>
      <c r="CP423" s="21"/>
      <c r="CQ423" s="21"/>
      <c r="CR423" s="21"/>
      <c r="CS423" s="21"/>
      <c r="CT423" s="21"/>
      <c r="CU423" s="21"/>
      <c r="CV423" s="21"/>
      <c r="CW423" s="21"/>
      <c r="CX423" s="21"/>
      <c r="CY423" s="31"/>
      <c r="CZ423" s="82"/>
      <c r="DA423" s="76"/>
      <c r="DB423" s="76"/>
      <c r="DC423" s="76"/>
      <c r="DD423" s="18"/>
      <c r="DE423" s="18"/>
      <c r="DF423" s="21"/>
      <c r="DG423" s="33"/>
      <c r="DH423" s="11"/>
      <c r="DI423" s="11"/>
      <c r="DJ423" s="11"/>
      <c r="DK423" s="11"/>
      <c r="DL423" s="11"/>
      <c r="DM423" s="11"/>
      <c r="DN423" s="11"/>
      <c r="DO423" s="11"/>
      <c r="DP423" s="10"/>
      <c r="DQ423" s="75"/>
      <c r="DR423" s="80"/>
      <c r="DS423" s="76"/>
      <c r="DT423" s="81"/>
      <c r="DU423" s="4"/>
      <c r="DV423" s="4"/>
      <c r="DW423" s="11"/>
      <c r="DX423" s="11"/>
      <c r="DY423" s="11"/>
      <c r="DZ423" s="11"/>
      <c r="EA423" s="11"/>
      <c r="EB423" s="11"/>
      <c r="EC423" s="11"/>
      <c r="ED423" s="11"/>
      <c r="EE423" s="11"/>
      <c r="EF423" s="11"/>
      <c r="EG423" s="10"/>
      <c r="EH423" s="75"/>
      <c r="EI423" s="80"/>
      <c r="EJ423" s="76"/>
      <c r="EK423" s="81"/>
      <c r="EL423" s="4"/>
      <c r="EM423" s="4"/>
      <c r="EN423" s="11"/>
      <c r="EO423" s="11"/>
      <c r="EP423" s="11"/>
      <c r="EQ423" s="11"/>
      <c r="ER423" s="11"/>
      <c r="ES423" s="11"/>
      <c r="ET423" s="11"/>
      <c r="EU423" s="11"/>
      <c r="EV423" s="11"/>
      <c r="EW423" s="11"/>
      <c r="EX423" s="10"/>
      <c r="EY423" s="75"/>
      <c r="EZ423" s="80"/>
      <c r="FA423" s="76"/>
      <c r="FB423" s="81"/>
      <c r="FC423" s="4"/>
      <c r="FD423" s="4"/>
      <c r="FE423" s="11"/>
      <c r="FF423" s="11"/>
      <c r="FG423" s="11"/>
      <c r="FH423" s="11"/>
      <c r="FI423" s="11"/>
      <c r="FJ423" s="11"/>
      <c r="FK423" s="11"/>
      <c r="FL423" s="11"/>
      <c r="FM423" s="11"/>
      <c r="FN423" s="11"/>
      <c r="FO423" s="10"/>
      <c r="FP423" s="75"/>
      <c r="FQ423" s="80"/>
      <c r="FR423" s="76"/>
      <c r="FS423" s="81"/>
      <c r="FT423" s="4"/>
      <c r="FU423" s="4"/>
      <c r="FV423" s="11"/>
      <c r="FW423" s="11"/>
      <c r="FX423" s="11"/>
      <c r="FY423" s="11"/>
      <c r="FZ423" s="11"/>
      <c r="GA423" s="11"/>
      <c r="GB423" s="11"/>
      <c r="GC423" s="11"/>
      <c r="GD423" s="11"/>
      <c r="GE423" s="11"/>
      <c r="GF423" s="10"/>
      <c r="GG423" s="75"/>
      <c r="GH423" s="80"/>
      <c r="GI423" s="76"/>
      <c r="GJ423" s="81"/>
      <c r="GK423" s="4"/>
      <c r="GL423" s="4"/>
      <c r="GM423" s="11"/>
      <c r="GN423" s="11"/>
      <c r="GO423" s="11"/>
      <c r="GP423" s="11"/>
      <c r="GQ423" s="11"/>
      <c r="GR423" s="11"/>
      <c r="GS423" s="11"/>
      <c r="GT423" s="11"/>
      <c r="GU423" s="11"/>
      <c r="GV423" s="11"/>
      <c r="GW423" s="10"/>
      <c r="GX423" s="75"/>
      <c r="GY423" s="80"/>
      <c r="GZ423" s="76"/>
      <c r="HA423" s="81"/>
      <c r="HB423" s="4"/>
      <c r="HC423" s="4"/>
      <c r="HD423" s="11"/>
      <c r="HE423" s="11"/>
      <c r="HF423" s="11"/>
      <c r="HG423" s="11"/>
      <c r="HH423" s="11"/>
      <c r="HI423" s="11"/>
      <c r="HJ423" s="11"/>
      <c r="HK423" s="11"/>
      <c r="HL423" s="11"/>
      <c r="HM423" s="11"/>
      <c r="HN423" s="10"/>
      <c r="HO423" s="75"/>
      <c r="HP423" s="80"/>
      <c r="HQ423" s="76"/>
      <c r="HR423" s="81"/>
      <c r="HS423" s="4"/>
      <c r="HT423" s="4"/>
      <c r="HU423" s="11"/>
      <c r="HV423" s="11"/>
      <c r="HW423" s="11"/>
      <c r="HX423" s="11"/>
      <c r="HY423" s="11"/>
      <c r="HZ423" s="11"/>
      <c r="IA423" s="11"/>
      <c r="IB423" s="11"/>
      <c r="IC423" s="11"/>
      <c r="ID423" s="11"/>
      <c r="IE423" s="10"/>
      <c r="IF423" s="75"/>
      <c r="IG423" s="80"/>
      <c r="IH423" s="76"/>
      <c r="II423" s="81"/>
      <c r="IJ423" s="4"/>
      <c r="IK423" s="4"/>
      <c r="IL423" s="11"/>
      <c r="IM423" s="11"/>
      <c r="IN423" s="11"/>
      <c r="IO423" s="11"/>
      <c r="IP423" s="11"/>
      <c r="IQ423" s="11"/>
      <c r="IR423" s="11"/>
      <c r="IS423" s="11"/>
      <c r="IT423" s="11"/>
      <c r="IU423" s="11"/>
      <c r="IV423" s="10"/>
    </row>
    <row r="424" spans="1:256" ht="24" customHeight="1">
      <c r="A424" s="84"/>
      <c r="B424" s="80"/>
      <c r="C424" s="76"/>
      <c r="D424" s="81"/>
      <c r="E424" s="4"/>
      <c r="F424" s="4"/>
      <c r="G424" s="4"/>
      <c r="H424" s="4">
        <v>2025</v>
      </c>
      <c r="I424" s="11">
        <f t="shared" si="198"/>
        <v>825616.6</v>
      </c>
      <c r="J424" s="11">
        <f t="shared" si="200"/>
        <v>0</v>
      </c>
      <c r="K424" s="11">
        <f t="shared" si="201"/>
        <v>413813.2</v>
      </c>
      <c r="L424" s="11">
        <f t="shared" si="201"/>
        <v>0</v>
      </c>
      <c r="M424" s="11">
        <f t="shared" si="201"/>
        <v>0</v>
      </c>
      <c r="N424" s="11">
        <f t="shared" si="201"/>
        <v>0</v>
      </c>
      <c r="O424" s="11">
        <f t="shared" si="201"/>
        <v>411803.39999999997</v>
      </c>
      <c r="P424" s="11">
        <f t="shared" si="201"/>
        <v>0</v>
      </c>
      <c r="Q424" s="11">
        <f t="shared" si="201"/>
        <v>0</v>
      </c>
      <c r="R424" s="11">
        <f t="shared" si="201"/>
        <v>0</v>
      </c>
      <c r="S424" s="10"/>
      <c r="T424" s="75"/>
      <c r="U424" s="76"/>
      <c r="V424" s="76"/>
      <c r="W424" s="18"/>
      <c r="X424" s="18"/>
      <c r="Y424" s="21"/>
      <c r="Z424" s="21"/>
      <c r="AA424" s="21"/>
      <c r="AB424" s="21"/>
      <c r="AC424" s="21"/>
      <c r="AD424" s="21"/>
      <c r="AE424" s="21"/>
      <c r="AF424" s="21"/>
      <c r="AG424" s="21"/>
      <c r="AH424" s="21"/>
      <c r="AI424" s="31"/>
      <c r="AJ424" s="82"/>
      <c r="AK424" s="76"/>
      <c r="AL424" s="76"/>
      <c r="AM424" s="76"/>
      <c r="AN424" s="18"/>
      <c r="AO424" s="18"/>
      <c r="AP424" s="21"/>
      <c r="AQ424" s="21"/>
      <c r="AR424" s="21"/>
      <c r="AS424" s="21"/>
      <c r="AT424" s="21"/>
      <c r="AU424" s="21"/>
      <c r="AV424" s="21"/>
      <c r="AW424" s="21"/>
      <c r="AX424" s="21"/>
      <c r="AY424" s="21"/>
      <c r="AZ424" s="31"/>
      <c r="BA424" s="82"/>
      <c r="BB424" s="76"/>
      <c r="BC424" s="76"/>
      <c r="BD424" s="76"/>
      <c r="BE424" s="18"/>
      <c r="BF424" s="18"/>
      <c r="BG424" s="21"/>
      <c r="BH424" s="21"/>
      <c r="BI424" s="21"/>
      <c r="BJ424" s="21"/>
      <c r="BK424" s="21"/>
      <c r="BL424" s="21"/>
      <c r="BM424" s="21"/>
      <c r="BN424" s="21"/>
      <c r="BO424" s="21"/>
      <c r="BP424" s="21"/>
      <c r="BQ424" s="31"/>
      <c r="BR424" s="82"/>
      <c r="BS424" s="76"/>
      <c r="BT424" s="76"/>
      <c r="BU424" s="76"/>
      <c r="BV424" s="18"/>
      <c r="BW424" s="18"/>
      <c r="BX424" s="21"/>
      <c r="BY424" s="21"/>
      <c r="BZ424" s="21"/>
      <c r="CA424" s="21"/>
      <c r="CB424" s="21"/>
      <c r="CC424" s="21"/>
      <c r="CD424" s="21"/>
      <c r="CE424" s="21"/>
      <c r="CF424" s="21"/>
      <c r="CG424" s="21"/>
      <c r="CH424" s="31"/>
      <c r="CI424" s="82"/>
      <c r="CJ424" s="76"/>
      <c r="CK424" s="76"/>
      <c r="CL424" s="76"/>
      <c r="CM424" s="18"/>
      <c r="CN424" s="18"/>
      <c r="CO424" s="21"/>
      <c r="CP424" s="21"/>
      <c r="CQ424" s="21"/>
      <c r="CR424" s="21"/>
      <c r="CS424" s="21"/>
      <c r="CT424" s="21"/>
      <c r="CU424" s="21"/>
      <c r="CV424" s="21"/>
      <c r="CW424" s="21"/>
      <c r="CX424" s="21"/>
      <c r="CY424" s="31"/>
      <c r="CZ424" s="82"/>
      <c r="DA424" s="76"/>
      <c r="DB424" s="76"/>
      <c r="DC424" s="76"/>
      <c r="DD424" s="18"/>
      <c r="DE424" s="18"/>
      <c r="DF424" s="21"/>
      <c r="DG424" s="33"/>
      <c r="DH424" s="11"/>
      <c r="DI424" s="11"/>
      <c r="DJ424" s="11"/>
      <c r="DK424" s="11"/>
      <c r="DL424" s="11"/>
      <c r="DM424" s="11"/>
      <c r="DN424" s="11"/>
      <c r="DO424" s="11"/>
      <c r="DP424" s="10"/>
      <c r="DQ424" s="75"/>
      <c r="DR424" s="80"/>
      <c r="DS424" s="76"/>
      <c r="DT424" s="81"/>
      <c r="DU424" s="4"/>
      <c r="DV424" s="4"/>
      <c r="DW424" s="11"/>
      <c r="DX424" s="11"/>
      <c r="DY424" s="11"/>
      <c r="DZ424" s="11"/>
      <c r="EA424" s="11"/>
      <c r="EB424" s="11"/>
      <c r="EC424" s="11"/>
      <c r="ED424" s="11"/>
      <c r="EE424" s="11"/>
      <c r="EF424" s="11"/>
      <c r="EG424" s="10"/>
      <c r="EH424" s="75"/>
      <c r="EI424" s="80"/>
      <c r="EJ424" s="76"/>
      <c r="EK424" s="81"/>
      <c r="EL424" s="4"/>
      <c r="EM424" s="4"/>
      <c r="EN424" s="11"/>
      <c r="EO424" s="11"/>
      <c r="EP424" s="11"/>
      <c r="EQ424" s="11"/>
      <c r="ER424" s="11"/>
      <c r="ES424" s="11"/>
      <c r="ET424" s="11"/>
      <c r="EU424" s="11"/>
      <c r="EV424" s="11"/>
      <c r="EW424" s="11"/>
      <c r="EX424" s="10"/>
      <c r="EY424" s="75"/>
      <c r="EZ424" s="80"/>
      <c r="FA424" s="76"/>
      <c r="FB424" s="81"/>
      <c r="FC424" s="4"/>
      <c r="FD424" s="4"/>
      <c r="FE424" s="11"/>
      <c r="FF424" s="11"/>
      <c r="FG424" s="11"/>
      <c r="FH424" s="11"/>
      <c r="FI424" s="11"/>
      <c r="FJ424" s="11"/>
      <c r="FK424" s="11"/>
      <c r="FL424" s="11"/>
      <c r="FM424" s="11"/>
      <c r="FN424" s="11"/>
      <c r="FO424" s="10"/>
      <c r="FP424" s="75"/>
      <c r="FQ424" s="80"/>
      <c r="FR424" s="76"/>
      <c r="FS424" s="81"/>
      <c r="FT424" s="4"/>
      <c r="FU424" s="4"/>
      <c r="FV424" s="11"/>
      <c r="FW424" s="11"/>
      <c r="FX424" s="11"/>
      <c r="FY424" s="11"/>
      <c r="FZ424" s="11"/>
      <c r="GA424" s="11"/>
      <c r="GB424" s="11"/>
      <c r="GC424" s="11"/>
      <c r="GD424" s="11"/>
      <c r="GE424" s="11"/>
      <c r="GF424" s="10"/>
      <c r="GG424" s="75"/>
      <c r="GH424" s="80"/>
      <c r="GI424" s="76"/>
      <c r="GJ424" s="81"/>
      <c r="GK424" s="4"/>
      <c r="GL424" s="4"/>
      <c r="GM424" s="11"/>
      <c r="GN424" s="11"/>
      <c r="GO424" s="11"/>
      <c r="GP424" s="11"/>
      <c r="GQ424" s="11"/>
      <c r="GR424" s="11"/>
      <c r="GS424" s="11"/>
      <c r="GT424" s="11"/>
      <c r="GU424" s="11"/>
      <c r="GV424" s="11"/>
      <c r="GW424" s="10"/>
      <c r="GX424" s="75"/>
      <c r="GY424" s="80"/>
      <c r="GZ424" s="76"/>
      <c r="HA424" s="81"/>
      <c r="HB424" s="4"/>
      <c r="HC424" s="4"/>
      <c r="HD424" s="11"/>
      <c r="HE424" s="11"/>
      <c r="HF424" s="11"/>
      <c r="HG424" s="11"/>
      <c r="HH424" s="11"/>
      <c r="HI424" s="11"/>
      <c r="HJ424" s="11"/>
      <c r="HK424" s="11"/>
      <c r="HL424" s="11"/>
      <c r="HM424" s="11"/>
      <c r="HN424" s="10"/>
      <c r="HO424" s="75"/>
      <c r="HP424" s="80"/>
      <c r="HQ424" s="76"/>
      <c r="HR424" s="81"/>
      <c r="HS424" s="4"/>
      <c r="HT424" s="4"/>
      <c r="HU424" s="11"/>
      <c r="HV424" s="11"/>
      <c r="HW424" s="11"/>
      <c r="HX424" s="11"/>
      <c r="HY424" s="11"/>
      <c r="HZ424" s="11"/>
      <c r="IA424" s="11"/>
      <c r="IB424" s="11"/>
      <c r="IC424" s="11"/>
      <c r="ID424" s="11"/>
      <c r="IE424" s="10"/>
      <c r="IF424" s="75"/>
      <c r="IG424" s="80"/>
      <c r="IH424" s="76"/>
      <c r="II424" s="81"/>
      <c r="IJ424" s="4"/>
      <c r="IK424" s="4"/>
      <c r="IL424" s="11"/>
      <c r="IM424" s="11"/>
      <c r="IN424" s="11"/>
      <c r="IO424" s="11"/>
      <c r="IP424" s="11"/>
      <c r="IQ424" s="11"/>
      <c r="IR424" s="11"/>
      <c r="IS424" s="11"/>
      <c r="IT424" s="11"/>
      <c r="IU424" s="11"/>
      <c r="IV424" s="10"/>
    </row>
    <row r="425" spans="1:256" ht="18" customHeight="1">
      <c r="A425" s="84"/>
      <c r="B425" s="80"/>
      <c r="C425" s="76"/>
      <c r="D425" s="81"/>
      <c r="E425" s="4"/>
      <c r="F425" s="4"/>
      <c r="G425" s="4"/>
      <c r="H425" s="4">
        <v>2026</v>
      </c>
      <c r="I425" s="11">
        <f t="shared" si="198"/>
        <v>95715.4</v>
      </c>
      <c r="J425" s="11">
        <f t="shared" si="200"/>
        <v>0</v>
      </c>
      <c r="K425" s="11">
        <f t="shared" si="201"/>
        <v>95715.4</v>
      </c>
      <c r="L425" s="11">
        <f t="shared" si="201"/>
        <v>0</v>
      </c>
      <c r="M425" s="11">
        <f t="shared" si="201"/>
        <v>0</v>
      </c>
      <c r="N425" s="11">
        <f t="shared" si="201"/>
        <v>0</v>
      </c>
      <c r="O425" s="11">
        <f t="shared" si="201"/>
        <v>0</v>
      </c>
      <c r="P425" s="11">
        <f t="shared" si="201"/>
        <v>0</v>
      </c>
      <c r="Q425" s="11">
        <f t="shared" si="201"/>
        <v>0</v>
      </c>
      <c r="R425" s="11">
        <f t="shared" si="201"/>
        <v>0</v>
      </c>
      <c r="S425" s="10"/>
      <c r="T425" s="75"/>
      <c r="U425" s="76"/>
      <c r="V425" s="76"/>
      <c r="W425" s="18"/>
      <c r="X425" s="18"/>
      <c r="Y425" s="21"/>
      <c r="Z425" s="21"/>
      <c r="AA425" s="21"/>
      <c r="AB425" s="21"/>
      <c r="AC425" s="21"/>
      <c r="AD425" s="21"/>
      <c r="AE425" s="21"/>
      <c r="AF425" s="21"/>
      <c r="AG425" s="21"/>
      <c r="AH425" s="21"/>
      <c r="AI425" s="31"/>
      <c r="AJ425" s="82"/>
      <c r="AK425" s="76"/>
      <c r="AL425" s="76"/>
      <c r="AM425" s="76"/>
      <c r="AN425" s="18"/>
      <c r="AO425" s="18"/>
      <c r="AP425" s="21"/>
      <c r="AQ425" s="21"/>
      <c r="AR425" s="21"/>
      <c r="AS425" s="21"/>
      <c r="AT425" s="21"/>
      <c r="AU425" s="21"/>
      <c r="AV425" s="21"/>
      <c r="AW425" s="21"/>
      <c r="AX425" s="21"/>
      <c r="AY425" s="21"/>
      <c r="AZ425" s="31"/>
      <c r="BA425" s="82"/>
      <c r="BB425" s="76"/>
      <c r="BC425" s="76"/>
      <c r="BD425" s="76"/>
      <c r="BE425" s="18"/>
      <c r="BF425" s="18"/>
      <c r="BG425" s="21"/>
      <c r="BH425" s="21"/>
      <c r="BI425" s="21"/>
      <c r="BJ425" s="21"/>
      <c r="BK425" s="21"/>
      <c r="BL425" s="21"/>
      <c r="BM425" s="21"/>
      <c r="BN425" s="21"/>
      <c r="BO425" s="21"/>
      <c r="BP425" s="21"/>
      <c r="BQ425" s="31"/>
      <c r="BR425" s="82"/>
      <c r="BS425" s="76"/>
      <c r="BT425" s="76"/>
      <c r="BU425" s="76"/>
      <c r="BV425" s="18"/>
      <c r="BW425" s="18"/>
      <c r="BX425" s="21"/>
      <c r="BY425" s="21"/>
      <c r="BZ425" s="21"/>
      <c r="CA425" s="21"/>
      <c r="CB425" s="21"/>
      <c r="CC425" s="21"/>
      <c r="CD425" s="21"/>
      <c r="CE425" s="21"/>
      <c r="CF425" s="21"/>
      <c r="CG425" s="21"/>
      <c r="CH425" s="31"/>
      <c r="CI425" s="82"/>
      <c r="CJ425" s="76"/>
      <c r="CK425" s="76"/>
      <c r="CL425" s="76"/>
      <c r="CM425" s="18"/>
      <c r="CN425" s="18"/>
      <c r="CO425" s="21"/>
      <c r="CP425" s="21"/>
      <c r="CQ425" s="21"/>
      <c r="CR425" s="21"/>
      <c r="CS425" s="21"/>
      <c r="CT425" s="21"/>
      <c r="CU425" s="21"/>
      <c r="CV425" s="21"/>
      <c r="CW425" s="21"/>
      <c r="CX425" s="21"/>
      <c r="CY425" s="31"/>
      <c r="CZ425" s="82"/>
      <c r="DA425" s="76"/>
      <c r="DB425" s="76"/>
      <c r="DC425" s="76"/>
      <c r="DD425" s="18"/>
      <c r="DE425" s="18"/>
      <c r="DF425" s="21"/>
      <c r="DG425" s="33"/>
      <c r="DH425" s="11"/>
      <c r="DI425" s="11"/>
      <c r="DJ425" s="11"/>
      <c r="DK425" s="11"/>
      <c r="DL425" s="11"/>
      <c r="DM425" s="11"/>
      <c r="DN425" s="11"/>
      <c r="DO425" s="11"/>
      <c r="DP425" s="10"/>
      <c r="DQ425" s="75"/>
      <c r="DR425" s="80"/>
      <c r="DS425" s="76"/>
      <c r="DT425" s="81"/>
      <c r="DU425" s="4"/>
      <c r="DV425" s="4"/>
      <c r="DW425" s="11"/>
      <c r="DX425" s="11"/>
      <c r="DY425" s="11"/>
      <c r="DZ425" s="11"/>
      <c r="EA425" s="11"/>
      <c r="EB425" s="11"/>
      <c r="EC425" s="11"/>
      <c r="ED425" s="11"/>
      <c r="EE425" s="11"/>
      <c r="EF425" s="11"/>
      <c r="EG425" s="10"/>
      <c r="EH425" s="75"/>
      <c r="EI425" s="80"/>
      <c r="EJ425" s="76"/>
      <c r="EK425" s="81"/>
      <c r="EL425" s="4"/>
      <c r="EM425" s="4"/>
      <c r="EN425" s="11"/>
      <c r="EO425" s="11"/>
      <c r="EP425" s="11"/>
      <c r="EQ425" s="11"/>
      <c r="ER425" s="11"/>
      <c r="ES425" s="11"/>
      <c r="ET425" s="11"/>
      <c r="EU425" s="11"/>
      <c r="EV425" s="11"/>
      <c r="EW425" s="11"/>
      <c r="EX425" s="10"/>
      <c r="EY425" s="75"/>
      <c r="EZ425" s="80"/>
      <c r="FA425" s="76"/>
      <c r="FB425" s="81"/>
      <c r="FC425" s="4"/>
      <c r="FD425" s="4"/>
      <c r="FE425" s="11"/>
      <c r="FF425" s="11"/>
      <c r="FG425" s="11"/>
      <c r="FH425" s="11"/>
      <c r="FI425" s="11"/>
      <c r="FJ425" s="11"/>
      <c r="FK425" s="11"/>
      <c r="FL425" s="11"/>
      <c r="FM425" s="11"/>
      <c r="FN425" s="11"/>
      <c r="FO425" s="10"/>
      <c r="FP425" s="75"/>
      <c r="FQ425" s="80"/>
      <c r="FR425" s="76"/>
      <c r="FS425" s="81"/>
      <c r="FT425" s="4"/>
      <c r="FU425" s="4"/>
      <c r="FV425" s="11"/>
      <c r="FW425" s="11"/>
      <c r="FX425" s="11"/>
      <c r="FY425" s="11"/>
      <c r="FZ425" s="11"/>
      <c r="GA425" s="11"/>
      <c r="GB425" s="11"/>
      <c r="GC425" s="11"/>
      <c r="GD425" s="11"/>
      <c r="GE425" s="11"/>
      <c r="GF425" s="10"/>
      <c r="GG425" s="75"/>
      <c r="GH425" s="80"/>
      <c r="GI425" s="76"/>
      <c r="GJ425" s="81"/>
      <c r="GK425" s="4"/>
      <c r="GL425" s="4"/>
      <c r="GM425" s="11"/>
      <c r="GN425" s="11"/>
      <c r="GO425" s="11"/>
      <c r="GP425" s="11"/>
      <c r="GQ425" s="11"/>
      <c r="GR425" s="11"/>
      <c r="GS425" s="11"/>
      <c r="GT425" s="11"/>
      <c r="GU425" s="11"/>
      <c r="GV425" s="11"/>
      <c r="GW425" s="10"/>
      <c r="GX425" s="75"/>
      <c r="GY425" s="80"/>
      <c r="GZ425" s="76"/>
      <c r="HA425" s="81"/>
      <c r="HB425" s="4"/>
      <c r="HC425" s="4"/>
      <c r="HD425" s="11"/>
      <c r="HE425" s="11"/>
      <c r="HF425" s="11"/>
      <c r="HG425" s="11"/>
      <c r="HH425" s="11"/>
      <c r="HI425" s="11"/>
      <c r="HJ425" s="11"/>
      <c r="HK425" s="11"/>
      <c r="HL425" s="11"/>
      <c r="HM425" s="11"/>
      <c r="HN425" s="10"/>
      <c r="HO425" s="75"/>
      <c r="HP425" s="80"/>
      <c r="HQ425" s="76"/>
      <c r="HR425" s="81"/>
      <c r="HS425" s="4"/>
      <c r="HT425" s="4"/>
      <c r="HU425" s="11"/>
      <c r="HV425" s="11"/>
      <c r="HW425" s="11"/>
      <c r="HX425" s="11"/>
      <c r="HY425" s="11"/>
      <c r="HZ425" s="11"/>
      <c r="IA425" s="11"/>
      <c r="IB425" s="11"/>
      <c r="IC425" s="11"/>
      <c r="ID425" s="11"/>
      <c r="IE425" s="10"/>
      <c r="IF425" s="75"/>
      <c r="IG425" s="80"/>
      <c r="IH425" s="76"/>
      <c r="II425" s="81"/>
      <c r="IJ425" s="4"/>
      <c r="IK425" s="4"/>
      <c r="IL425" s="11"/>
      <c r="IM425" s="11"/>
      <c r="IN425" s="11"/>
      <c r="IO425" s="11"/>
      <c r="IP425" s="11"/>
      <c r="IQ425" s="11"/>
      <c r="IR425" s="11"/>
      <c r="IS425" s="11"/>
      <c r="IT425" s="11"/>
      <c r="IU425" s="11"/>
      <c r="IV425" s="10"/>
    </row>
    <row r="426" spans="1:256" ht="21.75" customHeight="1">
      <c r="A426" s="84"/>
      <c r="B426" s="80"/>
      <c r="C426" s="76"/>
      <c r="D426" s="81"/>
      <c r="E426" s="6"/>
      <c r="F426" s="6"/>
      <c r="G426" s="6"/>
      <c r="H426" s="4">
        <v>2027</v>
      </c>
      <c r="I426" s="11">
        <f t="shared" si="198"/>
        <v>51528</v>
      </c>
      <c r="J426" s="11">
        <f t="shared" si="200"/>
        <v>0</v>
      </c>
      <c r="K426" s="11">
        <f t="shared" si="201"/>
        <v>51528</v>
      </c>
      <c r="L426" s="11">
        <f t="shared" si="201"/>
        <v>0</v>
      </c>
      <c r="M426" s="11">
        <f t="shared" si="201"/>
        <v>0</v>
      </c>
      <c r="N426" s="11">
        <f t="shared" si="201"/>
        <v>0</v>
      </c>
      <c r="O426" s="11">
        <f t="shared" si="201"/>
        <v>0</v>
      </c>
      <c r="P426" s="11">
        <f t="shared" si="201"/>
        <v>0</v>
      </c>
      <c r="Q426" s="11">
        <f t="shared" si="201"/>
        <v>0</v>
      </c>
      <c r="R426" s="11">
        <f t="shared" si="201"/>
        <v>0</v>
      </c>
      <c r="S426" s="10"/>
      <c r="T426" s="75"/>
      <c r="U426" s="76"/>
      <c r="V426" s="76"/>
      <c r="W426" s="57"/>
      <c r="X426" s="18"/>
      <c r="Y426" s="21"/>
      <c r="Z426" s="21"/>
      <c r="AA426" s="21"/>
      <c r="AB426" s="21"/>
      <c r="AC426" s="21"/>
      <c r="AD426" s="21"/>
      <c r="AE426" s="21"/>
      <c r="AF426" s="21"/>
      <c r="AG426" s="21"/>
      <c r="AH426" s="21"/>
      <c r="AI426" s="31"/>
      <c r="AJ426" s="82"/>
      <c r="AK426" s="76"/>
      <c r="AL426" s="76"/>
      <c r="AM426" s="76"/>
      <c r="AN426" s="57"/>
      <c r="AO426" s="18"/>
      <c r="AP426" s="21"/>
      <c r="AQ426" s="21"/>
      <c r="AR426" s="21"/>
      <c r="AS426" s="21"/>
      <c r="AT426" s="21"/>
      <c r="AU426" s="21"/>
      <c r="AV426" s="21"/>
      <c r="AW426" s="21"/>
      <c r="AX426" s="21"/>
      <c r="AY426" s="21"/>
      <c r="AZ426" s="31"/>
      <c r="BA426" s="82"/>
      <c r="BB426" s="76"/>
      <c r="BC426" s="76"/>
      <c r="BD426" s="76"/>
      <c r="BE426" s="57"/>
      <c r="BF426" s="18"/>
      <c r="BG426" s="21"/>
      <c r="BH426" s="21"/>
      <c r="BI426" s="21"/>
      <c r="BJ426" s="21"/>
      <c r="BK426" s="21"/>
      <c r="BL426" s="21"/>
      <c r="BM426" s="21"/>
      <c r="BN426" s="21"/>
      <c r="BO426" s="21"/>
      <c r="BP426" s="21"/>
      <c r="BQ426" s="31"/>
      <c r="BR426" s="82"/>
      <c r="BS426" s="76"/>
      <c r="BT426" s="76"/>
      <c r="BU426" s="76"/>
      <c r="BV426" s="57"/>
      <c r="BW426" s="18"/>
      <c r="BX426" s="21"/>
      <c r="BY426" s="21"/>
      <c r="BZ426" s="21"/>
      <c r="CA426" s="21"/>
      <c r="CB426" s="21"/>
      <c r="CC426" s="21"/>
      <c r="CD426" s="21"/>
      <c r="CE426" s="21"/>
      <c r="CF426" s="21"/>
      <c r="CG426" s="21"/>
      <c r="CH426" s="31"/>
      <c r="CI426" s="82"/>
      <c r="CJ426" s="76"/>
      <c r="CK426" s="76"/>
      <c r="CL426" s="76"/>
      <c r="CM426" s="57"/>
      <c r="CN426" s="18"/>
      <c r="CO426" s="21"/>
      <c r="CP426" s="21"/>
      <c r="CQ426" s="21"/>
      <c r="CR426" s="21"/>
      <c r="CS426" s="21"/>
      <c r="CT426" s="21"/>
      <c r="CU426" s="21"/>
      <c r="CV426" s="21"/>
      <c r="CW426" s="21"/>
      <c r="CX426" s="21"/>
      <c r="CY426" s="31"/>
      <c r="CZ426" s="82"/>
      <c r="DA426" s="76"/>
      <c r="DB426" s="76"/>
      <c r="DC426" s="76"/>
      <c r="DD426" s="57"/>
      <c r="DE426" s="18"/>
      <c r="DF426" s="21"/>
      <c r="DG426" s="33"/>
      <c r="DH426" s="11"/>
      <c r="DI426" s="11"/>
      <c r="DJ426" s="11"/>
      <c r="DK426" s="11"/>
      <c r="DL426" s="11"/>
      <c r="DM426" s="11"/>
      <c r="DN426" s="11"/>
      <c r="DO426" s="11"/>
      <c r="DP426" s="10"/>
      <c r="DQ426" s="75"/>
      <c r="DR426" s="80"/>
      <c r="DS426" s="76"/>
      <c r="DT426" s="81"/>
      <c r="DU426" s="6"/>
      <c r="DV426" s="4"/>
      <c r="DW426" s="11"/>
      <c r="DX426" s="11"/>
      <c r="DY426" s="11"/>
      <c r="DZ426" s="11"/>
      <c r="EA426" s="11"/>
      <c r="EB426" s="11"/>
      <c r="EC426" s="11"/>
      <c r="ED426" s="11"/>
      <c r="EE426" s="11"/>
      <c r="EF426" s="11"/>
      <c r="EG426" s="10"/>
      <c r="EH426" s="75"/>
      <c r="EI426" s="80"/>
      <c r="EJ426" s="76"/>
      <c r="EK426" s="81"/>
      <c r="EL426" s="6"/>
      <c r="EM426" s="4"/>
      <c r="EN426" s="11"/>
      <c r="EO426" s="11"/>
      <c r="EP426" s="11"/>
      <c r="EQ426" s="11"/>
      <c r="ER426" s="11"/>
      <c r="ES426" s="11"/>
      <c r="ET426" s="11"/>
      <c r="EU426" s="11"/>
      <c r="EV426" s="11"/>
      <c r="EW426" s="11"/>
      <c r="EX426" s="10"/>
      <c r="EY426" s="75"/>
      <c r="EZ426" s="80"/>
      <c r="FA426" s="76"/>
      <c r="FB426" s="81"/>
      <c r="FC426" s="6"/>
      <c r="FD426" s="4"/>
      <c r="FE426" s="11"/>
      <c r="FF426" s="11"/>
      <c r="FG426" s="11"/>
      <c r="FH426" s="11"/>
      <c r="FI426" s="11"/>
      <c r="FJ426" s="11"/>
      <c r="FK426" s="11"/>
      <c r="FL426" s="11"/>
      <c r="FM426" s="11"/>
      <c r="FN426" s="11"/>
      <c r="FO426" s="10"/>
      <c r="FP426" s="75"/>
      <c r="FQ426" s="80"/>
      <c r="FR426" s="76"/>
      <c r="FS426" s="81"/>
      <c r="FT426" s="6"/>
      <c r="FU426" s="4"/>
      <c r="FV426" s="11"/>
      <c r="FW426" s="11"/>
      <c r="FX426" s="11"/>
      <c r="FY426" s="11"/>
      <c r="FZ426" s="11"/>
      <c r="GA426" s="11"/>
      <c r="GB426" s="11"/>
      <c r="GC426" s="11"/>
      <c r="GD426" s="11"/>
      <c r="GE426" s="11"/>
      <c r="GF426" s="10"/>
      <c r="GG426" s="75"/>
      <c r="GH426" s="80"/>
      <c r="GI426" s="76"/>
      <c r="GJ426" s="81"/>
      <c r="GK426" s="6"/>
      <c r="GL426" s="4"/>
      <c r="GM426" s="11"/>
      <c r="GN426" s="11"/>
      <c r="GO426" s="11"/>
      <c r="GP426" s="11"/>
      <c r="GQ426" s="11"/>
      <c r="GR426" s="11"/>
      <c r="GS426" s="11"/>
      <c r="GT426" s="11"/>
      <c r="GU426" s="11"/>
      <c r="GV426" s="11"/>
      <c r="GW426" s="10"/>
      <c r="GX426" s="75"/>
      <c r="GY426" s="80"/>
      <c r="GZ426" s="76"/>
      <c r="HA426" s="81"/>
      <c r="HB426" s="6"/>
      <c r="HC426" s="4"/>
      <c r="HD426" s="11"/>
      <c r="HE426" s="11"/>
      <c r="HF426" s="11"/>
      <c r="HG426" s="11"/>
      <c r="HH426" s="11"/>
      <c r="HI426" s="11"/>
      <c r="HJ426" s="11"/>
      <c r="HK426" s="11"/>
      <c r="HL426" s="11"/>
      <c r="HM426" s="11"/>
      <c r="HN426" s="10"/>
      <c r="HO426" s="75"/>
      <c r="HP426" s="80"/>
      <c r="HQ426" s="76"/>
      <c r="HR426" s="81"/>
      <c r="HS426" s="6"/>
      <c r="HT426" s="4"/>
      <c r="HU426" s="11"/>
      <c r="HV426" s="11"/>
      <c r="HW426" s="11"/>
      <c r="HX426" s="11"/>
      <c r="HY426" s="11"/>
      <c r="HZ426" s="11"/>
      <c r="IA426" s="11"/>
      <c r="IB426" s="11"/>
      <c r="IC426" s="11"/>
      <c r="ID426" s="11"/>
      <c r="IE426" s="10"/>
      <c r="IF426" s="75"/>
      <c r="IG426" s="80"/>
      <c r="IH426" s="76"/>
      <c r="II426" s="81"/>
      <c r="IJ426" s="6"/>
      <c r="IK426" s="4"/>
      <c r="IL426" s="11"/>
      <c r="IM426" s="11"/>
      <c r="IN426" s="11"/>
      <c r="IO426" s="11"/>
      <c r="IP426" s="11"/>
      <c r="IQ426" s="11"/>
      <c r="IR426" s="11"/>
      <c r="IS426" s="11"/>
      <c r="IT426" s="11"/>
      <c r="IU426" s="11"/>
      <c r="IV426" s="10"/>
    </row>
    <row r="427" spans="1:243" ht="21.75" customHeight="1">
      <c r="A427" s="84"/>
      <c r="B427" s="80"/>
      <c r="C427" s="76"/>
      <c r="D427" s="81"/>
      <c r="E427" s="6"/>
      <c r="F427" s="6"/>
      <c r="G427" s="6"/>
      <c r="H427" s="4">
        <v>2028</v>
      </c>
      <c r="I427" s="11">
        <f t="shared" si="198"/>
        <v>99382.6</v>
      </c>
      <c r="J427" s="11">
        <f t="shared" si="200"/>
        <v>0</v>
      </c>
      <c r="K427" s="11">
        <f t="shared" si="201"/>
        <v>99382.6</v>
      </c>
      <c r="L427" s="11">
        <f t="shared" si="201"/>
        <v>0</v>
      </c>
      <c r="M427" s="11">
        <f t="shared" si="201"/>
        <v>0</v>
      </c>
      <c r="N427" s="11">
        <f t="shared" si="201"/>
        <v>0</v>
      </c>
      <c r="O427" s="11">
        <f t="shared" si="201"/>
        <v>0</v>
      </c>
      <c r="P427" s="11">
        <f t="shared" si="201"/>
        <v>0</v>
      </c>
      <c r="Q427" s="11">
        <f t="shared" si="201"/>
        <v>0</v>
      </c>
      <c r="R427" s="11">
        <f t="shared" si="201"/>
        <v>0</v>
      </c>
      <c r="S427" s="10"/>
      <c r="T427" s="2"/>
      <c r="AI427" s="57"/>
      <c r="AY427" s="57"/>
      <c r="BO427" s="57"/>
      <c r="CE427" s="57"/>
      <c r="CU427" s="57"/>
      <c r="DK427" s="57"/>
      <c r="EA427" s="57"/>
      <c r="EQ427" s="57"/>
      <c r="FG427" s="57"/>
      <c r="FW427" s="57"/>
      <c r="GM427" s="57"/>
      <c r="HC427" s="57"/>
      <c r="HS427" s="57"/>
      <c r="II427" s="57"/>
    </row>
    <row r="428" spans="1:243" ht="21.75" customHeight="1">
      <c r="A428" s="84"/>
      <c r="B428" s="80"/>
      <c r="C428" s="76"/>
      <c r="D428" s="81"/>
      <c r="E428" s="6"/>
      <c r="F428" s="6"/>
      <c r="G428" s="6"/>
      <c r="H428" s="4">
        <v>2029</v>
      </c>
      <c r="I428" s="11">
        <f t="shared" si="198"/>
        <v>99243.30000000002</v>
      </c>
      <c r="J428" s="11">
        <f t="shared" si="200"/>
        <v>0</v>
      </c>
      <c r="K428" s="11">
        <f t="shared" si="201"/>
        <v>99243.30000000002</v>
      </c>
      <c r="L428" s="11">
        <f t="shared" si="201"/>
        <v>0</v>
      </c>
      <c r="M428" s="11">
        <f t="shared" si="201"/>
        <v>0</v>
      </c>
      <c r="N428" s="11">
        <f t="shared" si="201"/>
        <v>0</v>
      </c>
      <c r="O428" s="11">
        <f t="shared" si="201"/>
        <v>0</v>
      </c>
      <c r="P428" s="11">
        <f t="shared" si="201"/>
        <v>0</v>
      </c>
      <c r="Q428" s="11">
        <f t="shared" si="201"/>
        <v>0</v>
      </c>
      <c r="R428" s="11">
        <f t="shared" si="201"/>
        <v>0</v>
      </c>
      <c r="S428" s="10"/>
      <c r="T428" s="2"/>
      <c r="AI428" s="57"/>
      <c r="AY428" s="57"/>
      <c r="BO428" s="57"/>
      <c r="CE428" s="57"/>
      <c r="CU428" s="57"/>
      <c r="DK428" s="57"/>
      <c r="EA428" s="57"/>
      <c r="EQ428" s="57"/>
      <c r="FG428" s="57"/>
      <c r="FW428" s="57"/>
      <c r="GM428" s="57"/>
      <c r="HC428" s="57"/>
      <c r="HS428" s="57"/>
      <c r="II428" s="57"/>
    </row>
    <row r="429" spans="1:243" ht="21.75" customHeight="1">
      <c r="A429" s="84"/>
      <c r="B429" s="80"/>
      <c r="C429" s="76"/>
      <c r="D429" s="81"/>
      <c r="E429" s="6"/>
      <c r="F429" s="6"/>
      <c r="G429" s="6"/>
      <c r="H429" s="4">
        <v>2030</v>
      </c>
      <c r="I429" s="11">
        <f t="shared" si="198"/>
        <v>126040.5</v>
      </c>
      <c r="J429" s="11">
        <f t="shared" si="200"/>
        <v>0</v>
      </c>
      <c r="K429" s="11">
        <f t="shared" si="201"/>
        <v>126040.5</v>
      </c>
      <c r="L429" s="11">
        <f t="shared" si="201"/>
        <v>0</v>
      </c>
      <c r="M429" s="11">
        <f t="shared" si="201"/>
        <v>0</v>
      </c>
      <c r="N429" s="11">
        <f t="shared" si="201"/>
        <v>0</v>
      </c>
      <c r="O429" s="11">
        <f t="shared" si="201"/>
        <v>0</v>
      </c>
      <c r="P429" s="11">
        <f t="shared" si="201"/>
        <v>0</v>
      </c>
      <c r="Q429" s="11">
        <f t="shared" si="201"/>
        <v>0</v>
      </c>
      <c r="R429" s="11">
        <f t="shared" si="201"/>
        <v>0</v>
      </c>
      <c r="S429" s="10"/>
      <c r="T429" s="2"/>
      <c r="AI429" s="57"/>
      <c r="AY429" s="57"/>
      <c r="BO429" s="57"/>
      <c r="CE429" s="57"/>
      <c r="CU429" s="57"/>
      <c r="DK429" s="57"/>
      <c r="EA429" s="57"/>
      <c r="EQ429" s="57"/>
      <c r="FG429" s="57"/>
      <c r="FW429" s="57"/>
      <c r="GM429" s="57"/>
      <c r="HC429" s="57"/>
      <c r="HS429" s="57"/>
      <c r="II429" s="57"/>
    </row>
    <row r="430" spans="1:256" ht="19.5" customHeight="1">
      <c r="A430" s="83"/>
      <c r="B430" s="77" t="s">
        <v>56</v>
      </c>
      <c r="C430" s="78"/>
      <c r="D430" s="79"/>
      <c r="E430" s="6"/>
      <c r="F430" s="6"/>
      <c r="G430" s="6"/>
      <c r="H430" s="8" t="s">
        <v>26</v>
      </c>
      <c r="I430" s="9">
        <f>K430+M430+O430+Q430</f>
        <v>2254818.7</v>
      </c>
      <c r="J430" s="9">
        <f aca="true" t="shared" si="202" ref="J430:J439">L430+N430+P430+R430</f>
        <v>44.699999999999996</v>
      </c>
      <c r="K430" s="9">
        <f aca="true" t="shared" si="203" ref="K430:R430">SUM(K431:K439)</f>
        <v>1408656.7</v>
      </c>
      <c r="L430" s="9">
        <f t="shared" si="203"/>
        <v>44.699999999999996</v>
      </c>
      <c r="M430" s="9">
        <f t="shared" si="203"/>
        <v>0</v>
      </c>
      <c r="N430" s="9">
        <f t="shared" si="203"/>
        <v>0</v>
      </c>
      <c r="O430" s="9">
        <f t="shared" si="203"/>
        <v>846162</v>
      </c>
      <c r="P430" s="9">
        <f t="shared" si="203"/>
        <v>0</v>
      </c>
      <c r="Q430" s="9">
        <f t="shared" si="203"/>
        <v>0</v>
      </c>
      <c r="R430" s="9">
        <f t="shared" si="203"/>
        <v>0</v>
      </c>
      <c r="S430" s="10"/>
      <c r="T430" s="75"/>
      <c r="U430" s="76"/>
      <c r="V430" s="76"/>
      <c r="W430" s="57"/>
      <c r="X430" s="15"/>
      <c r="Y430" s="22"/>
      <c r="Z430" s="22"/>
      <c r="AA430" s="22"/>
      <c r="AB430" s="22"/>
      <c r="AC430" s="22"/>
      <c r="AD430" s="22"/>
      <c r="AE430" s="22"/>
      <c r="AF430" s="22"/>
      <c r="AG430" s="22"/>
      <c r="AH430" s="22"/>
      <c r="AI430" s="31"/>
      <c r="AJ430" s="82"/>
      <c r="AK430" s="76"/>
      <c r="AL430" s="76"/>
      <c r="AM430" s="76"/>
      <c r="AN430" s="57"/>
      <c r="AO430" s="15"/>
      <c r="AP430" s="22"/>
      <c r="AQ430" s="22"/>
      <c r="AR430" s="22"/>
      <c r="AS430" s="22"/>
      <c r="AT430" s="22"/>
      <c r="AU430" s="22"/>
      <c r="AV430" s="22"/>
      <c r="AW430" s="22"/>
      <c r="AX430" s="22"/>
      <c r="AY430" s="22"/>
      <c r="AZ430" s="31"/>
      <c r="BA430" s="82"/>
      <c r="BB430" s="76"/>
      <c r="BC430" s="76"/>
      <c r="BD430" s="76"/>
      <c r="BE430" s="57"/>
      <c r="BF430" s="15"/>
      <c r="BG430" s="22"/>
      <c r="BH430" s="22"/>
      <c r="BI430" s="22"/>
      <c r="BJ430" s="22"/>
      <c r="BK430" s="22"/>
      <c r="BL430" s="22"/>
      <c r="BM430" s="22"/>
      <c r="BN430" s="22"/>
      <c r="BO430" s="22"/>
      <c r="BP430" s="22"/>
      <c r="BQ430" s="31"/>
      <c r="BR430" s="82"/>
      <c r="BS430" s="76"/>
      <c r="BT430" s="76"/>
      <c r="BU430" s="76"/>
      <c r="BV430" s="57"/>
      <c r="BW430" s="15"/>
      <c r="BX430" s="22"/>
      <c r="BY430" s="22"/>
      <c r="BZ430" s="22"/>
      <c r="CA430" s="22"/>
      <c r="CB430" s="22"/>
      <c r="CC430" s="22"/>
      <c r="CD430" s="22"/>
      <c r="CE430" s="22"/>
      <c r="CF430" s="22"/>
      <c r="CG430" s="22"/>
      <c r="CH430" s="31"/>
      <c r="CI430" s="82"/>
      <c r="CJ430" s="76"/>
      <c r="CK430" s="76"/>
      <c r="CL430" s="76"/>
      <c r="CM430" s="57"/>
      <c r="CN430" s="15"/>
      <c r="CO430" s="22"/>
      <c r="CP430" s="22"/>
      <c r="CQ430" s="22"/>
      <c r="CR430" s="22"/>
      <c r="CS430" s="22"/>
      <c r="CT430" s="22"/>
      <c r="CU430" s="22"/>
      <c r="CV430" s="22"/>
      <c r="CW430" s="22"/>
      <c r="CX430" s="22"/>
      <c r="CY430" s="31"/>
      <c r="CZ430" s="82"/>
      <c r="DA430" s="76"/>
      <c r="DB430" s="76"/>
      <c r="DC430" s="76"/>
      <c r="DD430" s="57"/>
      <c r="DE430" s="15"/>
      <c r="DF430" s="22"/>
      <c r="DG430" s="32"/>
      <c r="DH430" s="9"/>
      <c r="DI430" s="9"/>
      <c r="DJ430" s="9"/>
      <c r="DK430" s="9"/>
      <c r="DL430" s="9"/>
      <c r="DM430" s="9"/>
      <c r="DN430" s="9"/>
      <c r="DO430" s="9"/>
      <c r="DP430" s="10"/>
      <c r="DQ430" s="75"/>
      <c r="DR430" s="77"/>
      <c r="DS430" s="78"/>
      <c r="DT430" s="79"/>
      <c r="DU430" s="6"/>
      <c r="DV430" s="8"/>
      <c r="DW430" s="9"/>
      <c r="DX430" s="9"/>
      <c r="DY430" s="9"/>
      <c r="DZ430" s="9"/>
      <c r="EA430" s="9"/>
      <c r="EB430" s="9"/>
      <c r="EC430" s="9"/>
      <c r="ED430" s="9"/>
      <c r="EE430" s="9"/>
      <c r="EF430" s="9"/>
      <c r="EG430" s="10"/>
      <c r="EH430" s="75"/>
      <c r="EI430" s="77"/>
      <c r="EJ430" s="78"/>
      <c r="EK430" s="79"/>
      <c r="EL430" s="6"/>
      <c r="EM430" s="8"/>
      <c r="EN430" s="9"/>
      <c r="EO430" s="9"/>
      <c r="EP430" s="9"/>
      <c r="EQ430" s="9"/>
      <c r="ER430" s="9"/>
      <c r="ES430" s="9"/>
      <c r="ET430" s="9"/>
      <c r="EU430" s="9"/>
      <c r="EV430" s="9"/>
      <c r="EW430" s="9"/>
      <c r="EX430" s="10"/>
      <c r="EY430" s="75"/>
      <c r="EZ430" s="77"/>
      <c r="FA430" s="78"/>
      <c r="FB430" s="79"/>
      <c r="FC430" s="6"/>
      <c r="FD430" s="8"/>
      <c r="FE430" s="9"/>
      <c r="FF430" s="9"/>
      <c r="FG430" s="9"/>
      <c r="FH430" s="9"/>
      <c r="FI430" s="9"/>
      <c r="FJ430" s="9"/>
      <c r="FK430" s="9"/>
      <c r="FL430" s="9"/>
      <c r="FM430" s="9"/>
      <c r="FN430" s="9"/>
      <c r="FO430" s="10"/>
      <c r="FP430" s="75"/>
      <c r="FQ430" s="77"/>
      <c r="FR430" s="78"/>
      <c r="FS430" s="79"/>
      <c r="FT430" s="6"/>
      <c r="FU430" s="8"/>
      <c r="FV430" s="9"/>
      <c r="FW430" s="9"/>
      <c r="FX430" s="9"/>
      <c r="FY430" s="9"/>
      <c r="FZ430" s="9"/>
      <c r="GA430" s="9"/>
      <c r="GB430" s="9"/>
      <c r="GC430" s="9"/>
      <c r="GD430" s="9"/>
      <c r="GE430" s="9"/>
      <c r="GF430" s="10"/>
      <c r="GG430" s="75"/>
      <c r="GH430" s="77"/>
      <c r="GI430" s="78"/>
      <c r="GJ430" s="79"/>
      <c r="GK430" s="6"/>
      <c r="GL430" s="8"/>
      <c r="GM430" s="9"/>
      <c r="GN430" s="9"/>
      <c r="GO430" s="9"/>
      <c r="GP430" s="9"/>
      <c r="GQ430" s="9"/>
      <c r="GR430" s="9"/>
      <c r="GS430" s="9"/>
      <c r="GT430" s="9"/>
      <c r="GU430" s="9"/>
      <c r="GV430" s="9"/>
      <c r="GW430" s="10"/>
      <c r="GX430" s="75"/>
      <c r="GY430" s="77"/>
      <c r="GZ430" s="78"/>
      <c r="HA430" s="79"/>
      <c r="HB430" s="6"/>
      <c r="HC430" s="8"/>
      <c r="HD430" s="9"/>
      <c r="HE430" s="9"/>
      <c r="HF430" s="9"/>
      <c r="HG430" s="9"/>
      <c r="HH430" s="9"/>
      <c r="HI430" s="9"/>
      <c r="HJ430" s="9"/>
      <c r="HK430" s="9"/>
      <c r="HL430" s="9"/>
      <c r="HM430" s="9"/>
      <c r="HN430" s="10"/>
      <c r="HO430" s="75"/>
      <c r="HP430" s="77"/>
      <c r="HQ430" s="78"/>
      <c r="HR430" s="79"/>
      <c r="HS430" s="6"/>
      <c r="HT430" s="8"/>
      <c r="HU430" s="9"/>
      <c r="HV430" s="9"/>
      <c r="HW430" s="9"/>
      <c r="HX430" s="9"/>
      <c r="HY430" s="9"/>
      <c r="HZ430" s="9"/>
      <c r="IA430" s="9"/>
      <c r="IB430" s="9"/>
      <c r="IC430" s="9"/>
      <c r="ID430" s="9"/>
      <c r="IE430" s="10"/>
      <c r="IF430" s="75"/>
      <c r="IG430" s="77"/>
      <c r="IH430" s="78"/>
      <c r="II430" s="79"/>
      <c r="IJ430" s="6"/>
      <c r="IK430" s="8"/>
      <c r="IL430" s="9"/>
      <c r="IM430" s="9"/>
      <c r="IN430" s="9"/>
      <c r="IO430" s="9"/>
      <c r="IP430" s="9"/>
      <c r="IQ430" s="9"/>
      <c r="IR430" s="9"/>
      <c r="IS430" s="9"/>
      <c r="IT430" s="9"/>
      <c r="IU430" s="9"/>
      <c r="IV430" s="10"/>
    </row>
    <row r="431" spans="1:256" ht="20.25" customHeight="1">
      <c r="A431" s="84"/>
      <c r="B431" s="80"/>
      <c r="C431" s="76"/>
      <c r="D431" s="81"/>
      <c r="E431" s="6"/>
      <c r="F431" s="6"/>
      <c r="G431" s="6"/>
      <c r="H431" s="4">
        <v>2022</v>
      </c>
      <c r="I431" s="11">
        <f>K431+M431+O431+Q431</f>
        <v>44.699999999999996</v>
      </c>
      <c r="J431" s="11">
        <f t="shared" si="202"/>
        <v>44.699999999999996</v>
      </c>
      <c r="K431" s="11">
        <f aca="true" t="shared" si="204" ref="K431:K439">K317+K127+K368</f>
        <v>44.699999999999996</v>
      </c>
      <c r="L431" s="11">
        <f aca="true" t="shared" si="205" ref="L431:R431">L317+L127+L368</f>
        <v>44.699999999999996</v>
      </c>
      <c r="M431" s="11">
        <f t="shared" si="205"/>
        <v>0</v>
      </c>
      <c r="N431" s="11">
        <f t="shared" si="205"/>
        <v>0</v>
      </c>
      <c r="O431" s="11">
        <f t="shared" si="205"/>
        <v>0</v>
      </c>
      <c r="P431" s="11">
        <f t="shared" si="205"/>
        <v>0</v>
      </c>
      <c r="Q431" s="11">
        <f t="shared" si="205"/>
        <v>0</v>
      </c>
      <c r="R431" s="11">
        <f t="shared" si="205"/>
        <v>0</v>
      </c>
      <c r="S431" s="10"/>
      <c r="T431" s="75"/>
      <c r="U431" s="76"/>
      <c r="V431" s="76"/>
      <c r="W431" s="57"/>
      <c r="X431" s="18"/>
      <c r="Y431" s="21"/>
      <c r="Z431" s="21"/>
      <c r="AA431" s="21"/>
      <c r="AB431" s="21"/>
      <c r="AC431" s="21"/>
      <c r="AD431" s="21"/>
      <c r="AE431" s="21"/>
      <c r="AF431" s="21"/>
      <c r="AG431" s="21"/>
      <c r="AH431" s="21"/>
      <c r="AI431" s="31"/>
      <c r="AJ431" s="82"/>
      <c r="AK431" s="76"/>
      <c r="AL431" s="76"/>
      <c r="AM431" s="76"/>
      <c r="AN431" s="57"/>
      <c r="AO431" s="18"/>
      <c r="AP431" s="21"/>
      <c r="AQ431" s="21"/>
      <c r="AR431" s="21"/>
      <c r="AS431" s="21"/>
      <c r="AT431" s="21"/>
      <c r="AU431" s="21"/>
      <c r="AV431" s="21"/>
      <c r="AW431" s="21"/>
      <c r="AX431" s="21"/>
      <c r="AY431" s="21"/>
      <c r="AZ431" s="31"/>
      <c r="BA431" s="82"/>
      <c r="BB431" s="76"/>
      <c r="BC431" s="76"/>
      <c r="BD431" s="76"/>
      <c r="BE431" s="57"/>
      <c r="BF431" s="18"/>
      <c r="BG431" s="21"/>
      <c r="BH431" s="21"/>
      <c r="BI431" s="21"/>
      <c r="BJ431" s="21"/>
      <c r="BK431" s="21"/>
      <c r="BL431" s="21"/>
      <c r="BM431" s="21"/>
      <c r="BN431" s="21"/>
      <c r="BO431" s="21"/>
      <c r="BP431" s="21"/>
      <c r="BQ431" s="31"/>
      <c r="BR431" s="82"/>
      <c r="BS431" s="76"/>
      <c r="BT431" s="76"/>
      <c r="BU431" s="76"/>
      <c r="BV431" s="57"/>
      <c r="BW431" s="18"/>
      <c r="BX431" s="21"/>
      <c r="BY431" s="21"/>
      <c r="BZ431" s="21"/>
      <c r="CA431" s="21"/>
      <c r="CB431" s="21"/>
      <c r="CC431" s="21"/>
      <c r="CD431" s="21"/>
      <c r="CE431" s="21"/>
      <c r="CF431" s="21"/>
      <c r="CG431" s="21"/>
      <c r="CH431" s="31"/>
      <c r="CI431" s="82"/>
      <c r="CJ431" s="76"/>
      <c r="CK431" s="76"/>
      <c r="CL431" s="76"/>
      <c r="CM431" s="57"/>
      <c r="CN431" s="18"/>
      <c r="CO431" s="21"/>
      <c r="CP431" s="21"/>
      <c r="CQ431" s="21"/>
      <c r="CR431" s="21"/>
      <c r="CS431" s="21"/>
      <c r="CT431" s="21"/>
      <c r="CU431" s="21"/>
      <c r="CV431" s="21"/>
      <c r="CW431" s="21"/>
      <c r="CX431" s="21"/>
      <c r="CY431" s="31"/>
      <c r="CZ431" s="82"/>
      <c r="DA431" s="76"/>
      <c r="DB431" s="76"/>
      <c r="DC431" s="76"/>
      <c r="DD431" s="57"/>
      <c r="DE431" s="18"/>
      <c r="DF431" s="21"/>
      <c r="DG431" s="33"/>
      <c r="DH431" s="11"/>
      <c r="DI431" s="11"/>
      <c r="DJ431" s="11"/>
      <c r="DK431" s="11"/>
      <c r="DL431" s="11"/>
      <c r="DM431" s="11"/>
      <c r="DN431" s="11"/>
      <c r="DO431" s="11"/>
      <c r="DP431" s="10"/>
      <c r="DQ431" s="75"/>
      <c r="DR431" s="80"/>
      <c r="DS431" s="76"/>
      <c r="DT431" s="81"/>
      <c r="DU431" s="6"/>
      <c r="DV431" s="4"/>
      <c r="DW431" s="11"/>
      <c r="DX431" s="11"/>
      <c r="DY431" s="11"/>
      <c r="DZ431" s="11"/>
      <c r="EA431" s="11"/>
      <c r="EB431" s="11"/>
      <c r="EC431" s="11"/>
      <c r="ED431" s="11"/>
      <c r="EE431" s="11"/>
      <c r="EF431" s="11"/>
      <c r="EG431" s="10"/>
      <c r="EH431" s="75"/>
      <c r="EI431" s="80"/>
      <c r="EJ431" s="76"/>
      <c r="EK431" s="81"/>
      <c r="EL431" s="6"/>
      <c r="EM431" s="4"/>
      <c r="EN431" s="11"/>
      <c r="EO431" s="11"/>
      <c r="EP431" s="11"/>
      <c r="EQ431" s="11"/>
      <c r="ER431" s="11"/>
      <c r="ES431" s="11"/>
      <c r="ET431" s="11"/>
      <c r="EU431" s="11"/>
      <c r="EV431" s="11"/>
      <c r="EW431" s="11"/>
      <c r="EX431" s="10"/>
      <c r="EY431" s="75"/>
      <c r="EZ431" s="80"/>
      <c r="FA431" s="76"/>
      <c r="FB431" s="81"/>
      <c r="FC431" s="6"/>
      <c r="FD431" s="4"/>
      <c r="FE431" s="11"/>
      <c r="FF431" s="11"/>
      <c r="FG431" s="11"/>
      <c r="FH431" s="11"/>
      <c r="FI431" s="11"/>
      <c r="FJ431" s="11"/>
      <c r="FK431" s="11"/>
      <c r="FL431" s="11"/>
      <c r="FM431" s="11"/>
      <c r="FN431" s="11"/>
      <c r="FO431" s="10"/>
      <c r="FP431" s="75"/>
      <c r="FQ431" s="80"/>
      <c r="FR431" s="76"/>
      <c r="FS431" s="81"/>
      <c r="FT431" s="6"/>
      <c r="FU431" s="4"/>
      <c r="FV431" s="11"/>
      <c r="FW431" s="11"/>
      <c r="FX431" s="11"/>
      <c r="FY431" s="11"/>
      <c r="FZ431" s="11"/>
      <c r="GA431" s="11"/>
      <c r="GB431" s="11"/>
      <c r="GC431" s="11"/>
      <c r="GD431" s="11"/>
      <c r="GE431" s="11"/>
      <c r="GF431" s="10"/>
      <c r="GG431" s="75"/>
      <c r="GH431" s="80"/>
      <c r="GI431" s="76"/>
      <c r="GJ431" s="81"/>
      <c r="GK431" s="6"/>
      <c r="GL431" s="4"/>
      <c r="GM431" s="11"/>
      <c r="GN431" s="11"/>
      <c r="GO431" s="11"/>
      <c r="GP431" s="11"/>
      <c r="GQ431" s="11"/>
      <c r="GR431" s="11"/>
      <c r="GS431" s="11"/>
      <c r="GT431" s="11"/>
      <c r="GU431" s="11"/>
      <c r="GV431" s="11"/>
      <c r="GW431" s="10"/>
      <c r="GX431" s="75"/>
      <c r="GY431" s="80"/>
      <c r="GZ431" s="76"/>
      <c r="HA431" s="81"/>
      <c r="HB431" s="6"/>
      <c r="HC431" s="4"/>
      <c r="HD431" s="11"/>
      <c r="HE431" s="11"/>
      <c r="HF431" s="11"/>
      <c r="HG431" s="11"/>
      <c r="HH431" s="11"/>
      <c r="HI431" s="11"/>
      <c r="HJ431" s="11"/>
      <c r="HK431" s="11"/>
      <c r="HL431" s="11"/>
      <c r="HM431" s="11"/>
      <c r="HN431" s="10"/>
      <c r="HO431" s="75"/>
      <c r="HP431" s="80"/>
      <c r="HQ431" s="76"/>
      <c r="HR431" s="81"/>
      <c r="HS431" s="6"/>
      <c r="HT431" s="4"/>
      <c r="HU431" s="11"/>
      <c r="HV431" s="11"/>
      <c r="HW431" s="11"/>
      <c r="HX431" s="11"/>
      <c r="HY431" s="11"/>
      <c r="HZ431" s="11"/>
      <c r="IA431" s="11"/>
      <c r="IB431" s="11"/>
      <c r="IC431" s="11"/>
      <c r="ID431" s="11"/>
      <c r="IE431" s="10"/>
      <c r="IF431" s="75"/>
      <c r="IG431" s="80"/>
      <c r="IH431" s="76"/>
      <c r="II431" s="81"/>
      <c r="IJ431" s="6"/>
      <c r="IK431" s="4"/>
      <c r="IL431" s="11"/>
      <c r="IM431" s="11"/>
      <c r="IN431" s="11"/>
      <c r="IO431" s="11"/>
      <c r="IP431" s="11"/>
      <c r="IQ431" s="11"/>
      <c r="IR431" s="11"/>
      <c r="IS431" s="11"/>
      <c r="IT431" s="11"/>
      <c r="IU431" s="11"/>
      <c r="IV431" s="10"/>
    </row>
    <row r="432" spans="1:256" ht="19.5" customHeight="1">
      <c r="A432" s="84"/>
      <c r="B432" s="80"/>
      <c r="C432" s="76"/>
      <c r="D432" s="81"/>
      <c r="E432" s="4"/>
      <c r="F432" s="4"/>
      <c r="G432" s="4"/>
      <c r="H432" s="4">
        <v>2023</v>
      </c>
      <c r="I432" s="11">
        <f aca="true" t="shared" si="206" ref="I432:I439">K432+M432+O432+Q432</f>
        <v>475274.9</v>
      </c>
      <c r="J432" s="11">
        <f t="shared" si="202"/>
        <v>0</v>
      </c>
      <c r="K432" s="11">
        <f t="shared" si="204"/>
        <v>403741.30000000005</v>
      </c>
      <c r="L432" s="11">
        <f aca="true" t="shared" si="207" ref="L432:R439">L318+L128+L369</f>
        <v>0</v>
      </c>
      <c r="M432" s="11">
        <f t="shared" si="207"/>
        <v>0</v>
      </c>
      <c r="N432" s="11">
        <f t="shared" si="207"/>
        <v>0</v>
      </c>
      <c r="O432" s="11">
        <f t="shared" si="207"/>
        <v>71533.6</v>
      </c>
      <c r="P432" s="11">
        <f t="shared" si="207"/>
        <v>0</v>
      </c>
      <c r="Q432" s="11">
        <f t="shared" si="207"/>
        <v>0</v>
      </c>
      <c r="R432" s="11">
        <f t="shared" si="207"/>
        <v>0</v>
      </c>
      <c r="S432" s="10"/>
      <c r="T432" s="75"/>
      <c r="U432" s="76"/>
      <c r="V432" s="76"/>
      <c r="W432" s="18"/>
      <c r="X432" s="18"/>
      <c r="Y432" s="21"/>
      <c r="Z432" s="21"/>
      <c r="AA432" s="21"/>
      <c r="AB432" s="21"/>
      <c r="AC432" s="21"/>
      <c r="AD432" s="21"/>
      <c r="AE432" s="21"/>
      <c r="AF432" s="21"/>
      <c r="AG432" s="21"/>
      <c r="AH432" s="21"/>
      <c r="AI432" s="31"/>
      <c r="AJ432" s="82"/>
      <c r="AK432" s="76"/>
      <c r="AL432" s="76"/>
      <c r="AM432" s="76"/>
      <c r="AN432" s="18"/>
      <c r="AO432" s="18"/>
      <c r="AP432" s="21"/>
      <c r="AQ432" s="21"/>
      <c r="AR432" s="21"/>
      <c r="AS432" s="21"/>
      <c r="AT432" s="21"/>
      <c r="AU432" s="21"/>
      <c r="AV432" s="21"/>
      <c r="AW432" s="21"/>
      <c r="AX432" s="21"/>
      <c r="AY432" s="21"/>
      <c r="AZ432" s="31"/>
      <c r="BA432" s="82"/>
      <c r="BB432" s="76"/>
      <c r="BC432" s="76"/>
      <c r="BD432" s="76"/>
      <c r="BE432" s="18"/>
      <c r="BF432" s="18"/>
      <c r="BG432" s="21"/>
      <c r="BH432" s="21"/>
      <c r="BI432" s="21"/>
      <c r="BJ432" s="21"/>
      <c r="BK432" s="21"/>
      <c r="BL432" s="21"/>
      <c r="BM432" s="21"/>
      <c r="BN432" s="21"/>
      <c r="BO432" s="21"/>
      <c r="BP432" s="21"/>
      <c r="BQ432" s="31"/>
      <c r="BR432" s="82"/>
      <c r="BS432" s="76"/>
      <c r="BT432" s="76"/>
      <c r="BU432" s="76"/>
      <c r="BV432" s="18"/>
      <c r="BW432" s="18"/>
      <c r="BX432" s="21"/>
      <c r="BY432" s="21"/>
      <c r="BZ432" s="21"/>
      <c r="CA432" s="21"/>
      <c r="CB432" s="21"/>
      <c r="CC432" s="21"/>
      <c r="CD432" s="21"/>
      <c r="CE432" s="21"/>
      <c r="CF432" s="21"/>
      <c r="CG432" s="21"/>
      <c r="CH432" s="31"/>
      <c r="CI432" s="82"/>
      <c r="CJ432" s="76"/>
      <c r="CK432" s="76"/>
      <c r="CL432" s="76"/>
      <c r="CM432" s="18"/>
      <c r="CN432" s="18"/>
      <c r="CO432" s="21"/>
      <c r="CP432" s="21"/>
      <c r="CQ432" s="21"/>
      <c r="CR432" s="21"/>
      <c r="CS432" s="21"/>
      <c r="CT432" s="21"/>
      <c r="CU432" s="21"/>
      <c r="CV432" s="21"/>
      <c r="CW432" s="21"/>
      <c r="CX432" s="21"/>
      <c r="CY432" s="31"/>
      <c r="CZ432" s="82"/>
      <c r="DA432" s="76"/>
      <c r="DB432" s="76"/>
      <c r="DC432" s="76"/>
      <c r="DD432" s="18"/>
      <c r="DE432" s="18"/>
      <c r="DF432" s="21"/>
      <c r="DG432" s="33"/>
      <c r="DH432" s="11"/>
      <c r="DI432" s="11"/>
      <c r="DJ432" s="11"/>
      <c r="DK432" s="11"/>
      <c r="DL432" s="11"/>
      <c r="DM432" s="11"/>
      <c r="DN432" s="11"/>
      <c r="DO432" s="11"/>
      <c r="DP432" s="10"/>
      <c r="DQ432" s="75"/>
      <c r="DR432" s="80"/>
      <c r="DS432" s="76"/>
      <c r="DT432" s="81"/>
      <c r="DU432" s="4"/>
      <c r="DV432" s="4"/>
      <c r="DW432" s="11"/>
      <c r="DX432" s="11"/>
      <c r="DY432" s="11"/>
      <c r="DZ432" s="11"/>
      <c r="EA432" s="11"/>
      <c r="EB432" s="11"/>
      <c r="EC432" s="11"/>
      <c r="ED432" s="11"/>
      <c r="EE432" s="11"/>
      <c r="EF432" s="11"/>
      <c r="EG432" s="10"/>
      <c r="EH432" s="75"/>
      <c r="EI432" s="80"/>
      <c r="EJ432" s="76"/>
      <c r="EK432" s="81"/>
      <c r="EL432" s="4"/>
      <c r="EM432" s="4"/>
      <c r="EN432" s="11"/>
      <c r="EO432" s="11"/>
      <c r="EP432" s="11"/>
      <c r="EQ432" s="11"/>
      <c r="ER432" s="11"/>
      <c r="ES432" s="11"/>
      <c r="ET432" s="11"/>
      <c r="EU432" s="11"/>
      <c r="EV432" s="11"/>
      <c r="EW432" s="11"/>
      <c r="EX432" s="10"/>
      <c r="EY432" s="75"/>
      <c r="EZ432" s="80"/>
      <c r="FA432" s="76"/>
      <c r="FB432" s="81"/>
      <c r="FC432" s="4"/>
      <c r="FD432" s="4"/>
      <c r="FE432" s="11"/>
      <c r="FF432" s="11"/>
      <c r="FG432" s="11"/>
      <c r="FH432" s="11"/>
      <c r="FI432" s="11"/>
      <c r="FJ432" s="11"/>
      <c r="FK432" s="11"/>
      <c r="FL432" s="11"/>
      <c r="FM432" s="11"/>
      <c r="FN432" s="11"/>
      <c r="FO432" s="10"/>
      <c r="FP432" s="75"/>
      <c r="FQ432" s="80"/>
      <c r="FR432" s="76"/>
      <c r="FS432" s="81"/>
      <c r="FT432" s="4"/>
      <c r="FU432" s="4"/>
      <c r="FV432" s="11"/>
      <c r="FW432" s="11"/>
      <c r="FX432" s="11"/>
      <c r="FY432" s="11"/>
      <c r="FZ432" s="11"/>
      <c r="GA432" s="11"/>
      <c r="GB432" s="11"/>
      <c r="GC432" s="11"/>
      <c r="GD432" s="11"/>
      <c r="GE432" s="11"/>
      <c r="GF432" s="10"/>
      <c r="GG432" s="75"/>
      <c r="GH432" s="80"/>
      <c r="GI432" s="76"/>
      <c r="GJ432" s="81"/>
      <c r="GK432" s="4"/>
      <c r="GL432" s="4"/>
      <c r="GM432" s="11"/>
      <c r="GN432" s="11"/>
      <c r="GO432" s="11"/>
      <c r="GP432" s="11"/>
      <c r="GQ432" s="11"/>
      <c r="GR432" s="11"/>
      <c r="GS432" s="11"/>
      <c r="GT432" s="11"/>
      <c r="GU432" s="11"/>
      <c r="GV432" s="11"/>
      <c r="GW432" s="10"/>
      <c r="GX432" s="75"/>
      <c r="GY432" s="80"/>
      <c r="GZ432" s="76"/>
      <c r="HA432" s="81"/>
      <c r="HB432" s="4"/>
      <c r="HC432" s="4"/>
      <c r="HD432" s="11"/>
      <c r="HE432" s="11"/>
      <c r="HF432" s="11"/>
      <c r="HG432" s="11"/>
      <c r="HH432" s="11"/>
      <c r="HI432" s="11"/>
      <c r="HJ432" s="11"/>
      <c r="HK432" s="11"/>
      <c r="HL432" s="11"/>
      <c r="HM432" s="11"/>
      <c r="HN432" s="10"/>
      <c r="HO432" s="75"/>
      <c r="HP432" s="80"/>
      <c r="HQ432" s="76"/>
      <c r="HR432" s="81"/>
      <c r="HS432" s="4"/>
      <c r="HT432" s="4"/>
      <c r="HU432" s="11"/>
      <c r="HV432" s="11"/>
      <c r="HW432" s="11"/>
      <c r="HX432" s="11"/>
      <c r="HY432" s="11"/>
      <c r="HZ432" s="11"/>
      <c r="IA432" s="11"/>
      <c r="IB432" s="11"/>
      <c r="IC432" s="11"/>
      <c r="ID432" s="11"/>
      <c r="IE432" s="10"/>
      <c r="IF432" s="75"/>
      <c r="IG432" s="80"/>
      <c r="IH432" s="76"/>
      <c r="II432" s="81"/>
      <c r="IJ432" s="4"/>
      <c r="IK432" s="4"/>
      <c r="IL432" s="11"/>
      <c r="IM432" s="11"/>
      <c r="IN432" s="11"/>
      <c r="IO432" s="11"/>
      <c r="IP432" s="11"/>
      <c r="IQ432" s="11"/>
      <c r="IR432" s="11"/>
      <c r="IS432" s="11"/>
      <c r="IT432" s="11"/>
      <c r="IU432" s="11"/>
      <c r="IV432" s="10"/>
    </row>
    <row r="433" spans="1:256" ht="21.75" customHeight="1">
      <c r="A433" s="84"/>
      <c r="B433" s="80"/>
      <c r="C433" s="76"/>
      <c r="D433" s="81"/>
      <c r="E433" s="4"/>
      <c r="F433" s="4"/>
      <c r="G433" s="4"/>
      <c r="H433" s="4">
        <v>2024</v>
      </c>
      <c r="I433" s="11">
        <f t="shared" si="206"/>
        <v>500982.5</v>
      </c>
      <c r="J433" s="11">
        <f t="shared" si="202"/>
        <v>0</v>
      </c>
      <c r="K433" s="11">
        <f t="shared" si="204"/>
        <v>138157.5</v>
      </c>
      <c r="L433" s="11">
        <f t="shared" si="207"/>
        <v>0</v>
      </c>
      <c r="M433" s="11">
        <f t="shared" si="207"/>
        <v>0</v>
      </c>
      <c r="N433" s="11">
        <f t="shared" si="207"/>
        <v>0</v>
      </c>
      <c r="O433" s="11">
        <f t="shared" si="207"/>
        <v>362825</v>
      </c>
      <c r="P433" s="11">
        <f t="shared" si="207"/>
        <v>0</v>
      </c>
      <c r="Q433" s="11">
        <f t="shared" si="207"/>
        <v>0</v>
      </c>
      <c r="R433" s="11">
        <f t="shared" si="207"/>
        <v>0</v>
      </c>
      <c r="S433" s="10"/>
      <c r="T433" s="75"/>
      <c r="U433" s="76"/>
      <c r="V433" s="76"/>
      <c r="W433" s="18"/>
      <c r="X433" s="18"/>
      <c r="Y433" s="21"/>
      <c r="Z433" s="21"/>
      <c r="AA433" s="21"/>
      <c r="AB433" s="21"/>
      <c r="AC433" s="21"/>
      <c r="AD433" s="21"/>
      <c r="AE433" s="21"/>
      <c r="AF433" s="21"/>
      <c r="AG433" s="21"/>
      <c r="AH433" s="21"/>
      <c r="AI433" s="31"/>
      <c r="AJ433" s="82"/>
      <c r="AK433" s="76"/>
      <c r="AL433" s="76"/>
      <c r="AM433" s="76"/>
      <c r="AN433" s="18"/>
      <c r="AO433" s="18"/>
      <c r="AP433" s="21"/>
      <c r="AQ433" s="21"/>
      <c r="AR433" s="21"/>
      <c r="AS433" s="21"/>
      <c r="AT433" s="21"/>
      <c r="AU433" s="21"/>
      <c r="AV433" s="21"/>
      <c r="AW433" s="21"/>
      <c r="AX433" s="21"/>
      <c r="AY433" s="21"/>
      <c r="AZ433" s="31"/>
      <c r="BA433" s="82"/>
      <c r="BB433" s="76"/>
      <c r="BC433" s="76"/>
      <c r="BD433" s="76"/>
      <c r="BE433" s="18"/>
      <c r="BF433" s="18"/>
      <c r="BG433" s="21"/>
      <c r="BH433" s="21"/>
      <c r="BI433" s="21"/>
      <c r="BJ433" s="21"/>
      <c r="BK433" s="21"/>
      <c r="BL433" s="21"/>
      <c r="BM433" s="21"/>
      <c r="BN433" s="21"/>
      <c r="BO433" s="21"/>
      <c r="BP433" s="21"/>
      <c r="BQ433" s="31"/>
      <c r="BR433" s="82"/>
      <c r="BS433" s="76"/>
      <c r="BT433" s="76"/>
      <c r="BU433" s="76"/>
      <c r="BV433" s="18"/>
      <c r="BW433" s="18"/>
      <c r="BX433" s="21"/>
      <c r="BY433" s="21"/>
      <c r="BZ433" s="21"/>
      <c r="CA433" s="21"/>
      <c r="CB433" s="21"/>
      <c r="CC433" s="21"/>
      <c r="CD433" s="21"/>
      <c r="CE433" s="21"/>
      <c r="CF433" s="21"/>
      <c r="CG433" s="21"/>
      <c r="CH433" s="31"/>
      <c r="CI433" s="82"/>
      <c r="CJ433" s="76"/>
      <c r="CK433" s="76"/>
      <c r="CL433" s="76"/>
      <c r="CM433" s="18"/>
      <c r="CN433" s="18"/>
      <c r="CO433" s="21"/>
      <c r="CP433" s="21"/>
      <c r="CQ433" s="21"/>
      <c r="CR433" s="21"/>
      <c r="CS433" s="21"/>
      <c r="CT433" s="21"/>
      <c r="CU433" s="21"/>
      <c r="CV433" s="21"/>
      <c r="CW433" s="21"/>
      <c r="CX433" s="21"/>
      <c r="CY433" s="31"/>
      <c r="CZ433" s="82"/>
      <c r="DA433" s="76"/>
      <c r="DB433" s="76"/>
      <c r="DC433" s="76"/>
      <c r="DD433" s="18"/>
      <c r="DE433" s="18"/>
      <c r="DF433" s="21"/>
      <c r="DG433" s="33"/>
      <c r="DH433" s="11"/>
      <c r="DI433" s="11"/>
      <c r="DJ433" s="11"/>
      <c r="DK433" s="11"/>
      <c r="DL433" s="11"/>
      <c r="DM433" s="11"/>
      <c r="DN433" s="11"/>
      <c r="DO433" s="11"/>
      <c r="DP433" s="10"/>
      <c r="DQ433" s="75"/>
      <c r="DR433" s="80"/>
      <c r="DS433" s="76"/>
      <c r="DT433" s="81"/>
      <c r="DU433" s="4"/>
      <c r="DV433" s="4"/>
      <c r="DW433" s="11"/>
      <c r="DX433" s="11"/>
      <c r="DY433" s="11"/>
      <c r="DZ433" s="11"/>
      <c r="EA433" s="11"/>
      <c r="EB433" s="11"/>
      <c r="EC433" s="11"/>
      <c r="ED433" s="11"/>
      <c r="EE433" s="11"/>
      <c r="EF433" s="11"/>
      <c r="EG433" s="10"/>
      <c r="EH433" s="75"/>
      <c r="EI433" s="80"/>
      <c r="EJ433" s="76"/>
      <c r="EK433" s="81"/>
      <c r="EL433" s="4"/>
      <c r="EM433" s="4"/>
      <c r="EN433" s="11"/>
      <c r="EO433" s="11"/>
      <c r="EP433" s="11"/>
      <c r="EQ433" s="11"/>
      <c r="ER433" s="11"/>
      <c r="ES433" s="11"/>
      <c r="ET433" s="11"/>
      <c r="EU433" s="11"/>
      <c r="EV433" s="11"/>
      <c r="EW433" s="11"/>
      <c r="EX433" s="10"/>
      <c r="EY433" s="75"/>
      <c r="EZ433" s="80"/>
      <c r="FA433" s="76"/>
      <c r="FB433" s="81"/>
      <c r="FC433" s="4"/>
      <c r="FD433" s="4"/>
      <c r="FE433" s="11"/>
      <c r="FF433" s="11"/>
      <c r="FG433" s="11"/>
      <c r="FH433" s="11"/>
      <c r="FI433" s="11"/>
      <c r="FJ433" s="11"/>
      <c r="FK433" s="11"/>
      <c r="FL433" s="11"/>
      <c r="FM433" s="11"/>
      <c r="FN433" s="11"/>
      <c r="FO433" s="10"/>
      <c r="FP433" s="75"/>
      <c r="FQ433" s="80"/>
      <c r="FR433" s="76"/>
      <c r="FS433" s="81"/>
      <c r="FT433" s="4"/>
      <c r="FU433" s="4"/>
      <c r="FV433" s="11"/>
      <c r="FW433" s="11"/>
      <c r="FX433" s="11"/>
      <c r="FY433" s="11"/>
      <c r="FZ433" s="11"/>
      <c r="GA433" s="11"/>
      <c r="GB433" s="11"/>
      <c r="GC433" s="11"/>
      <c r="GD433" s="11"/>
      <c r="GE433" s="11"/>
      <c r="GF433" s="10"/>
      <c r="GG433" s="75"/>
      <c r="GH433" s="80"/>
      <c r="GI433" s="76"/>
      <c r="GJ433" s="81"/>
      <c r="GK433" s="4"/>
      <c r="GL433" s="4"/>
      <c r="GM433" s="11"/>
      <c r="GN433" s="11"/>
      <c r="GO433" s="11"/>
      <c r="GP433" s="11"/>
      <c r="GQ433" s="11"/>
      <c r="GR433" s="11"/>
      <c r="GS433" s="11"/>
      <c r="GT433" s="11"/>
      <c r="GU433" s="11"/>
      <c r="GV433" s="11"/>
      <c r="GW433" s="10"/>
      <c r="GX433" s="75"/>
      <c r="GY433" s="80"/>
      <c r="GZ433" s="76"/>
      <c r="HA433" s="81"/>
      <c r="HB433" s="4"/>
      <c r="HC433" s="4"/>
      <c r="HD433" s="11"/>
      <c r="HE433" s="11"/>
      <c r="HF433" s="11"/>
      <c r="HG433" s="11"/>
      <c r="HH433" s="11"/>
      <c r="HI433" s="11"/>
      <c r="HJ433" s="11"/>
      <c r="HK433" s="11"/>
      <c r="HL433" s="11"/>
      <c r="HM433" s="11"/>
      <c r="HN433" s="10"/>
      <c r="HO433" s="75"/>
      <c r="HP433" s="80"/>
      <c r="HQ433" s="76"/>
      <c r="HR433" s="81"/>
      <c r="HS433" s="4"/>
      <c r="HT433" s="4"/>
      <c r="HU433" s="11"/>
      <c r="HV433" s="11"/>
      <c r="HW433" s="11"/>
      <c r="HX433" s="11"/>
      <c r="HY433" s="11"/>
      <c r="HZ433" s="11"/>
      <c r="IA433" s="11"/>
      <c r="IB433" s="11"/>
      <c r="IC433" s="11"/>
      <c r="ID433" s="11"/>
      <c r="IE433" s="10"/>
      <c r="IF433" s="75"/>
      <c r="IG433" s="80"/>
      <c r="IH433" s="76"/>
      <c r="II433" s="81"/>
      <c r="IJ433" s="4"/>
      <c r="IK433" s="4"/>
      <c r="IL433" s="11"/>
      <c r="IM433" s="11"/>
      <c r="IN433" s="11"/>
      <c r="IO433" s="11"/>
      <c r="IP433" s="11"/>
      <c r="IQ433" s="11"/>
      <c r="IR433" s="11"/>
      <c r="IS433" s="11"/>
      <c r="IT433" s="11"/>
      <c r="IU433" s="11"/>
      <c r="IV433" s="10"/>
    </row>
    <row r="434" spans="1:256" ht="21.75" customHeight="1">
      <c r="A434" s="84"/>
      <c r="B434" s="80"/>
      <c r="C434" s="76"/>
      <c r="D434" s="81"/>
      <c r="E434" s="4"/>
      <c r="F434" s="4"/>
      <c r="G434" s="4"/>
      <c r="H434" s="4">
        <v>2025</v>
      </c>
      <c r="I434" s="11">
        <f t="shared" si="206"/>
        <v>825616.6</v>
      </c>
      <c r="J434" s="11">
        <f t="shared" si="202"/>
        <v>0</v>
      </c>
      <c r="K434" s="11">
        <f t="shared" si="204"/>
        <v>413813.2</v>
      </c>
      <c r="L434" s="11">
        <f t="shared" si="207"/>
        <v>0</v>
      </c>
      <c r="M434" s="11">
        <f t="shared" si="207"/>
        <v>0</v>
      </c>
      <c r="N434" s="11">
        <f t="shared" si="207"/>
        <v>0</v>
      </c>
      <c r="O434" s="11">
        <f t="shared" si="207"/>
        <v>411803.39999999997</v>
      </c>
      <c r="P434" s="11">
        <f t="shared" si="207"/>
        <v>0</v>
      </c>
      <c r="Q434" s="11">
        <f t="shared" si="207"/>
        <v>0</v>
      </c>
      <c r="R434" s="11">
        <f t="shared" si="207"/>
        <v>0</v>
      </c>
      <c r="S434" s="10"/>
      <c r="T434" s="75"/>
      <c r="U434" s="76"/>
      <c r="V434" s="76"/>
      <c r="W434" s="18"/>
      <c r="X434" s="18"/>
      <c r="Y434" s="21"/>
      <c r="Z434" s="21"/>
      <c r="AA434" s="21"/>
      <c r="AB434" s="21"/>
      <c r="AC434" s="21"/>
      <c r="AD434" s="21"/>
      <c r="AE434" s="21"/>
      <c r="AF434" s="21"/>
      <c r="AG434" s="21"/>
      <c r="AH434" s="21"/>
      <c r="AI434" s="31"/>
      <c r="AJ434" s="82"/>
      <c r="AK434" s="76"/>
      <c r="AL434" s="76"/>
      <c r="AM434" s="76"/>
      <c r="AN434" s="18"/>
      <c r="AO434" s="18"/>
      <c r="AP434" s="21"/>
      <c r="AQ434" s="21"/>
      <c r="AR434" s="21"/>
      <c r="AS434" s="21"/>
      <c r="AT434" s="21"/>
      <c r="AU434" s="21"/>
      <c r="AV434" s="21"/>
      <c r="AW434" s="21"/>
      <c r="AX434" s="21"/>
      <c r="AY434" s="21"/>
      <c r="AZ434" s="31"/>
      <c r="BA434" s="82"/>
      <c r="BB434" s="76"/>
      <c r="BC434" s="76"/>
      <c r="BD434" s="76"/>
      <c r="BE434" s="18"/>
      <c r="BF434" s="18"/>
      <c r="BG434" s="21"/>
      <c r="BH434" s="21"/>
      <c r="BI434" s="21"/>
      <c r="BJ434" s="21"/>
      <c r="BK434" s="21"/>
      <c r="BL434" s="21"/>
      <c r="BM434" s="21"/>
      <c r="BN434" s="21"/>
      <c r="BO434" s="21"/>
      <c r="BP434" s="21"/>
      <c r="BQ434" s="31"/>
      <c r="BR434" s="82"/>
      <c r="BS434" s="76"/>
      <c r="BT434" s="76"/>
      <c r="BU434" s="76"/>
      <c r="BV434" s="18"/>
      <c r="BW434" s="18"/>
      <c r="BX434" s="21"/>
      <c r="BY434" s="21"/>
      <c r="BZ434" s="21"/>
      <c r="CA434" s="21"/>
      <c r="CB434" s="21"/>
      <c r="CC434" s="21"/>
      <c r="CD434" s="21"/>
      <c r="CE434" s="21"/>
      <c r="CF434" s="21"/>
      <c r="CG434" s="21"/>
      <c r="CH434" s="31"/>
      <c r="CI434" s="82"/>
      <c r="CJ434" s="76"/>
      <c r="CK434" s="76"/>
      <c r="CL434" s="76"/>
      <c r="CM434" s="18"/>
      <c r="CN434" s="18"/>
      <c r="CO434" s="21"/>
      <c r="CP434" s="21"/>
      <c r="CQ434" s="21"/>
      <c r="CR434" s="21"/>
      <c r="CS434" s="21"/>
      <c r="CT434" s="21"/>
      <c r="CU434" s="21"/>
      <c r="CV434" s="21"/>
      <c r="CW434" s="21"/>
      <c r="CX434" s="21"/>
      <c r="CY434" s="31"/>
      <c r="CZ434" s="82"/>
      <c r="DA434" s="76"/>
      <c r="DB434" s="76"/>
      <c r="DC434" s="76"/>
      <c r="DD434" s="18"/>
      <c r="DE434" s="18"/>
      <c r="DF434" s="21"/>
      <c r="DG434" s="33"/>
      <c r="DH434" s="11"/>
      <c r="DI434" s="11"/>
      <c r="DJ434" s="11"/>
      <c r="DK434" s="11"/>
      <c r="DL434" s="11"/>
      <c r="DM434" s="11"/>
      <c r="DN434" s="11"/>
      <c r="DO434" s="11"/>
      <c r="DP434" s="10"/>
      <c r="DQ434" s="75"/>
      <c r="DR434" s="80"/>
      <c r="DS434" s="76"/>
      <c r="DT434" s="81"/>
      <c r="DU434" s="4"/>
      <c r="DV434" s="4"/>
      <c r="DW434" s="11"/>
      <c r="DX434" s="11"/>
      <c r="DY434" s="11"/>
      <c r="DZ434" s="11"/>
      <c r="EA434" s="11"/>
      <c r="EB434" s="11"/>
      <c r="EC434" s="11"/>
      <c r="ED434" s="11"/>
      <c r="EE434" s="11"/>
      <c r="EF434" s="11"/>
      <c r="EG434" s="10"/>
      <c r="EH434" s="75"/>
      <c r="EI434" s="80"/>
      <c r="EJ434" s="76"/>
      <c r="EK434" s="81"/>
      <c r="EL434" s="4"/>
      <c r="EM434" s="4"/>
      <c r="EN434" s="11"/>
      <c r="EO434" s="11"/>
      <c r="EP434" s="11"/>
      <c r="EQ434" s="11"/>
      <c r="ER434" s="11"/>
      <c r="ES434" s="11"/>
      <c r="ET434" s="11"/>
      <c r="EU434" s="11"/>
      <c r="EV434" s="11"/>
      <c r="EW434" s="11"/>
      <c r="EX434" s="10"/>
      <c r="EY434" s="75"/>
      <c r="EZ434" s="80"/>
      <c r="FA434" s="76"/>
      <c r="FB434" s="81"/>
      <c r="FC434" s="4"/>
      <c r="FD434" s="4"/>
      <c r="FE434" s="11"/>
      <c r="FF434" s="11"/>
      <c r="FG434" s="11"/>
      <c r="FH434" s="11"/>
      <c r="FI434" s="11"/>
      <c r="FJ434" s="11"/>
      <c r="FK434" s="11"/>
      <c r="FL434" s="11"/>
      <c r="FM434" s="11"/>
      <c r="FN434" s="11"/>
      <c r="FO434" s="10"/>
      <c r="FP434" s="75"/>
      <c r="FQ434" s="80"/>
      <c r="FR434" s="76"/>
      <c r="FS434" s="81"/>
      <c r="FT434" s="4"/>
      <c r="FU434" s="4"/>
      <c r="FV434" s="11"/>
      <c r="FW434" s="11"/>
      <c r="FX434" s="11"/>
      <c r="FY434" s="11"/>
      <c r="FZ434" s="11"/>
      <c r="GA434" s="11"/>
      <c r="GB434" s="11"/>
      <c r="GC434" s="11"/>
      <c r="GD434" s="11"/>
      <c r="GE434" s="11"/>
      <c r="GF434" s="10"/>
      <c r="GG434" s="75"/>
      <c r="GH434" s="80"/>
      <c r="GI434" s="76"/>
      <c r="GJ434" s="81"/>
      <c r="GK434" s="4"/>
      <c r="GL434" s="4"/>
      <c r="GM434" s="11"/>
      <c r="GN434" s="11"/>
      <c r="GO434" s="11"/>
      <c r="GP434" s="11"/>
      <c r="GQ434" s="11"/>
      <c r="GR434" s="11"/>
      <c r="GS434" s="11"/>
      <c r="GT434" s="11"/>
      <c r="GU434" s="11"/>
      <c r="GV434" s="11"/>
      <c r="GW434" s="10"/>
      <c r="GX434" s="75"/>
      <c r="GY434" s="80"/>
      <c r="GZ434" s="76"/>
      <c r="HA434" s="81"/>
      <c r="HB434" s="4"/>
      <c r="HC434" s="4"/>
      <c r="HD434" s="11"/>
      <c r="HE434" s="11"/>
      <c r="HF434" s="11"/>
      <c r="HG434" s="11"/>
      <c r="HH434" s="11"/>
      <c r="HI434" s="11"/>
      <c r="HJ434" s="11"/>
      <c r="HK434" s="11"/>
      <c r="HL434" s="11"/>
      <c r="HM434" s="11"/>
      <c r="HN434" s="10"/>
      <c r="HO434" s="75"/>
      <c r="HP434" s="80"/>
      <c r="HQ434" s="76"/>
      <c r="HR434" s="81"/>
      <c r="HS434" s="4"/>
      <c r="HT434" s="4"/>
      <c r="HU434" s="11"/>
      <c r="HV434" s="11"/>
      <c r="HW434" s="11"/>
      <c r="HX434" s="11"/>
      <c r="HY434" s="11"/>
      <c r="HZ434" s="11"/>
      <c r="IA434" s="11"/>
      <c r="IB434" s="11"/>
      <c r="IC434" s="11"/>
      <c r="ID434" s="11"/>
      <c r="IE434" s="10"/>
      <c r="IF434" s="75"/>
      <c r="IG434" s="80"/>
      <c r="IH434" s="76"/>
      <c r="II434" s="81"/>
      <c r="IJ434" s="4"/>
      <c r="IK434" s="4"/>
      <c r="IL434" s="11"/>
      <c r="IM434" s="11"/>
      <c r="IN434" s="11"/>
      <c r="IO434" s="11"/>
      <c r="IP434" s="11"/>
      <c r="IQ434" s="11"/>
      <c r="IR434" s="11"/>
      <c r="IS434" s="11"/>
      <c r="IT434" s="11"/>
      <c r="IU434" s="11"/>
      <c r="IV434" s="10"/>
    </row>
    <row r="435" spans="1:256" ht="18.75" customHeight="1">
      <c r="A435" s="84"/>
      <c r="B435" s="80"/>
      <c r="C435" s="76"/>
      <c r="D435" s="81"/>
      <c r="E435" s="4"/>
      <c r="F435" s="4"/>
      <c r="G435" s="4"/>
      <c r="H435" s="4">
        <v>2026</v>
      </c>
      <c r="I435" s="11">
        <f t="shared" si="206"/>
        <v>76705.59999999999</v>
      </c>
      <c r="J435" s="11">
        <f t="shared" si="202"/>
        <v>0</v>
      </c>
      <c r="K435" s="11">
        <f t="shared" si="204"/>
        <v>76705.59999999999</v>
      </c>
      <c r="L435" s="11">
        <f t="shared" si="207"/>
        <v>0</v>
      </c>
      <c r="M435" s="11">
        <f t="shared" si="207"/>
        <v>0</v>
      </c>
      <c r="N435" s="11">
        <f t="shared" si="207"/>
        <v>0</v>
      </c>
      <c r="O435" s="11">
        <f t="shared" si="207"/>
        <v>0</v>
      </c>
      <c r="P435" s="11">
        <f t="shared" si="207"/>
        <v>0</v>
      </c>
      <c r="Q435" s="11">
        <f t="shared" si="207"/>
        <v>0</v>
      </c>
      <c r="R435" s="11">
        <f t="shared" si="207"/>
        <v>0</v>
      </c>
      <c r="S435" s="10"/>
      <c r="T435" s="75"/>
      <c r="U435" s="76"/>
      <c r="V435" s="76"/>
      <c r="W435" s="18"/>
      <c r="X435" s="18"/>
      <c r="Y435" s="21"/>
      <c r="Z435" s="21"/>
      <c r="AA435" s="21"/>
      <c r="AB435" s="21"/>
      <c r="AC435" s="21"/>
      <c r="AD435" s="21"/>
      <c r="AE435" s="21"/>
      <c r="AF435" s="21"/>
      <c r="AG435" s="21"/>
      <c r="AH435" s="21"/>
      <c r="AI435" s="31"/>
      <c r="AJ435" s="82"/>
      <c r="AK435" s="76"/>
      <c r="AL435" s="76"/>
      <c r="AM435" s="76"/>
      <c r="AN435" s="18"/>
      <c r="AO435" s="18"/>
      <c r="AP435" s="21"/>
      <c r="AQ435" s="21"/>
      <c r="AR435" s="21"/>
      <c r="AS435" s="21"/>
      <c r="AT435" s="21"/>
      <c r="AU435" s="21"/>
      <c r="AV435" s="21"/>
      <c r="AW435" s="21"/>
      <c r="AX435" s="21"/>
      <c r="AY435" s="21"/>
      <c r="AZ435" s="31"/>
      <c r="BA435" s="82"/>
      <c r="BB435" s="76"/>
      <c r="BC435" s="76"/>
      <c r="BD435" s="76"/>
      <c r="BE435" s="18"/>
      <c r="BF435" s="18"/>
      <c r="BG435" s="21"/>
      <c r="BH435" s="21"/>
      <c r="BI435" s="21"/>
      <c r="BJ435" s="21"/>
      <c r="BK435" s="21"/>
      <c r="BL435" s="21"/>
      <c r="BM435" s="21"/>
      <c r="BN435" s="21"/>
      <c r="BO435" s="21"/>
      <c r="BP435" s="21"/>
      <c r="BQ435" s="31"/>
      <c r="BR435" s="82"/>
      <c r="BS435" s="76"/>
      <c r="BT435" s="76"/>
      <c r="BU435" s="76"/>
      <c r="BV435" s="18"/>
      <c r="BW435" s="18"/>
      <c r="BX435" s="21"/>
      <c r="BY435" s="21"/>
      <c r="BZ435" s="21"/>
      <c r="CA435" s="21"/>
      <c r="CB435" s="21"/>
      <c r="CC435" s="21"/>
      <c r="CD435" s="21"/>
      <c r="CE435" s="21"/>
      <c r="CF435" s="21"/>
      <c r="CG435" s="21"/>
      <c r="CH435" s="31"/>
      <c r="CI435" s="82"/>
      <c r="CJ435" s="76"/>
      <c r="CK435" s="76"/>
      <c r="CL435" s="76"/>
      <c r="CM435" s="18"/>
      <c r="CN435" s="18"/>
      <c r="CO435" s="21"/>
      <c r="CP435" s="21"/>
      <c r="CQ435" s="21"/>
      <c r="CR435" s="21"/>
      <c r="CS435" s="21"/>
      <c r="CT435" s="21"/>
      <c r="CU435" s="21"/>
      <c r="CV435" s="21"/>
      <c r="CW435" s="21"/>
      <c r="CX435" s="21"/>
      <c r="CY435" s="31"/>
      <c r="CZ435" s="82"/>
      <c r="DA435" s="76"/>
      <c r="DB435" s="76"/>
      <c r="DC435" s="76"/>
      <c r="DD435" s="18"/>
      <c r="DE435" s="18"/>
      <c r="DF435" s="21"/>
      <c r="DG435" s="33"/>
      <c r="DH435" s="11"/>
      <c r="DI435" s="11"/>
      <c r="DJ435" s="11"/>
      <c r="DK435" s="11"/>
      <c r="DL435" s="11"/>
      <c r="DM435" s="11"/>
      <c r="DN435" s="11"/>
      <c r="DO435" s="11"/>
      <c r="DP435" s="10"/>
      <c r="DQ435" s="75"/>
      <c r="DR435" s="80"/>
      <c r="DS435" s="76"/>
      <c r="DT435" s="81"/>
      <c r="DU435" s="4"/>
      <c r="DV435" s="4"/>
      <c r="DW435" s="11"/>
      <c r="DX435" s="11"/>
      <c r="DY435" s="11"/>
      <c r="DZ435" s="11"/>
      <c r="EA435" s="11"/>
      <c r="EB435" s="11"/>
      <c r="EC435" s="11"/>
      <c r="ED435" s="11"/>
      <c r="EE435" s="11"/>
      <c r="EF435" s="11"/>
      <c r="EG435" s="10"/>
      <c r="EH435" s="75"/>
      <c r="EI435" s="80"/>
      <c r="EJ435" s="76"/>
      <c r="EK435" s="81"/>
      <c r="EL435" s="4"/>
      <c r="EM435" s="4"/>
      <c r="EN435" s="11"/>
      <c r="EO435" s="11"/>
      <c r="EP435" s="11"/>
      <c r="EQ435" s="11"/>
      <c r="ER435" s="11"/>
      <c r="ES435" s="11"/>
      <c r="ET435" s="11"/>
      <c r="EU435" s="11"/>
      <c r="EV435" s="11"/>
      <c r="EW435" s="11"/>
      <c r="EX435" s="10"/>
      <c r="EY435" s="75"/>
      <c r="EZ435" s="80"/>
      <c r="FA435" s="76"/>
      <c r="FB435" s="81"/>
      <c r="FC435" s="4"/>
      <c r="FD435" s="4"/>
      <c r="FE435" s="11"/>
      <c r="FF435" s="11"/>
      <c r="FG435" s="11"/>
      <c r="FH435" s="11"/>
      <c r="FI435" s="11"/>
      <c r="FJ435" s="11"/>
      <c r="FK435" s="11"/>
      <c r="FL435" s="11"/>
      <c r="FM435" s="11"/>
      <c r="FN435" s="11"/>
      <c r="FO435" s="10"/>
      <c r="FP435" s="75"/>
      <c r="FQ435" s="80"/>
      <c r="FR435" s="76"/>
      <c r="FS435" s="81"/>
      <c r="FT435" s="4"/>
      <c r="FU435" s="4"/>
      <c r="FV435" s="11"/>
      <c r="FW435" s="11"/>
      <c r="FX435" s="11"/>
      <c r="FY435" s="11"/>
      <c r="FZ435" s="11"/>
      <c r="GA435" s="11"/>
      <c r="GB435" s="11"/>
      <c r="GC435" s="11"/>
      <c r="GD435" s="11"/>
      <c r="GE435" s="11"/>
      <c r="GF435" s="10"/>
      <c r="GG435" s="75"/>
      <c r="GH435" s="80"/>
      <c r="GI435" s="76"/>
      <c r="GJ435" s="81"/>
      <c r="GK435" s="4"/>
      <c r="GL435" s="4"/>
      <c r="GM435" s="11"/>
      <c r="GN435" s="11"/>
      <c r="GO435" s="11"/>
      <c r="GP435" s="11"/>
      <c r="GQ435" s="11"/>
      <c r="GR435" s="11"/>
      <c r="GS435" s="11"/>
      <c r="GT435" s="11"/>
      <c r="GU435" s="11"/>
      <c r="GV435" s="11"/>
      <c r="GW435" s="10"/>
      <c r="GX435" s="75"/>
      <c r="GY435" s="80"/>
      <c r="GZ435" s="76"/>
      <c r="HA435" s="81"/>
      <c r="HB435" s="4"/>
      <c r="HC435" s="4"/>
      <c r="HD435" s="11"/>
      <c r="HE435" s="11"/>
      <c r="HF435" s="11"/>
      <c r="HG435" s="11"/>
      <c r="HH435" s="11"/>
      <c r="HI435" s="11"/>
      <c r="HJ435" s="11"/>
      <c r="HK435" s="11"/>
      <c r="HL435" s="11"/>
      <c r="HM435" s="11"/>
      <c r="HN435" s="10"/>
      <c r="HO435" s="75"/>
      <c r="HP435" s="80"/>
      <c r="HQ435" s="76"/>
      <c r="HR435" s="81"/>
      <c r="HS435" s="4"/>
      <c r="HT435" s="4"/>
      <c r="HU435" s="11"/>
      <c r="HV435" s="11"/>
      <c r="HW435" s="11"/>
      <c r="HX435" s="11"/>
      <c r="HY435" s="11"/>
      <c r="HZ435" s="11"/>
      <c r="IA435" s="11"/>
      <c r="IB435" s="11"/>
      <c r="IC435" s="11"/>
      <c r="ID435" s="11"/>
      <c r="IE435" s="10"/>
      <c r="IF435" s="75"/>
      <c r="IG435" s="80"/>
      <c r="IH435" s="76"/>
      <c r="II435" s="81"/>
      <c r="IJ435" s="4"/>
      <c r="IK435" s="4"/>
      <c r="IL435" s="11"/>
      <c r="IM435" s="11"/>
      <c r="IN435" s="11"/>
      <c r="IO435" s="11"/>
      <c r="IP435" s="11"/>
      <c r="IQ435" s="11"/>
      <c r="IR435" s="11"/>
      <c r="IS435" s="11"/>
      <c r="IT435" s="11"/>
      <c r="IU435" s="11"/>
      <c r="IV435" s="10"/>
    </row>
    <row r="436" spans="1:256" ht="20.25" customHeight="1">
      <c r="A436" s="84"/>
      <c r="B436" s="80"/>
      <c r="C436" s="76"/>
      <c r="D436" s="81"/>
      <c r="E436" s="6"/>
      <c r="F436" s="6"/>
      <c r="G436" s="6"/>
      <c r="H436" s="4">
        <v>2027</v>
      </c>
      <c r="I436" s="11">
        <f t="shared" si="206"/>
        <v>51528</v>
      </c>
      <c r="J436" s="11">
        <f t="shared" si="202"/>
        <v>0</v>
      </c>
      <c r="K436" s="11">
        <f t="shared" si="204"/>
        <v>51528</v>
      </c>
      <c r="L436" s="11">
        <f t="shared" si="207"/>
        <v>0</v>
      </c>
      <c r="M436" s="11">
        <f t="shared" si="207"/>
        <v>0</v>
      </c>
      <c r="N436" s="11">
        <f t="shared" si="207"/>
        <v>0</v>
      </c>
      <c r="O436" s="11">
        <f t="shared" si="207"/>
        <v>0</v>
      </c>
      <c r="P436" s="11">
        <f t="shared" si="207"/>
        <v>0</v>
      </c>
      <c r="Q436" s="11">
        <f t="shared" si="207"/>
        <v>0</v>
      </c>
      <c r="R436" s="11">
        <f t="shared" si="207"/>
        <v>0</v>
      </c>
      <c r="S436" s="10"/>
      <c r="T436" s="75"/>
      <c r="U436" s="76"/>
      <c r="V436" s="76"/>
      <c r="W436" s="57"/>
      <c r="X436" s="18"/>
      <c r="Y436" s="21"/>
      <c r="Z436" s="21"/>
      <c r="AA436" s="21"/>
      <c r="AB436" s="21"/>
      <c r="AC436" s="21"/>
      <c r="AD436" s="21"/>
      <c r="AE436" s="21"/>
      <c r="AF436" s="21"/>
      <c r="AG436" s="21"/>
      <c r="AH436" s="21"/>
      <c r="AI436" s="31"/>
      <c r="AJ436" s="82"/>
      <c r="AK436" s="76"/>
      <c r="AL436" s="76"/>
      <c r="AM436" s="76"/>
      <c r="AN436" s="57"/>
      <c r="AO436" s="18"/>
      <c r="AP436" s="21"/>
      <c r="AQ436" s="21"/>
      <c r="AR436" s="21"/>
      <c r="AS436" s="21"/>
      <c r="AT436" s="21"/>
      <c r="AU436" s="21"/>
      <c r="AV436" s="21"/>
      <c r="AW436" s="21"/>
      <c r="AX436" s="21"/>
      <c r="AY436" s="21"/>
      <c r="AZ436" s="31"/>
      <c r="BA436" s="82"/>
      <c r="BB436" s="76"/>
      <c r="BC436" s="76"/>
      <c r="BD436" s="76"/>
      <c r="BE436" s="57"/>
      <c r="BF436" s="18"/>
      <c r="BG436" s="21"/>
      <c r="BH436" s="21"/>
      <c r="BI436" s="21"/>
      <c r="BJ436" s="21"/>
      <c r="BK436" s="21"/>
      <c r="BL436" s="21"/>
      <c r="BM436" s="21"/>
      <c r="BN436" s="21"/>
      <c r="BO436" s="21"/>
      <c r="BP436" s="21"/>
      <c r="BQ436" s="31"/>
      <c r="BR436" s="82"/>
      <c r="BS436" s="76"/>
      <c r="BT436" s="76"/>
      <c r="BU436" s="76"/>
      <c r="BV436" s="57"/>
      <c r="BW436" s="18"/>
      <c r="BX436" s="21"/>
      <c r="BY436" s="21"/>
      <c r="BZ436" s="21"/>
      <c r="CA436" s="21"/>
      <c r="CB436" s="21"/>
      <c r="CC436" s="21"/>
      <c r="CD436" s="21"/>
      <c r="CE436" s="21"/>
      <c r="CF436" s="21"/>
      <c r="CG436" s="21"/>
      <c r="CH436" s="31"/>
      <c r="CI436" s="82"/>
      <c r="CJ436" s="76"/>
      <c r="CK436" s="76"/>
      <c r="CL436" s="76"/>
      <c r="CM436" s="57"/>
      <c r="CN436" s="18"/>
      <c r="CO436" s="21"/>
      <c r="CP436" s="21"/>
      <c r="CQ436" s="21"/>
      <c r="CR436" s="21"/>
      <c r="CS436" s="21"/>
      <c r="CT436" s="21"/>
      <c r="CU436" s="21"/>
      <c r="CV436" s="21"/>
      <c r="CW436" s="21"/>
      <c r="CX436" s="21"/>
      <c r="CY436" s="31"/>
      <c r="CZ436" s="82"/>
      <c r="DA436" s="76"/>
      <c r="DB436" s="76"/>
      <c r="DC436" s="76"/>
      <c r="DD436" s="57"/>
      <c r="DE436" s="18"/>
      <c r="DF436" s="21"/>
      <c r="DG436" s="33"/>
      <c r="DH436" s="11"/>
      <c r="DI436" s="11"/>
      <c r="DJ436" s="11"/>
      <c r="DK436" s="11"/>
      <c r="DL436" s="11"/>
      <c r="DM436" s="11"/>
      <c r="DN436" s="11"/>
      <c r="DO436" s="11"/>
      <c r="DP436" s="10"/>
      <c r="DQ436" s="75"/>
      <c r="DR436" s="80"/>
      <c r="DS436" s="76"/>
      <c r="DT436" s="81"/>
      <c r="DU436" s="6"/>
      <c r="DV436" s="4"/>
      <c r="DW436" s="11"/>
      <c r="DX436" s="11"/>
      <c r="DY436" s="11"/>
      <c r="DZ436" s="11"/>
      <c r="EA436" s="11"/>
      <c r="EB436" s="11"/>
      <c r="EC436" s="11"/>
      <c r="ED436" s="11"/>
      <c r="EE436" s="11"/>
      <c r="EF436" s="11"/>
      <c r="EG436" s="10"/>
      <c r="EH436" s="75"/>
      <c r="EI436" s="80"/>
      <c r="EJ436" s="76"/>
      <c r="EK436" s="81"/>
      <c r="EL436" s="6"/>
      <c r="EM436" s="4"/>
      <c r="EN436" s="11"/>
      <c r="EO436" s="11"/>
      <c r="EP436" s="11"/>
      <c r="EQ436" s="11"/>
      <c r="ER436" s="11"/>
      <c r="ES436" s="11"/>
      <c r="ET436" s="11"/>
      <c r="EU436" s="11"/>
      <c r="EV436" s="11"/>
      <c r="EW436" s="11"/>
      <c r="EX436" s="10"/>
      <c r="EY436" s="75"/>
      <c r="EZ436" s="80"/>
      <c r="FA436" s="76"/>
      <c r="FB436" s="81"/>
      <c r="FC436" s="6"/>
      <c r="FD436" s="4"/>
      <c r="FE436" s="11"/>
      <c r="FF436" s="11"/>
      <c r="FG436" s="11"/>
      <c r="FH436" s="11"/>
      <c r="FI436" s="11"/>
      <c r="FJ436" s="11"/>
      <c r="FK436" s="11"/>
      <c r="FL436" s="11"/>
      <c r="FM436" s="11"/>
      <c r="FN436" s="11"/>
      <c r="FO436" s="10"/>
      <c r="FP436" s="75"/>
      <c r="FQ436" s="80"/>
      <c r="FR436" s="76"/>
      <c r="FS436" s="81"/>
      <c r="FT436" s="6"/>
      <c r="FU436" s="4"/>
      <c r="FV436" s="11"/>
      <c r="FW436" s="11"/>
      <c r="FX436" s="11"/>
      <c r="FY436" s="11"/>
      <c r="FZ436" s="11"/>
      <c r="GA436" s="11"/>
      <c r="GB436" s="11"/>
      <c r="GC436" s="11"/>
      <c r="GD436" s="11"/>
      <c r="GE436" s="11"/>
      <c r="GF436" s="10"/>
      <c r="GG436" s="75"/>
      <c r="GH436" s="80"/>
      <c r="GI436" s="76"/>
      <c r="GJ436" s="81"/>
      <c r="GK436" s="6"/>
      <c r="GL436" s="4"/>
      <c r="GM436" s="11"/>
      <c r="GN436" s="11"/>
      <c r="GO436" s="11"/>
      <c r="GP436" s="11"/>
      <c r="GQ436" s="11"/>
      <c r="GR436" s="11"/>
      <c r="GS436" s="11"/>
      <c r="GT436" s="11"/>
      <c r="GU436" s="11"/>
      <c r="GV436" s="11"/>
      <c r="GW436" s="10"/>
      <c r="GX436" s="75"/>
      <c r="GY436" s="80"/>
      <c r="GZ436" s="76"/>
      <c r="HA436" s="81"/>
      <c r="HB436" s="6"/>
      <c r="HC436" s="4"/>
      <c r="HD436" s="11"/>
      <c r="HE436" s="11"/>
      <c r="HF436" s="11"/>
      <c r="HG436" s="11"/>
      <c r="HH436" s="11"/>
      <c r="HI436" s="11"/>
      <c r="HJ436" s="11"/>
      <c r="HK436" s="11"/>
      <c r="HL436" s="11"/>
      <c r="HM436" s="11"/>
      <c r="HN436" s="10"/>
      <c r="HO436" s="75"/>
      <c r="HP436" s="80"/>
      <c r="HQ436" s="76"/>
      <c r="HR436" s="81"/>
      <c r="HS436" s="6"/>
      <c r="HT436" s="4"/>
      <c r="HU436" s="11"/>
      <c r="HV436" s="11"/>
      <c r="HW436" s="11"/>
      <c r="HX436" s="11"/>
      <c r="HY436" s="11"/>
      <c r="HZ436" s="11"/>
      <c r="IA436" s="11"/>
      <c r="IB436" s="11"/>
      <c r="IC436" s="11"/>
      <c r="ID436" s="11"/>
      <c r="IE436" s="10"/>
      <c r="IF436" s="75"/>
      <c r="IG436" s="80"/>
      <c r="IH436" s="76"/>
      <c r="II436" s="81"/>
      <c r="IJ436" s="6"/>
      <c r="IK436" s="4"/>
      <c r="IL436" s="11"/>
      <c r="IM436" s="11"/>
      <c r="IN436" s="11"/>
      <c r="IO436" s="11"/>
      <c r="IP436" s="11"/>
      <c r="IQ436" s="11"/>
      <c r="IR436" s="11"/>
      <c r="IS436" s="11"/>
      <c r="IT436" s="11"/>
      <c r="IU436" s="11"/>
      <c r="IV436" s="10"/>
    </row>
    <row r="437" spans="1:243" ht="21.75" customHeight="1">
      <c r="A437" s="84"/>
      <c r="B437" s="80"/>
      <c r="C437" s="76"/>
      <c r="D437" s="81"/>
      <c r="E437" s="6"/>
      <c r="F437" s="6"/>
      <c r="G437" s="6"/>
      <c r="H437" s="4">
        <v>2028</v>
      </c>
      <c r="I437" s="11">
        <f t="shared" si="206"/>
        <v>99382.6</v>
      </c>
      <c r="J437" s="11">
        <f t="shared" si="202"/>
        <v>0</v>
      </c>
      <c r="K437" s="11">
        <f t="shared" si="204"/>
        <v>99382.6</v>
      </c>
      <c r="L437" s="11">
        <f t="shared" si="207"/>
        <v>0</v>
      </c>
      <c r="M437" s="11">
        <f t="shared" si="207"/>
        <v>0</v>
      </c>
      <c r="N437" s="11">
        <f t="shared" si="207"/>
        <v>0</v>
      </c>
      <c r="O437" s="11">
        <f t="shared" si="207"/>
        <v>0</v>
      </c>
      <c r="P437" s="11">
        <f t="shared" si="207"/>
        <v>0</v>
      </c>
      <c r="Q437" s="11">
        <f t="shared" si="207"/>
        <v>0</v>
      </c>
      <c r="R437" s="11">
        <f t="shared" si="207"/>
        <v>0</v>
      </c>
      <c r="S437" s="10"/>
      <c r="T437" s="2"/>
      <c r="AI437" s="57"/>
      <c r="AY437" s="57"/>
      <c r="BO437" s="57"/>
      <c r="CE437" s="57"/>
      <c r="CU437" s="57"/>
      <c r="DK437" s="57"/>
      <c r="EA437" s="57"/>
      <c r="EQ437" s="57"/>
      <c r="FG437" s="57"/>
      <c r="FW437" s="57"/>
      <c r="GM437" s="57"/>
      <c r="HC437" s="57"/>
      <c r="HS437" s="57"/>
      <c r="II437" s="57"/>
    </row>
    <row r="438" spans="1:243" ht="21.75" customHeight="1">
      <c r="A438" s="84"/>
      <c r="B438" s="80"/>
      <c r="C438" s="76"/>
      <c r="D438" s="81"/>
      <c r="E438" s="6"/>
      <c r="F438" s="6"/>
      <c r="G438" s="6"/>
      <c r="H438" s="4">
        <v>2029</v>
      </c>
      <c r="I438" s="11">
        <f t="shared" si="206"/>
        <v>99243.30000000002</v>
      </c>
      <c r="J438" s="11">
        <f t="shared" si="202"/>
        <v>0</v>
      </c>
      <c r="K438" s="11">
        <f t="shared" si="204"/>
        <v>99243.30000000002</v>
      </c>
      <c r="L438" s="11">
        <f t="shared" si="207"/>
        <v>0</v>
      </c>
      <c r="M438" s="11">
        <f t="shared" si="207"/>
        <v>0</v>
      </c>
      <c r="N438" s="11">
        <f t="shared" si="207"/>
        <v>0</v>
      </c>
      <c r="O438" s="11">
        <f t="shared" si="207"/>
        <v>0</v>
      </c>
      <c r="P438" s="11">
        <f t="shared" si="207"/>
        <v>0</v>
      </c>
      <c r="Q438" s="11">
        <f t="shared" si="207"/>
        <v>0</v>
      </c>
      <c r="R438" s="11">
        <f t="shared" si="207"/>
        <v>0</v>
      </c>
      <c r="S438" s="10"/>
      <c r="T438" s="2"/>
      <c r="AI438" s="57"/>
      <c r="AY438" s="57"/>
      <c r="BO438" s="57"/>
      <c r="CE438" s="57"/>
      <c r="CU438" s="57"/>
      <c r="DK438" s="57"/>
      <c r="EA438" s="57"/>
      <c r="EQ438" s="57"/>
      <c r="FG438" s="57"/>
      <c r="FW438" s="57"/>
      <c r="GM438" s="57"/>
      <c r="HC438" s="57"/>
      <c r="HS438" s="57"/>
      <c r="II438" s="57"/>
    </row>
    <row r="439" spans="1:243" ht="21.75" customHeight="1">
      <c r="A439" s="84"/>
      <c r="B439" s="80"/>
      <c r="C439" s="76"/>
      <c r="D439" s="81"/>
      <c r="E439" s="6"/>
      <c r="F439" s="6"/>
      <c r="G439" s="6"/>
      <c r="H439" s="4">
        <v>2030</v>
      </c>
      <c r="I439" s="11">
        <f t="shared" si="206"/>
        <v>126040.5</v>
      </c>
      <c r="J439" s="11">
        <f t="shared" si="202"/>
        <v>0</v>
      </c>
      <c r="K439" s="11">
        <f t="shared" si="204"/>
        <v>126040.5</v>
      </c>
      <c r="L439" s="11">
        <f t="shared" si="207"/>
        <v>0</v>
      </c>
      <c r="M439" s="11">
        <f t="shared" si="207"/>
        <v>0</v>
      </c>
      <c r="N439" s="11">
        <f t="shared" si="207"/>
        <v>0</v>
      </c>
      <c r="O439" s="11">
        <f t="shared" si="207"/>
        <v>0</v>
      </c>
      <c r="P439" s="11">
        <f t="shared" si="207"/>
        <v>0</v>
      </c>
      <c r="Q439" s="11">
        <f t="shared" si="207"/>
        <v>0</v>
      </c>
      <c r="R439" s="11">
        <f t="shared" si="207"/>
        <v>0</v>
      </c>
      <c r="S439" s="10"/>
      <c r="T439" s="2"/>
      <c r="AI439" s="57"/>
      <c r="AY439" s="57"/>
      <c r="BO439" s="57"/>
      <c r="CE439" s="57"/>
      <c r="CU439" s="57"/>
      <c r="DK439" s="57"/>
      <c r="EA439" s="57"/>
      <c r="EQ439" s="57"/>
      <c r="FG439" s="57"/>
      <c r="FW439" s="57"/>
      <c r="GM439" s="57"/>
      <c r="HC439" s="57"/>
      <c r="HS439" s="57"/>
      <c r="II439" s="57"/>
    </row>
    <row r="440" spans="1:256" ht="18" customHeight="1">
      <c r="A440" s="83"/>
      <c r="B440" s="77" t="s">
        <v>38</v>
      </c>
      <c r="C440" s="78"/>
      <c r="D440" s="79"/>
      <c r="E440" s="6"/>
      <c r="F440" s="6"/>
      <c r="G440" s="6"/>
      <c r="H440" s="8" t="s">
        <v>26</v>
      </c>
      <c r="I440" s="9">
        <f>SUM(I441:I449)</f>
        <v>1804154.4</v>
      </c>
      <c r="J440" s="9">
        <f>L440+N440+P440+R440</f>
        <v>1250494.5999999999</v>
      </c>
      <c r="K440" s="9">
        <f aca="true" t="shared" si="208" ref="K440:R440">SUM(K441:K449)</f>
        <v>141600</v>
      </c>
      <c r="L440" s="9">
        <f t="shared" si="208"/>
        <v>731.7</v>
      </c>
      <c r="M440" s="9">
        <f t="shared" si="208"/>
        <v>1212270</v>
      </c>
      <c r="N440" s="9">
        <f t="shared" si="208"/>
        <v>1212270</v>
      </c>
      <c r="O440" s="9">
        <f t="shared" si="208"/>
        <v>450284.4</v>
      </c>
      <c r="P440" s="9">
        <f t="shared" si="208"/>
        <v>37492.899999999994</v>
      </c>
      <c r="Q440" s="9">
        <f t="shared" si="208"/>
        <v>0</v>
      </c>
      <c r="R440" s="9">
        <f t="shared" si="208"/>
        <v>0</v>
      </c>
      <c r="S440" s="10"/>
      <c r="T440" s="75"/>
      <c r="U440" s="76"/>
      <c r="V440" s="76"/>
      <c r="W440" s="57"/>
      <c r="X440" s="15"/>
      <c r="Y440" s="22"/>
      <c r="Z440" s="22"/>
      <c r="AA440" s="22"/>
      <c r="AB440" s="22"/>
      <c r="AC440" s="22"/>
      <c r="AD440" s="22"/>
      <c r="AE440" s="22"/>
      <c r="AF440" s="22"/>
      <c r="AG440" s="22"/>
      <c r="AH440" s="22"/>
      <c r="AI440" s="31"/>
      <c r="AJ440" s="82"/>
      <c r="AK440" s="76"/>
      <c r="AL440" s="76"/>
      <c r="AM440" s="76"/>
      <c r="AN440" s="57"/>
      <c r="AO440" s="15"/>
      <c r="AP440" s="22"/>
      <c r="AQ440" s="22"/>
      <c r="AR440" s="22"/>
      <c r="AS440" s="22"/>
      <c r="AT440" s="22"/>
      <c r="AU440" s="22"/>
      <c r="AV440" s="22"/>
      <c r="AW440" s="22"/>
      <c r="AX440" s="22"/>
      <c r="AY440" s="22"/>
      <c r="AZ440" s="31"/>
      <c r="BA440" s="82"/>
      <c r="BB440" s="76"/>
      <c r="BC440" s="76"/>
      <c r="BD440" s="76"/>
      <c r="BE440" s="57"/>
      <c r="BF440" s="15"/>
      <c r="BG440" s="22"/>
      <c r="BH440" s="22"/>
      <c r="BI440" s="22"/>
      <c r="BJ440" s="22"/>
      <c r="BK440" s="22"/>
      <c r="BL440" s="22"/>
      <c r="BM440" s="22"/>
      <c r="BN440" s="22"/>
      <c r="BO440" s="22"/>
      <c r="BP440" s="22"/>
      <c r="BQ440" s="31"/>
      <c r="BR440" s="82"/>
      <c r="BS440" s="76"/>
      <c r="BT440" s="76"/>
      <c r="BU440" s="76"/>
      <c r="BV440" s="57"/>
      <c r="BW440" s="15"/>
      <c r="BX440" s="22"/>
      <c r="BY440" s="22"/>
      <c r="BZ440" s="22"/>
      <c r="CA440" s="22"/>
      <c r="CB440" s="22"/>
      <c r="CC440" s="22"/>
      <c r="CD440" s="22"/>
      <c r="CE440" s="22"/>
      <c r="CF440" s="22"/>
      <c r="CG440" s="22"/>
      <c r="CH440" s="31"/>
      <c r="CI440" s="82"/>
      <c r="CJ440" s="76"/>
      <c r="CK440" s="76"/>
      <c r="CL440" s="76"/>
      <c r="CM440" s="57"/>
      <c r="CN440" s="15"/>
      <c r="CO440" s="22"/>
      <c r="CP440" s="22"/>
      <c r="CQ440" s="22"/>
      <c r="CR440" s="22"/>
      <c r="CS440" s="22"/>
      <c r="CT440" s="22"/>
      <c r="CU440" s="22"/>
      <c r="CV440" s="22"/>
      <c r="CW440" s="22"/>
      <c r="CX440" s="22"/>
      <c r="CY440" s="31"/>
      <c r="CZ440" s="82"/>
      <c r="DA440" s="76"/>
      <c r="DB440" s="76"/>
      <c r="DC440" s="76"/>
      <c r="DD440" s="57"/>
      <c r="DE440" s="15"/>
      <c r="DF440" s="22"/>
      <c r="DG440" s="32"/>
      <c r="DH440" s="9"/>
      <c r="DI440" s="9"/>
      <c r="DJ440" s="9"/>
      <c r="DK440" s="9"/>
      <c r="DL440" s="9"/>
      <c r="DM440" s="9"/>
      <c r="DN440" s="9"/>
      <c r="DO440" s="9"/>
      <c r="DP440" s="10"/>
      <c r="DQ440" s="75"/>
      <c r="DR440" s="77"/>
      <c r="DS440" s="78"/>
      <c r="DT440" s="79"/>
      <c r="DU440" s="6"/>
      <c r="DV440" s="8"/>
      <c r="DW440" s="9"/>
      <c r="DX440" s="9"/>
      <c r="DY440" s="9"/>
      <c r="DZ440" s="9"/>
      <c r="EA440" s="9"/>
      <c r="EB440" s="9"/>
      <c r="EC440" s="9"/>
      <c r="ED440" s="9"/>
      <c r="EE440" s="9"/>
      <c r="EF440" s="9"/>
      <c r="EG440" s="10"/>
      <c r="EH440" s="75"/>
      <c r="EI440" s="77"/>
      <c r="EJ440" s="78"/>
      <c r="EK440" s="79"/>
      <c r="EL440" s="6"/>
      <c r="EM440" s="8"/>
      <c r="EN440" s="9"/>
      <c r="EO440" s="9"/>
      <c r="EP440" s="9"/>
      <c r="EQ440" s="9"/>
      <c r="ER440" s="9"/>
      <c r="ES440" s="9"/>
      <c r="ET440" s="9"/>
      <c r="EU440" s="9"/>
      <c r="EV440" s="9"/>
      <c r="EW440" s="9"/>
      <c r="EX440" s="10"/>
      <c r="EY440" s="75"/>
      <c r="EZ440" s="77"/>
      <c r="FA440" s="78"/>
      <c r="FB440" s="79"/>
      <c r="FC440" s="6"/>
      <c r="FD440" s="8"/>
      <c r="FE440" s="9"/>
      <c r="FF440" s="9"/>
      <c r="FG440" s="9"/>
      <c r="FH440" s="9"/>
      <c r="FI440" s="9"/>
      <c r="FJ440" s="9"/>
      <c r="FK440" s="9"/>
      <c r="FL440" s="9"/>
      <c r="FM440" s="9"/>
      <c r="FN440" s="9"/>
      <c r="FO440" s="10"/>
      <c r="FP440" s="75"/>
      <c r="FQ440" s="77"/>
      <c r="FR440" s="78"/>
      <c r="FS440" s="79"/>
      <c r="FT440" s="6"/>
      <c r="FU440" s="8"/>
      <c r="FV440" s="9"/>
      <c r="FW440" s="9"/>
      <c r="FX440" s="9"/>
      <c r="FY440" s="9"/>
      <c r="FZ440" s="9"/>
      <c r="GA440" s="9"/>
      <c r="GB440" s="9"/>
      <c r="GC440" s="9"/>
      <c r="GD440" s="9"/>
      <c r="GE440" s="9"/>
      <c r="GF440" s="10"/>
      <c r="GG440" s="75"/>
      <c r="GH440" s="77"/>
      <c r="GI440" s="78"/>
      <c r="GJ440" s="79"/>
      <c r="GK440" s="6"/>
      <c r="GL440" s="8"/>
      <c r="GM440" s="9"/>
      <c r="GN440" s="9"/>
      <c r="GO440" s="9"/>
      <c r="GP440" s="9"/>
      <c r="GQ440" s="9"/>
      <c r="GR440" s="9"/>
      <c r="GS440" s="9"/>
      <c r="GT440" s="9"/>
      <c r="GU440" s="9"/>
      <c r="GV440" s="9"/>
      <c r="GW440" s="10"/>
      <c r="GX440" s="75"/>
      <c r="GY440" s="77"/>
      <c r="GZ440" s="78"/>
      <c r="HA440" s="79"/>
      <c r="HB440" s="6"/>
      <c r="HC440" s="8"/>
      <c r="HD440" s="9"/>
      <c r="HE440" s="9"/>
      <c r="HF440" s="9"/>
      <c r="HG440" s="9"/>
      <c r="HH440" s="9"/>
      <c r="HI440" s="9"/>
      <c r="HJ440" s="9"/>
      <c r="HK440" s="9"/>
      <c r="HL440" s="9"/>
      <c r="HM440" s="9"/>
      <c r="HN440" s="10"/>
      <c r="HO440" s="75"/>
      <c r="HP440" s="77"/>
      <c r="HQ440" s="78"/>
      <c r="HR440" s="79"/>
      <c r="HS440" s="6"/>
      <c r="HT440" s="8"/>
      <c r="HU440" s="9"/>
      <c r="HV440" s="9"/>
      <c r="HW440" s="9"/>
      <c r="HX440" s="9"/>
      <c r="HY440" s="9"/>
      <c r="HZ440" s="9"/>
      <c r="IA440" s="9"/>
      <c r="IB440" s="9"/>
      <c r="IC440" s="9"/>
      <c r="ID440" s="9"/>
      <c r="IE440" s="10"/>
      <c r="IF440" s="75"/>
      <c r="IG440" s="77"/>
      <c r="IH440" s="78"/>
      <c r="II440" s="79"/>
      <c r="IJ440" s="6"/>
      <c r="IK440" s="8"/>
      <c r="IL440" s="9"/>
      <c r="IM440" s="9"/>
      <c r="IN440" s="9"/>
      <c r="IO440" s="9"/>
      <c r="IP440" s="9"/>
      <c r="IQ440" s="9"/>
      <c r="IR440" s="9"/>
      <c r="IS440" s="9"/>
      <c r="IT440" s="9"/>
      <c r="IU440" s="9"/>
      <c r="IV440" s="10"/>
    </row>
    <row r="441" spans="1:256" ht="21.75" customHeight="1">
      <c r="A441" s="84"/>
      <c r="B441" s="80"/>
      <c r="C441" s="76"/>
      <c r="D441" s="81"/>
      <c r="E441" s="6"/>
      <c r="F441" s="6"/>
      <c r="G441" s="6"/>
      <c r="H441" s="4">
        <v>2022</v>
      </c>
      <c r="I441" s="11">
        <f>K441+M441+O441+Q441</f>
        <v>406360.19999999995</v>
      </c>
      <c r="J441" s="11">
        <f>L441+N441+P441+R441</f>
        <v>406360.19999999995</v>
      </c>
      <c r="K441" s="11">
        <f aca="true" t="shared" si="209" ref="K441:R449">K327+K137+K401</f>
        <v>121.99999999999999</v>
      </c>
      <c r="L441" s="11">
        <f t="shared" si="209"/>
        <v>121.99999999999999</v>
      </c>
      <c r="M441" s="11">
        <f t="shared" si="209"/>
        <v>394051.1</v>
      </c>
      <c r="N441" s="11">
        <f t="shared" si="209"/>
        <v>394051.1</v>
      </c>
      <c r="O441" s="11">
        <f t="shared" si="209"/>
        <v>12187.099999999999</v>
      </c>
      <c r="P441" s="11">
        <f t="shared" si="209"/>
        <v>12187.099999999999</v>
      </c>
      <c r="Q441" s="11">
        <f t="shared" si="209"/>
        <v>0</v>
      </c>
      <c r="R441" s="11">
        <f t="shared" si="209"/>
        <v>0</v>
      </c>
      <c r="S441" s="10"/>
      <c r="T441" s="75"/>
      <c r="U441" s="76"/>
      <c r="V441" s="76"/>
      <c r="W441" s="57"/>
      <c r="X441" s="18"/>
      <c r="Y441" s="21"/>
      <c r="Z441" s="21"/>
      <c r="AA441" s="21"/>
      <c r="AB441" s="21"/>
      <c r="AC441" s="21"/>
      <c r="AD441" s="21"/>
      <c r="AE441" s="21"/>
      <c r="AF441" s="21"/>
      <c r="AG441" s="21"/>
      <c r="AH441" s="21"/>
      <c r="AI441" s="31"/>
      <c r="AJ441" s="82"/>
      <c r="AK441" s="76"/>
      <c r="AL441" s="76"/>
      <c r="AM441" s="76"/>
      <c r="AN441" s="57"/>
      <c r="AO441" s="18"/>
      <c r="AP441" s="21"/>
      <c r="AQ441" s="21"/>
      <c r="AR441" s="21"/>
      <c r="AS441" s="21"/>
      <c r="AT441" s="21"/>
      <c r="AU441" s="21"/>
      <c r="AV441" s="21"/>
      <c r="AW441" s="21"/>
      <c r="AX441" s="21"/>
      <c r="AY441" s="21"/>
      <c r="AZ441" s="31"/>
      <c r="BA441" s="82"/>
      <c r="BB441" s="76"/>
      <c r="BC441" s="76"/>
      <c r="BD441" s="76"/>
      <c r="BE441" s="57"/>
      <c r="BF441" s="18"/>
      <c r="BG441" s="21"/>
      <c r="BH441" s="21"/>
      <c r="BI441" s="21"/>
      <c r="BJ441" s="21"/>
      <c r="BK441" s="21"/>
      <c r="BL441" s="21"/>
      <c r="BM441" s="21"/>
      <c r="BN441" s="21"/>
      <c r="BO441" s="21"/>
      <c r="BP441" s="21"/>
      <c r="BQ441" s="31"/>
      <c r="BR441" s="82"/>
      <c r="BS441" s="76"/>
      <c r="BT441" s="76"/>
      <c r="BU441" s="76"/>
      <c r="BV441" s="57"/>
      <c r="BW441" s="18"/>
      <c r="BX441" s="21"/>
      <c r="BY441" s="21"/>
      <c r="BZ441" s="21"/>
      <c r="CA441" s="21"/>
      <c r="CB441" s="21"/>
      <c r="CC441" s="21"/>
      <c r="CD441" s="21"/>
      <c r="CE441" s="21"/>
      <c r="CF441" s="21"/>
      <c r="CG441" s="21"/>
      <c r="CH441" s="31"/>
      <c r="CI441" s="82"/>
      <c r="CJ441" s="76"/>
      <c r="CK441" s="76"/>
      <c r="CL441" s="76"/>
      <c r="CM441" s="57"/>
      <c r="CN441" s="18"/>
      <c r="CO441" s="21"/>
      <c r="CP441" s="21"/>
      <c r="CQ441" s="21"/>
      <c r="CR441" s="21"/>
      <c r="CS441" s="21"/>
      <c r="CT441" s="21"/>
      <c r="CU441" s="21"/>
      <c r="CV441" s="21"/>
      <c r="CW441" s="21"/>
      <c r="CX441" s="21"/>
      <c r="CY441" s="31"/>
      <c r="CZ441" s="82"/>
      <c r="DA441" s="76"/>
      <c r="DB441" s="76"/>
      <c r="DC441" s="76"/>
      <c r="DD441" s="57"/>
      <c r="DE441" s="18"/>
      <c r="DF441" s="21"/>
      <c r="DG441" s="33"/>
      <c r="DH441" s="11"/>
      <c r="DI441" s="11"/>
      <c r="DJ441" s="11"/>
      <c r="DK441" s="11"/>
      <c r="DL441" s="11"/>
      <c r="DM441" s="11"/>
      <c r="DN441" s="11"/>
      <c r="DO441" s="11"/>
      <c r="DP441" s="10"/>
      <c r="DQ441" s="75"/>
      <c r="DR441" s="80"/>
      <c r="DS441" s="76"/>
      <c r="DT441" s="81"/>
      <c r="DU441" s="6"/>
      <c r="DV441" s="4"/>
      <c r="DW441" s="11"/>
      <c r="DX441" s="11"/>
      <c r="DY441" s="11"/>
      <c r="DZ441" s="11"/>
      <c r="EA441" s="11"/>
      <c r="EB441" s="11"/>
      <c r="EC441" s="11"/>
      <c r="ED441" s="11"/>
      <c r="EE441" s="11"/>
      <c r="EF441" s="11"/>
      <c r="EG441" s="10"/>
      <c r="EH441" s="75"/>
      <c r="EI441" s="80"/>
      <c r="EJ441" s="76"/>
      <c r="EK441" s="81"/>
      <c r="EL441" s="6"/>
      <c r="EM441" s="4"/>
      <c r="EN441" s="11"/>
      <c r="EO441" s="11"/>
      <c r="EP441" s="11"/>
      <c r="EQ441" s="11"/>
      <c r="ER441" s="11"/>
      <c r="ES441" s="11"/>
      <c r="ET441" s="11"/>
      <c r="EU441" s="11"/>
      <c r="EV441" s="11"/>
      <c r="EW441" s="11"/>
      <c r="EX441" s="10"/>
      <c r="EY441" s="75"/>
      <c r="EZ441" s="80"/>
      <c r="FA441" s="76"/>
      <c r="FB441" s="81"/>
      <c r="FC441" s="6"/>
      <c r="FD441" s="4"/>
      <c r="FE441" s="11"/>
      <c r="FF441" s="11"/>
      <c r="FG441" s="11"/>
      <c r="FH441" s="11"/>
      <c r="FI441" s="11"/>
      <c r="FJ441" s="11"/>
      <c r="FK441" s="11"/>
      <c r="FL441" s="11"/>
      <c r="FM441" s="11"/>
      <c r="FN441" s="11"/>
      <c r="FO441" s="10"/>
      <c r="FP441" s="75"/>
      <c r="FQ441" s="80"/>
      <c r="FR441" s="76"/>
      <c r="FS441" s="81"/>
      <c r="FT441" s="6"/>
      <c r="FU441" s="4"/>
      <c r="FV441" s="11"/>
      <c r="FW441" s="11"/>
      <c r="FX441" s="11"/>
      <c r="FY441" s="11"/>
      <c r="FZ441" s="11"/>
      <c r="GA441" s="11"/>
      <c r="GB441" s="11"/>
      <c r="GC441" s="11"/>
      <c r="GD441" s="11"/>
      <c r="GE441" s="11"/>
      <c r="GF441" s="10"/>
      <c r="GG441" s="75"/>
      <c r="GH441" s="80"/>
      <c r="GI441" s="76"/>
      <c r="GJ441" s="81"/>
      <c r="GK441" s="6"/>
      <c r="GL441" s="4"/>
      <c r="GM441" s="11"/>
      <c r="GN441" s="11"/>
      <c r="GO441" s="11"/>
      <c r="GP441" s="11"/>
      <c r="GQ441" s="11"/>
      <c r="GR441" s="11"/>
      <c r="GS441" s="11"/>
      <c r="GT441" s="11"/>
      <c r="GU441" s="11"/>
      <c r="GV441" s="11"/>
      <c r="GW441" s="10"/>
      <c r="GX441" s="75"/>
      <c r="GY441" s="80"/>
      <c r="GZ441" s="76"/>
      <c r="HA441" s="81"/>
      <c r="HB441" s="6"/>
      <c r="HC441" s="4"/>
      <c r="HD441" s="11"/>
      <c r="HE441" s="11"/>
      <c r="HF441" s="11"/>
      <c r="HG441" s="11"/>
      <c r="HH441" s="11"/>
      <c r="HI441" s="11"/>
      <c r="HJ441" s="11"/>
      <c r="HK441" s="11"/>
      <c r="HL441" s="11"/>
      <c r="HM441" s="11"/>
      <c r="HN441" s="10"/>
      <c r="HO441" s="75"/>
      <c r="HP441" s="80"/>
      <c r="HQ441" s="76"/>
      <c r="HR441" s="81"/>
      <c r="HS441" s="6"/>
      <c r="HT441" s="4"/>
      <c r="HU441" s="11"/>
      <c r="HV441" s="11"/>
      <c r="HW441" s="11"/>
      <c r="HX441" s="11"/>
      <c r="HY441" s="11"/>
      <c r="HZ441" s="11"/>
      <c r="IA441" s="11"/>
      <c r="IB441" s="11"/>
      <c r="IC441" s="11"/>
      <c r="ID441" s="11"/>
      <c r="IE441" s="10"/>
      <c r="IF441" s="75"/>
      <c r="IG441" s="80"/>
      <c r="IH441" s="76"/>
      <c r="II441" s="81"/>
      <c r="IJ441" s="6"/>
      <c r="IK441" s="4"/>
      <c r="IL441" s="11"/>
      <c r="IM441" s="11"/>
      <c r="IN441" s="11"/>
      <c r="IO441" s="11"/>
      <c r="IP441" s="11"/>
      <c r="IQ441" s="11"/>
      <c r="IR441" s="11"/>
      <c r="IS441" s="11"/>
      <c r="IT441" s="11"/>
      <c r="IU441" s="11"/>
      <c r="IV441" s="10"/>
    </row>
    <row r="442" spans="1:256" ht="19.5" customHeight="1">
      <c r="A442" s="84"/>
      <c r="B442" s="80"/>
      <c r="C442" s="76"/>
      <c r="D442" s="81"/>
      <c r="E442" s="4"/>
      <c r="F442" s="4"/>
      <c r="G442" s="4"/>
      <c r="H442" s="4">
        <v>2023</v>
      </c>
      <c r="I442" s="11">
        <f aca="true" t="shared" si="210" ref="I442:I449">K442+M442+O442+Q442</f>
        <v>1250783.3</v>
      </c>
      <c r="J442" s="11">
        <f aca="true" t="shared" si="211" ref="J442:J449">L442+N442+P442+R442</f>
        <v>844134.4</v>
      </c>
      <c r="K442" s="11">
        <f t="shared" si="209"/>
        <v>104725.3</v>
      </c>
      <c r="L442" s="11">
        <f t="shared" si="209"/>
        <v>609.7</v>
      </c>
      <c r="M442" s="11">
        <f t="shared" si="209"/>
        <v>818218.9</v>
      </c>
      <c r="N442" s="11">
        <f t="shared" si="209"/>
        <v>818218.9</v>
      </c>
      <c r="O442" s="11">
        <f t="shared" si="209"/>
        <v>327839.10000000003</v>
      </c>
      <c r="P442" s="11">
        <f t="shared" si="209"/>
        <v>25305.8</v>
      </c>
      <c r="Q442" s="11">
        <f t="shared" si="209"/>
        <v>0</v>
      </c>
      <c r="R442" s="11">
        <f t="shared" si="209"/>
        <v>0</v>
      </c>
      <c r="S442" s="10"/>
      <c r="T442" s="75"/>
      <c r="U442" s="76"/>
      <c r="V442" s="76"/>
      <c r="W442" s="18"/>
      <c r="X442" s="18"/>
      <c r="Y442" s="21"/>
      <c r="Z442" s="21"/>
      <c r="AA442" s="21"/>
      <c r="AB442" s="21"/>
      <c r="AC442" s="21"/>
      <c r="AD442" s="21"/>
      <c r="AE442" s="21"/>
      <c r="AF442" s="21"/>
      <c r="AG442" s="21"/>
      <c r="AH442" s="21"/>
      <c r="AI442" s="31"/>
      <c r="AJ442" s="82"/>
      <c r="AK442" s="76"/>
      <c r="AL442" s="76"/>
      <c r="AM442" s="76"/>
      <c r="AN442" s="18"/>
      <c r="AO442" s="18"/>
      <c r="AP442" s="21"/>
      <c r="AQ442" s="21"/>
      <c r="AR442" s="21"/>
      <c r="AS442" s="21"/>
      <c r="AT442" s="21"/>
      <c r="AU442" s="21"/>
      <c r="AV442" s="21"/>
      <c r="AW442" s="21"/>
      <c r="AX442" s="21"/>
      <c r="AY442" s="21"/>
      <c r="AZ442" s="31"/>
      <c r="BA442" s="82"/>
      <c r="BB442" s="76"/>
      <c r="BC442" s="76"/>
      <c r="BD442" s="76"/>
      <c r="BE442" s="18"/>
      <c r="BF442" s="18"/>
      <c r="BG442" s="21"/>
      <c r="BH442" s="21"/>
      <c r="BI442" s="21"/>
      <c r="BJ442" s="21"/>
      <c r="BK442" s="21"/>
      <c r="BL442" s="21"/>
      <c r="BM442" s="21"/>
      <c r="BN442" s="21"/>
      <c r="BO442" s="21"/>
      <c r="BP442" s="21"/>
      <c r="BQ442" s="31"/>
      <c r="BR442" s="82"/>
      <c r="BS442" s="76"/>
      <c r="BT442" s="76"/>
      <c r="BU442" s="76"/>
      <c r="BV442" s="18"/>
      <c r="BW442" s="18"/>
      <c r="BX442" s="21"/>
      <c r="BY442" s="21"/>
      <c r="BZ442" s="21"/>
      <c r="CA442" s="21"/>
      <c r="CB442" s="21"/>
      <c r="CC442" s="21"/>
      <c r="CD442" s="21"/>
      <c r="CE442" s="21"/>
      <c r="CF442" s="21"/>
      <c r="CG442" s="21"/>
      <c r="CH442" s="31"/>
      <c r="CI442" s="82"/>
      <c r="CJ442" s="76"/>
      <c r="CK442" s="76"/>
      <c r="CL442" s="76"/>
      <c r="CM442" s="18"/>
      <c r="CN442" s="18"/>
      <c r="CO442" s="21"/>
      <c r="CP442" s="21"/>
      <c r="CQ442" s="21"/>
      <c r="CR442" s="21"/>
      <c r="CS442" s="21"/>
      <c r="CT442" s="21"/>
      <c r="CU442" s="21"/>
      <c r="CV442" s="21"/>
      <c r="CW442" s="21"/>
      <c r="CX442" s="21"/>
      <c r="CY442" s="31"/>
      <c r="CZ442" s="82"/>
      <c r="DA442" s="76"/>
      <c r="DB442" s="76"/>
      <c r="DC442" s="76"/>
      <c r="DD442" s="18"/>
      <c r="DE442" s="18"/>
      <c r="DF442" s="21"/>
      <c r="DG442" s="33"/>
      <c r="DH442" s="11"/>
      <c r="DI442" s="11"/>
      <c r="DJ442" s="11"/>
      <c r="DK442" s="11"/>
      <c r="DL442" s="11"/>
      <c r="DM442" s="11"/>
      <c r="DN442" s="11"/>
      <c r="DO442" s="11"/>
      <c r="DP442" s="10"/>
      <c r="DQ442" s="75"/>
      <c r="DR442" s="80"/>
      <c r="DS442" s="76"/>
      <c r="DT442" s="81"/>
      <c r="DU442" s="4"/>
      <c r="DV442" s="4"/>
      <c r="DW442" s="11"/>
      <c r="DX442" s="11"/>
      <c r="DY442" s="11"/>
      <c r="DZ442" s="11"/>
      <c r="EA442" s="11"/>
      <c r="EB442" s="11"/>
      <c r="EC442" s="11"/>
      <c r="ED442" s="11"/>
      <c r="EE442" s="11"/>
      <c r="EF442" s="11"/>
      <c r="EG442" s="10"/>
      <c r="EH442" s="75"/>
      <c r="EI442" s="80"/>
      <c r="EJ442" s="76"/>
      <c r="EK442" s="81"/>
      <c r="EL442" s="4"/>
      <c r="EM442" s="4"/>
      <c r="EN442" s="11"/>
      <c r="EO442" s="11"/>
      <c r="EP442" s="11"/>
      <c r="EQ442" s="11"/>
      <c r="ER442" s="11"/>
      <c r="ES442" s="11"/>
      <c r="ET442" s="11"/>
      <c r="EU442" s="11"/>
      <c r="EV442" s="11"/>
      <c r="EW442" s="11"/>
      <c r="EX442" s="10"/>
      <c r="EY442" s="75"/>
      <c r="EZ442" s="80"/>
      <c r="FA442" s="76"/>
      <c r="FB442" s="81"/>
      <c r="FC442" s="4"/>
      <c r="FD442" s="4"/>
      <c r="FE442" s="11"/>
      <c r="FF442" s="11"/>
      <c r="FG442" s="11"/>
      <c r="FH442" s="11"/>
      <c r="FI442" s="11"/>
      <c r="FJ442" s="11"/>
      <c r="FK442" s="11"/>
      <c r="FL442" s="11"/>
      <c r="FM442" s="11"/>
      <c r="FN442" s="11"/>
      <c r="FO442" s="10"/>
      <c r="FP442" s="75"/>
      <c r="FQ442" s="80"/>
      <c r="FR442" s="76"/>
      <c r="FS442" s="81"/>
      <c r="FT442" s="4"/>
      <c r="FU442" s="4"/>
      <c r="FV442" s="11"/>
      <c r="FW442" s="11"/>
      <c r="FX442" s="11"/>
      <c r="FY442" s="11"/>
      <c r="FZ442" s="11"/>
      <c r="GA442" s="11"/>
      <c r="GB442" s="11"/>
      <c r="GC442" s="11"/>
      <c r="GD442" s="11"/>
      <c r="GE442" s="11"/>
      <c r="GF442" s="10"/>
      <c r="GG442" s="75"/>
      <c r="GH442" s="80"/>
      <c r="GI442" s="76"/>
      <c r="GJ442" s="81"/>
      <c r="GK442" s="4"/>
      <c r="GL442" s="4"/>
      <c r="GM442" s="11"/>
      <c r="GN442" s="11"/>
      <c r="GO442" s="11"/>
      <c r="GP442" s="11"/>
      <c r="GQ442" s="11"/>
      <c r="GR442" s="11"/>
      <c r="GS442" s="11"/>
      <c r="GT442" s="11"/>
      <c r="GU442" s="11"/>
      <c r="GV442" s="11"/>
      <c r="GW442" s="10"/>
      <c r="GX442" s="75"/>
      <c r="GY442" s="80"/>
      <c r="GZ442" s="76"/>
      <c r="HA442" s="81"/>
      <c r="HB442" s="4"/>
      <c r="HC442" s="4"/>
      <c r="HD442" s="11"/>
      <c r="HE442" s="11"/>
      <c r="HF442" s="11"/>
      <c r="HG442" s="11"/>
      <c r="HH442" s="11"/>
      <c r="HI442" s="11"/>
      <c r="HJ442" s="11"/>
      <c r="HK442" s="11"/>
      <c r="HL442" s="11"/>
      <c r="HM442" s="11"/>
      <c r="HN442" s="10"/>
      <c r="HO442" s="75"/>
      <c r="HP442" s="80"/>
      <c r="HQ442" s="76"/>
      <c r="HR442" s="81"/>
      <c r="HS442" s="4"/>
      <c r="HT442" s="4"/>
      <c r="HU442" s="11"/>
      <c r="HV442" s="11"/>
      <c r="HW442" s="11"/>
      <c r="HX442" s="11"/>
      <c r="HY442" s="11"/>
      <c r="HZ442" s="11"/>
      <c r="IA442" s="11"/>
      <c r="IB442" s="11"/>
      <c r="IC442" s="11"/>
      <c r="ID442" s="11"/>
      <c r="IE442" s="10"/>
      <c r="IF442" s="75"/>
      <c r="IG442" s="80"/>
      <c r="IH442" s="76"/>
      <c r="II442" s="81"/>
      <c r="IJ442" s="4"/>
      <c r="IK442" s="4"/>
      <c r="IL442" s="11"/>
      <c r="IM442" s="11"/>
      <c r="IN442" s="11"/>
      <c r="IO442" s="11"/>
      <c r="IP442" s="11"/>
      <c r="IQ442" s="11"/>
      <c r="IR442" s="11"/>
      <c r="IS442" s="11"/>
      <c r="IT442" s="11"/>
      <c r="IU442" s="11"/>
      <c r="IV442" s="10"/>
    </row>
    <row r="443" spans="1:256" ht="18.75" customHeight="1">
      <c r="A443" s="84"/>
      <c r="B443" s="80"/>
      <c r="C443" s="76"/>
      <c r="D443" s="81"/>
      <c r="E443" s="4"/>
      <c r="F443" s="4"/>
      <c r="G443" s="4"/>
      <c r="H443" s="4">
        <v>2024</v>
      </c>
      <c r="I443" s="11">
        <f t="shared" si="210"/>
        <v>147010.9</v>
      </c>
      <c r="J443" s="11">
        <f t="shared" si="211"/>
        <v>0</v>
      </c>
      <c r="K443" s="11">
        <f t="shared" si="209"/>
        <v>36752.7</v>
      </c>
      <c r="L443" s="11">
        <f t="shared" si="209"/>
        <v>0</v>
      </c>
      <c r="M443" s="11">
        <f t="shared" si="209"/>
        <v>0</v>
      </c>
      <c r="N443" s="11">
        <f t="shared" si="209"/>
        <v>0</v>
      </c>
      <c r="O443" s="11">
        <f t="shared" si="209"/>
        <v>110258.2</v>
      </c>
      <c r="P443" s="11">
        <f t="shared" si="209"/>
        <v>0</v>
      </c>
      <c r="Q443" s="11">
        <f t="shared" si="209"/>
        <v>0</v>
      </c>
      <c r="R443" s="11">
        <f t="shared" si="209"/>
        <v>0</v>
      </c>
      <c r="S443" s="10"/>
      <c r="T443" s="75"/>
      <c r="U443" s="76"/>
      <c r="V443" s="76"/>
      <c r="W443" s="18"/>
      <c r="X443" s="18"/>
      <c r="Y443" s="21"/>
      <c r="Z443" s="21"/>
      <c r="AA443" s="21"/>
      <c r="AB443" s="21"/>
      <c r="AC443" s="21"/>
      <c r="AD443" s="21"/>
      <c r="AE443" s="21"/>
      <c r="AF443" s="21"/>
      <c r="AG443" s="21"/>
      <c r="AH443" s="21"/>
      <c r="AI443" s="31"/>
      <c r="AJ443" s="82"/>
      <c r="AK443" s="76"/>
      <c r="AL443" s="76"/>
      <c r="AM443" s="76"/>
      <c r="AN443" s="18"/>
      <c r="AO443" s="18"/>
      <c r="AP443" s="21"/>
      <c r="AQ443" s="21"/>
      <c r="AR443" s="21"/>
      <c r="AS443" s="21"/>
      <c r="AT443" s="21"/>
      <c r="AU443" s="21"/>
      <c r="AV443" s="21"/>
      <c r="AW443" s="21"/>
      <c r="AX443" s="21"/>
      <c r="AY443" s="21"/>
      <c r="AZ443" s="31"/>
      <c r="BA443" s="82"/>
      <c r="BB443" s="76"/>
      <c r="BC443" s="76"/>
      <c r="BD443" s="76"/>
      <c r="BE443" s="18"/>
      <c r="BF443" s="18"/>
      <c r="BG443" s="21"/>
      <c r="BH443" s="21"/>
      <c r="BI443" s="21"/>
      <c r="BJ443" s="21"/>
      <c r="BK443" s="21"/>
      <c r="BL443" s="21"/>
      <c r="BM443" s="21"/>
      <c r="BN443" s="21"/>
      <c r="BO443" s="21"/>
      <c r="BP443" s="21"/>
      <c r="BQ443" s="31"/>
      <c r="BR443" s="82"/>
      <c r="BS443" s="76"/>
      <c r="BT443" s="76"/>
      <c r="BU443" s="76"/>
      <c r="BV443" s="18"/>
      <c r="BW443" s="18"/>
      <c r="BX443" s="21"/>
      <c r="BY443" s="21"/>
      <c r="BZ443" s="21"/>
      <c r="CA443" s="21"/>
      <c r="CB443" s="21"/>
      <c r="CC443" s="21"/>
      <c r="CD443" s="21"/>
      <c r="CE443" s="21"/>
      <c r="CF443" s="21"/>
      <c r="CG443" s="21"/>
      <c r="CH443" s="31"/>
      <c r="CI443" s="82"/>
      <c r="CJ443" s="76"/>
      <c r="CK443" s="76"/>
      <c r="CL443" s="76"/>
      <c r="CM443" s="18"/>
      <c r="CN443" s="18"/>
      <c r="CO443" s="21"/>
      <c r="CP443" s="21"/>
      <c r="CQ443" s="21"/>
      <c r="CR443" s="21"/>
      <c r="CS443" s="21"/>
      <c r="CT443" s="21"/>
      <c r="CU443" s="21"/>
      <c r="CV443" s="21"/>
      <c r="CW443" s="21"/>
      <c r="CX443" s="21"/>
      <c r="CY443" s="31"/>
      <c r="CZ443" s="82"/>
      <c r="DA443" s="76"/>
      <c r="DB443" s="76"/>
      <c r="DC443" s="76"/>
      <c r="DD443" s="18"/>
      <c r="DE443" s="18"/>
      <c r="DF443" s="21"/>
      <c r="DG443" s="33"/>
      <c r="DH443" s="11"/>
      <c r="DI443" s="11"/>
      <c r="DJ443" s="11"/>
      <c r="DK443" s="11"/>
      <c r="DL443" s="11"/>
      <c r="DM443" s="11"/>
      <c r="DN443" s="11"/>
      <c r="DO443" s="11"/>
      <c r="DP443" s="10"/>
      <c r="DQ443" s="75"/>
      <c r="DR443" s="80"/>
      <c r="DS443" s="76"/>
      <c r="DT443" s="81"/>
      <c r="DU443" s="4"/>
      <c r="DV443" s="4"/>
      <c r="DW443" s="11"/>
      <c r="DX443" s="11"/>
      <c r="DY443" s="11"/>
      <c r="DZ443" s="11"/>
      <c r="EA443" s="11"/>
      <c r="EB443" s="11"/>
      <c r="EC443" s="11"/>
      <c r="ED443" s="11"/>
      <c r="EE443" s="11"/>
      <c r="EF443" s="11"/>
      <c r="EG443" s="10"/>
      <c r="EH443" s="75"/>
      <c r="EI443" s="80"/>
      <c r="EJ443" s="76"/>
      <c r="EK443" s="81"/>
      <c r="EL443" s="4"/>
      <c r="EM443" s="4"/>
      <c r="EN443" s="11"/>
      <c r="EO443" s="11"/>
      <c r="EP443" s="11"/>
      <c r="EQ443" s="11"/>
      <c r="ER443" s="11"/>
      <c r="ES443" s="11"/>
      <c r="ET443" s="11"/>
      <c r="EU443" s="11"/>
      <c r="EV443" s="11"/>
      <c r="EW443" s="11"/>
      <c r="EX443" s="10"/>
      <c r="EY443" s="75"/>
      <c r="EZ443" s="80"/>
      <c r="FA443" s="76"/>
      <c r="FB443" s="81"/>
      <c r="FC443" s="4"/>
      <c r="FD443" s="4"/>
      <c r="FE443" s="11"/>
      <c r="FF443" s="11"/>
      <c r="FG443" s="11"/>
      <c r="FH443" s="11"/>
      <c r="FI443" s="11"/>
      <c r="FJ443" s="11"/>
      <c r="FK443" s="11"/>
      <c r="FL443" s="11"/>
      <c r="FM443" s="11"/>
      <c r="FN443" s="11"/>
      <c r="FO443" s="10"/>
      <c r="FP443" s="75"/>
      <c r="FQ443" s="80"/>
      <c r="FR443" s="76"/>
      <c r="FS443" s="81"/>
      <c r="FT443" s="4"/>
      <c r="FU443" s="4"/>
      <c r="FV443" s="11"/>
      <c r="FW443" s="11"/>
      <c r="FX443" s="11"/>
      <c r="FY443" s="11"/>
      <c r="FZ443" s="11"/>
      <c r="GA443" s="11"/>
      <c r="GB443" s="11"/>
      <c r="GC443" s="11"/>
      <c r="GD443" s="11"/>
      <c r="GE443" s="11"/>
      <c r="GF443" s="10"/>
      <c r="GG443" s="75"/>
      <c r="GH443" s="80"/>
      <c r="GI443" s="76"/>
      <c r="GJ443" s="81"/>
      <c r="GK443" s="4"/>
      <c r="GL443" s="4"/>
      <c r="GM443" s="11"/>
      <c r="GN443" s="11"/>
      <c r="GO443" s="11"/>
      <c r="GP443" s="11"/>
      <c r="GQ443" s="11"/>
      <c r="GR443" s="11"/>
      <c r="GS443" s="11"/>
      <c r="GT443" s="11"/>
      <c r="GU443" s="11"/>
      <c r="GV443" s="11"/>
      <c r="GW443" s="10"/>
      <c r="GX443" s="75"/>
      <c r="GY443" s="80"/>
      <c r="GZ443" s="76"/>
      <c r="HA443" s="81"/>
      <c r="HB443" s="4"/>
      <c r="HC443" s="4"/>
      <c r="HD443" s="11"/>
      <c r="HE443" s="11"/>
      <c r="HF443" s="11"/>
      <c r="HG443" s="11"/>
      <c r="HH443" s="11"/>
      <c r="HI443" s="11"/>
      <c r="HJ443" s="11"/>
      <c r="HK443" s="11"/>
      <c r="HL443" s="11"/>
      <c r="HM443" s="11"/>
      <c r="HN443" s="10"/>
      <c r="HO443" s="75"/>
      <c r="HP443" s="80"/>
      <c r="HQ443" s="76"/>
      <c r="HR443" s="81"/>
      <c r="HS443" s="4"/>
      <c r="HT443" s="4"/>
      <c r="HU443" s="11"/>
      <c r="HV443" s="11"/>
      <c r="HW443" s="11"/>
      <c r="HX443" s="11"/>
      <c r="HY443" s="11"/>
      <c r="HZ443" s="11"/>
      <c r="IA443" s="11"/>
      <c r="IB443" s="11"/>
      <c r="IC443" s="11"/>
      <c r="ID443" s="11"/>
      <c r="IE443" s="10"/>
      <c r="IF443" s="75"/>
      <c r="IG443" s="80"/>
      <c r="IH443" s="76"/>
      <c r="II443" s="81"/>
      <c r="IJ443" s="4"/>
      <c r="IK443" s="4"/>
      <c r="IL443" s="11"/>
      <c r="IM443" s="11"/>
      <c r="IN443" s="11"/>
      <c r="IO443" s="11"/>
      <c r="IP443" s="11"/>
      <c r="IQ443" s="11"/>
      <c r="IR443" s="11"/>
      <c r="IS443" s="11"/>
      <c r="IT443" s="11"/>
      <c r="IU443" s="11"/>
      <c r="IV443" s="10"/>
    </row>
    <row r="444" spans="1:256" ht="17.25" customHeight="1">
      <c r="A444" s="84"/>
      <c r="B444" s="80"/>
      <c r="C444" s="76"/>
      <c r="D444" s="81"/>
      <c r="E444" s="4"/>
      <c r="F444" s="4"/>
      <c r="G444" s="4"/>
      <c r="H444" s="4">
        <v>2025</v>
      </c>
      <c r="I444" s="11">
        <f t="shared" si="210"/>
        <v>0</v>
      </c>
      <c r="J444" s="11">
        <f t="shared" si="211"/>
        <v>0</v>
      </c>
      <c r="K444" s="11">
        <f t="shared" si="209"/>
        <v>0</v>
      </c>
      <c r="L444" s="11">
        <f t="shared" si="209"/>
        <v>0</v>
      </c>
      <c r="M444" s="11">
        <f t="shared" si="209"/>
        <v>0</v>
      </c>
      <c r="N444" s="11">
        <f t="shared" si="209"/>
        <v>0</v>
      </c>
      <c r="O444" s="11">
        <f t="shared" si="209"/>
        <v>0</v>
      </c>
      <c r="P444" s="11">
        <f t="shared" si="209"/>
        <v>0</v>
      </c>
      <c r="Q444" s="11">
        <f t="shared" si="209"/>
        <v>0</v>
      </c>
      <c r="R444" s="11">
        <f t="shared" si="209"/>
        <v>0</v>
      </c>
      <c r="S444" s="10"/>
      <c r="T444" s="75"/>
      <c r="U444" s="76"/>
      <c r="V444" s="76"/>
      <c r="W444" s="18"/>
      <c r="X444" s="18"/>
      <c r="Y444" s="21"/>
      <c r="Z444" s="21"/>
      <c r="AA444" s="21"/>
      <c r="AB444" s="21"/>
      <c r="AC444" s="21"/>
      <c r="AD444" s="21"/>
      <c r="AE444" s="21"/>
      <c r="AF444" s="21"/>
      <c r="AG444" s="21"/>
      <c r="AH444" s="21"/>
      <c r="AI444" s="31"/>
      <c r="AJ444" s="82"/>
      <c r="AK444" s="76"/>
      <c r="AL444" s="76"/>
      <c r="AM444" s="76"/>
      <c r="AN444" s="18"/>
      <c r="AO444" s="18"/>
      <c r="AP444" s="21"/>
      <c r="AQ444" s="21"/>
      <c r="AR444" s="21"/>
      <c r="AS444" s="21"/>
      <c r="AT444" s="21"/>
      <c r="AU444" s="21"/>
      <c r="AV444" s="21"/>
      <c r="AW444" s="21"/>
      <c r="AX444" s="21"/>
      <c r="AY444" s="21"/>
      <c r="AZ444" s="31"/>
      <c r="BA444" s="82"/>
      <c r="BB444" s="76"/>
      <c r="BC444" s="76"/>
      <c r="BD444" s="76"/>
      <c r="BE444" s="18"/>
      <c r="BF444" s="18"/>
      <c r="BG444" s="21"/>
      <c r="BH444" s="21"/>
      <c r="BI444" s="21"/>
      <c r="BJ444" s="21"/>
      <c r="BK444" s="21"/>
      <c r="BL444" s="21"/>
      <c r="BM444" s="21"/>
      <c r="BN444" s="21"/>
      <c r="BO444" s="21"/>
      <c r="BP444" s="21"/>
      <c r="BQ444" s="31"/>
      <c r="BR444" s="82"/>
      <c r="BS444" s="76"/>
      <c r="BT444" s="76"/>
      <c r="BU444" s="76"/>
      <c r="BV444" s="18"/>
      <c r="BW444" s="18"/>
      <c r="BX444" s="21"/>
      <c r="BY444" s="21"/>
      <c r="BZ444" s="21"/>
      <c r="CA444" s="21"/>
      <c r="CB444" s="21"/>
      <c r="CC444" s="21"/>
      <c r="CD444" s="21"/>
      <c r="CE444" s="21"/>
      <c r="CF444" s="21"/>
      <c r="CG444" s="21"/>
      <c r="CH444" s="31"/>
      <c r="CI444" s="82"/>
      <c r="CJ444" s="76"/>
      <c r="CK444" s="76"/>
      <c r="CL444" s="76"/>
      <c r="CM444" s="18"/>
      <c r="CN444" s="18"/>
      <c r="CO444" s="21"/>
      <c r="CP444" s="21"/>
      <c r="CQ444" s="21"/>
      <c r="CR444" s="21"/>
      <c r="CS444" s="21"/>
      <c r="CT444" s="21"/>
      <c r="CU444" s="21"/>
      <c r="CV444" s="21"/>
      <c r="CW444" s="21"/>
      <c r="CX444" s="21"/>
      <c r="CY444" s="31"/>
      <c r="CZ444" s="82"/>
      <c r="DA444" s="76"/>
      <c r="DB444" s="76"/>
      <c r="DC444" s="76"/>
      <c r="DD444" s="18"/>
      <c r="DE444" s="18"/>
      <c r="DF444" s="21"/>
      <c r="DG444" s="33"/>
      <c r="DH444" s="11"/>
      <c r="DI444" s="11"/>
      <c r="DJ444" s="11"/>
      <c r="DK444" s="11"/>
      <c r="DL444" s="11"/>
      <c r="DM444" s="11"/>
      <c r="DN444" s="11"/>
      <c r="DO444" s="11"/>
      <c r="DP444" s="10"/>
      <c r="DQ444" s="75"/>
      <c r="DR444" s="80"/>
      <c r="DS444" s="76"/>
      <c r="DT444" s="81"/>
      <c r="DU444" s="4"/>
      <c r="DV444" s="4"/>
      <c r="DW444" s="11"/>
      <c r="DX444" s="11"/>
      <c r="DY444" s="11"/>
      <c r="DZ444" s="11"/>
      <c r="EA444" s="11"/>
      <c r="EB444" s="11"/>
      <c r="EC444" s="11"/>
      <c r="ED444" s="11"/>
      <c r="EE444" s="11"/>
      <c r="EF444" s="11"/>
      <c r="EG444" s="10"/>
      <c r="EH444" s="75"/>
      <c r="EI444" s="80"/>
      <c r="EJ444" s="76"/>
      <c r="EK444" s="81"/>
      <c r="EL444" s="4"/>
      <c r="EM444" s="4"/>
      <c r="EN444" s="11"/>
      <c r="EO444" s="11"/>
      <c r="EP444" s="11"/>
      <c r="EQ444" s="11"/>
      <c r="ER444" s="11"/>
      <c r="ES444" s="11"/>
      <c r="ET444" s="11"/>
      <c r="EU444" s="11"/>
      <c r="EV444" s="11"/>
      <c r="EW444" s="11"/>
      <c r="EX444" s="10"/>
      <c r="EY444" s="75"/>
      <c r="EZ444" s="80"/>
      <c r="FA444" s="76"/>
      <c r="FB444" s="81"/>
      <c r="FC444" s="4"/>
      <c r="FD444" s="4"/>
      <c r="FE444" s="11"/>
      <c r="FF444" s="11"/>
      <c r="FG444" s="11"/>
      <c r="FH444" s="11"/>
      <c r="FI444" s="11"/>
      <c r="FJ444" s="11"/>
      <c r="FK444" s="11"/>
      <c r="FL444" s="11"/>
      <c r="FM444" s="11"/>
      <c r="FN444" s="11"/>
      <c r="FO444" s="10"/>
      <c r="FP444" s="75"/>
      <c r="FQ444" s="80"/>
      <c r="FR444" s="76"/>
      <c r="FS444" s="81"/>
      <c r="FT444" s="4"/>
      <c r="FU444" s="4"/>
      <c r="FV444" s="11"/>
      <c r="FW444" s="11"/>
      <c r="FX444" s="11"/>
      <c r="FY444" s="11"/>
      <c r="FZ444" s="11"/>
      <c r="GA444" s="11"/>
      <c r="GB444" s="11"/>
      <c r="GC444" s="11"/>
      <c r="GD444" s="11"/>
      <c r="GE444" s="11"/>
      <c r="GF444" s="10"/>
      <c r="GG444" s="75"/>
      <c r="GH444" s="80"/>
      <c r="GI444" s="76"/>
      <c r="GJ444" s="81"/>
      <c r="GK444" s="4"/>
      <c r="GL444" s="4"/>
      <c r="GM444" s="11"/>
      <c r="GN444" s="11"/>
      <c r="GO444" s="11"/>
      <c r="GP444" s="11"/>
      <c r="GQ444" s="11"/>
      <c r="GR444" s="11"/>
      <c r="GS444" s="11"/>
      <c r="GT444" s="11"/>
      <c r="GU444" s="11"/>
      <c r="GV444" s="11"/>
      <c r="GW444" s="10"/>
      <c r="GX444" s="75"/>
      <c r="GY444" s="80"/>
      <c r="GZ444" s="76"/>
      <c r="HA444" s="81"/>
      <c r="HB444" s="4"/>
      <c r="HC444" s="4"/>
      <c r="HD444" s="11"/>
      <c r="HE444" s="11"/>
      <c r="HF444" s="11"/>
      <c r="HG444" s="11"/>
      <c r="HH444" s="11"/>
      <c r="HI444" s="11"/>
      <c r="HJ444" s="11"/>
      <c r="HK444" s="11"/>
      <c r="HL444" s="11"/>
      <c r="HM444" s="11"/>
      <c r="HN444" s="10"/>
      <c r="HO444" s="75"/>
      <c r="HP444" s="80"/>
      <c r="HQ444" s="76"/>
      <c r="HR444" s="81"/>
      <c r="HS444" s="4"/>
      <c r="HT444" s="4"/>
      <c r="HU444" s="11"/>
      <c r="HV444" s="11"/>
      <c r="HW444" s="11"/>
      <c r="HX444" s="11"/>
      <c r="HY444" s="11"/>
      <c r="HZ444" s="11"/>
      <c r="IA444" s="11"/>
      <c r="IB444" s="11"/>
      <c r="IC444" s="11"/>
      <c r="ID444" s="11"/>
      <c r="IE444" s="10"/>
      <c r="IF444" s="75"/>
      <c r="IG444" s="80"/>
      <c r="IH444" s="76"/>
      <c r="II444" s="81"/>
      <c r="IJ444" s="4"/>
      <c r="IK444" s="4"/>
      <c r="IL444" s="11"/>
      <c r="IM444" s="11"/>
      <c r="IN444" s="11"/>
      <c r="IO444" s="11"/>
      <c r="IP444" s="11"/>
      <c r="IQ444" s="11"/>
      <c r="IR444" s="11"/>
      <c r="IS444" s="11"/>
      <c r="IT444" s="11"/>
      <c r="IU444" s="11"/>
      <c r="IV444" s="10"/>
    </row>
    <row r="445" spans="1:256" ht="19.5" customHeight="1">
      <c r="A445" s="84"/>
      <c r="B445" s="80"/>
      <c r="C445" s="76"/>
      <c r="D445" s="81"/>
      <c r="E445" s="4"/>
      <c r="F445" s="4"/>
      <c r="G445" s="4"/>
      <c r="H445" s="4">
        <v>2026</v>
      </c>
      <c r="I445" s="11">
        <f t="shared" si="210"/>
        <v>0</v>
      </c>
      <c r="J445" s="11">
        <f t="shared" si="211"/>
        <v>0</v>
      </c>
      <c r="K445" s="11">
        <f t="shared" si="209"/>
        <v>0</v>
      </c>
      <c r="L445" s="11">
        <f t="shared" si="209"/>
        <v>0</v>
      </c>
      <c r="M445" s="11">
        <f t="shared" si="209"/>
        <v>0</v>
      </c>
      <c r="N445" s="11">
        <f t="shared" si="209"/>
        <v>0</v>
      </c>
      <c r="O445" s="11">
        <f t="shared" si="209"/>
        <v>0</v>
      </c>
      <c r="P445" s="11">
        <f t="shared" si="209"/>
        <v>0</v>
      </c>
      <c r="Q445" s="11">
        <f t="shared" si="209"/>
        <v>0</v>
      </c>
      <c r="R445" s="11">
        <f t="shared" si="209"/>
        <v>0</v>
      </c>
      <c r="S445" s="10"/>
      <c r="T445" s="75"/>
      <c r="U445" s="76"/>
      <c r="V445" s="76"/>
      <c r="W445" s="18"/>
      <c r="X445" s="18"/>
      <c r="Y445" s="21"/>
      <c r="Z445" s="21"/>
      <c r="AA445" s="21"/>
      <c r="AB445" s="21"/>
      <c r="AC445" s="21"/>
      <c r="AD445" s="21"/>
      <c r="AE445" s="21"/>
      <c r="AF445" s="21"/>
      <c r="AG445" s="21"/>
      <c r="AH445" s="21"/>
      <c r="AI445" s="31"/>
      <c r="AJ445" s="82"/>
      <c r="AK445" s="76"/>
      <c r="AL445" s="76"/>
      <c r="AM445" s="76"/>
      <c r="AN445" s="18"/>
      <c r="AO445" s="18"/>
      <c r="AP445" s="21"/>
      <c r="AQ445" s="21"/>
      <c r="AR445" s="21"/>
      <c r="AS445" s="21"/>
      <c r="AT445" s="21"/>
      <c r="AU445" s="21"/>
      <c r="AV445" s="21"/>
      <c r="AW445" s="21"/>
      <c r="AX445" s="21"/>
      <c r="AY445" s="21"/>
      <c r="AZ445" s="31"/>
      <c r="BA445" s="82"/>
      <c r="BB445" s="76"/>
      <c r="BC445" s="76"/>
      <c r="BD445" s="76"/>
      <c r="BE445" s="18"/>
      <c r="BF445" s="18"/>
      <c r="BG445" s="21"/>
      <c r="BH445" s="21"/>
      <c r="BI445" s="21"/>
      <c r="BJ445" s="21"/>
      <c r="BK445" s="21"/>
      <c r="BL445" s="21"/>
      <c r="BM445" s="21"/>
      <c r="BN445" s="21"/>
      <c r="BO445" s="21"/>
      <c r="BP445" s="21"/>
      <c r="BQ445" s="31"/>
      <c r="BR445" s="82"/>
      <c r="BS445" s="76"/>
      <c r="BT445" s="76"/>
      <c r="BU445" s="76"/>
      <c r="BV445" s="18"/>
      <c r="BW445" s="18"/>
      <c r="BX445" s="21"/>
      <c r="BY445" s="21"/>
      <c r="BZ445" s="21"/>
      <c r="CA445" s="21"/>
      <c r="CB445" s="21"/>
      <c r="CC445" s="21"/>
      <c r="CD445" s="21"/>
      <c r="CE445" s="21"/>
      <c r="CF445" s="21"/>
      <c r="CG445" s="21"/>
      <c r="CH445" s="31"/>
      <c r="CI445" s="82"/>
      <c r="CJ445" s="76"/>
      <c r="CK445" s="76"/>
      <c r="CL445" s="76"/>
      <c r="CM445" s="18"/>
      <c r="CN445" s="18"/>
      <c r="CO445" s="21"/>
      <c r="CP445" s="21"/>
      <c r="CQ445" s="21"/>
      <c r="CR445" s="21"/>
      <c r="CS445" s="21"/>
      <c r="CT445" s="21"/>
      <c r="CU445" s="21"/>
      <c r="CV445" s="21"/>
      <c r="CW445" s="21"/>
      <c r="CX445" s="21"/>
      <c r="CY445" s="31"/>
      <c r="CZ445" s="82"/>
      <c r="DA445" s="76"/>
      <c r="DB445" s="76"/>
      <c r="DC445" s="76"/>
      <c r="DD445" s="18"/>
      <c r="DE445" s="18"/>
      <c r="DF445" s="21"/>
      <c r="DG445" s="33"/>
      <c r="DH445" s="11"/>
      <c r="DI445" s="11"/>
      <c r="DJ445" s="11"/>
      <c r="DK445" s="11"/>
      <c r="DL445" s="11"/>
      <c r="DM445" s="11"/>
      <c r="DN445" s="11"/>
      <c r="DO445" s="11"/>
      <c r="DP445" s="10"/>
      <c r="DQ445" s="75"/>
      <c r="DR445" s="80"/>
      <c r="DS445" s="76"/>
      <c r="DT445" s="81"/>
      <c r="DU445" s="4"/>
      <c r="DV445" s="4"/>
      <c r="DW445" s="11"/>
      <c r="DX445" s="11"/>
      <c r="DY445" s="11"/>
      <c r="DZ445" s="11"/>
      <c r="EA445" s="11"/>
      <c r="EB445" s="11"/>
      <c r="EC445" s="11"/>
      <c r="ED445" s="11"/>
      <c r="EE445" s="11"/>
      <c r="EF445" s="11"/>
      <c r="EG445" s="10"/>
      <c r="EH445" s="75"/>
      <c r="EI445" s="80"/>
      <c r="EJ445" s="76"/>
      <c r="EK445" s="81"/>
      <c r="EL445" s="4"/>
      <c r="EM445" s="4"/>
      <c r="EN445" s="11"/>
      <c r="EO445" s="11"/>
      <c r="EP445" s="11"/>
      <c r="EQ445" s="11"/>
      <c r="ER445" s="11"/>
      <c r="ES445" s="11"/>
      <c r="ET445" s="11"/>
      <c r="EU445" s="11"/>
      <c r="EV445" s="11"/>
      <c r="EW445" s="11"/>
      <c r="EX445" s="10"/>
      <c r="EY445" s="75"/>
      <c r="EZ445" s="80"/>
      <c r="FA445" s="76"/>
      <c r="FB445" s="81"/>
      <c r="FC445" s="4"/>
      <c r="FD445" s="4"/>
      <c r="FE445" s="11"/>
      <c r="FF445" s="11"/>
      <c r="FG445" s="11"/>
      <c r="FH445" s="11"/>
      <c r="FI445" s="11"/>
      <c r="FJ445" s="11"/>
      <c r="FK445" s="11"/>
      <c r="FL445" s="11"/>
      <c r="FM445" s="11"/>
      <c r="FN445" s="11"/>
      <c r="FO445" s="10"/>
      <c r="FP445" s="75"/>
      <c r="FQ445" s="80"/>
      <c r="FR445" s="76"/>
      <c r="FS445" s="81"/>
      <c r="FT445" s="4"/>
      <c r="FU445" s="4"/>
      <c r="FV445" s="11"/>
      <c r="FW445" s="11"/>
      <c r="FX445" s="11"/>
      <c r="FY445" s="11"/>
      <c r="FZ445" s="11"/>
      <c r="GA445" s="11"/>
      <c r="GB445" s="11"/>
      <c r="GC445" s="11"/>
      <c r="GD445" s="11"/>
      <c r="GE445" s="11"/>
      <c r="GF445" s="10"/>
      <c r="GG445" s="75"/>
      <c r="GH445" s="80"/>
      <c r="GI445" s="76"/>
      <c r="GJ445" s="81"/>
      <c r="GK445" s="4"/>
      <c r="GL445" s="4"/>
      <c r="GM445" s="11"/>
      <c r="GN445" s="11"/>
      <c r="GO445" s="11"/>
      <c r="GP445" s="11"/>
      <c r="GQ445" s="11"/>
      <c r="GR445" s="11"/>
      <c r="GS445" s="11"/>
      <c r="GT445" s="11"/>
      <c r="GU445" s="11"/>
      <c r="GV445" s="11"/>
      <c r="GW445" s="10"/>
      <c r="GX445" s="75"/>
      <c r="GY445" s="80"/>
      <c r="GZ445" s="76"/>
      <c r="HA445" s="81"/>
      <c r="HB445" s="4"/>
      <c r="HC445" s="4"/>
      <c r="HD445" s="11"/>
      <c r="HE445" s="11"/>
      <c r="HF445" s="11"/>
      <c r="HG445" s="11"/>
      <c r="HH445" s="11"/>
      <c r="HI445" s="11"/>
      <c r="HJ445" s="11"/>
      <c r="HK445" s="11"/>
      <c r="HL445" s="11"/>
      <c r="HM445" s="11"/>
      <c r="HN445" s="10"/>
      <c r="HO445" s="75"/>
      <c r="HP445" s="80"/>
      <c r="HQ445" s="76"/>
      <c r="HR445" s="81"/>
      <c r="HS445" s="4"/>
      <c r="HT445" s="4"/>
      <c r="HU445" s="11"/>
      <c r="HV445" s="11"/>
      <c r="HW445" s="11"/>
      <c r="HX445" s="11"/>
      <c r="HY445" s="11"/>
      <c r="HZ445" s="11"/>
      <c r="IA445" s="11"/>
      <c r="IB445" s="11"/>
      <c r="IC445" s="11"/>
      <c r="ID445" s="11"/>
      <c r="IE445" s="10"/>
      <c r="IF445" s="75"/>
      <c r="IG445" s="80"/>
      <c r="IH445" s="76"/>
      <c r="II445" s="81"/>
      <c r="IJ445" s="4"/>
      <c r="IK445" s="4"/>
      <c r="IL445" s="11"/>
      <c r="IM445" s="11"/>
      <c r="IN445" s="11"/>
      <c r="IO445" s="11"/>
      <c r="IP445" s="11"/>
      <c r="IQ445" s="11"/>
      <c r="IR445" s="11"/>
      <c r="IS445" s="11"/>
      <c r="IT445" s="11"/>
      <c r="IU445" s="11"/>
      <c r="IV445" s="10"/>
    </row>
    <row r="446" spans="1:256" ht="18" customHeight="1">
      <c r="A446" s="84"/>
      <c r="B446" s="80"/>
      <c r="C446" s="76"/>
      <c r="D446" s="81"/>
      <c r="E446" s="6"/>
      <c r="F446" s="6"/>
      <c r="G446" s="6"/>
      <c r="H446" s="4">
        <v>2027</v>
      </c>
      <c r="I446" s="11">
        <f t="shared" si="210"/>
        <v>0</v>
      </c>
      <c r="J446" s="11">
        <f t="shared" si="211"/>
        <v>0</v>
      </c>
      <c r="K446" s="11">
        <f t="shared" si="209"/>
        <v>0</v>
      </c>
      <c r="L446" s="11">
        <f t="shared" si="209"/>
        <v>0</v>
      </c>
      <c r="M446" s="11">
        <f t="shared" si="209"/>
        <v>0</v>
      </c>
      <c r="N446" s="11">
        <f t="shared" si="209"/>
        <v>0</v>
      </c>
      <c r="O446" s="11">
        <f t="shared" si="209"/>
        <v>0</v>
      </c>
      <c r="P446" s="11">
        <f t="shared" si="209"/>
        <v>0</v>
      </c>
      <c r="Q446" s="11">
        <f t="shared" si="209"/>
        <v>0</v>
      </c>
      <c r="R446" s="11">
        <f t="shared" si="209"/>
        <v>0</v>
      </c>
      <c r="S446" s="10"/>
      <c r="T446" s="75"/>
      <c r="U446" s="76"/>
      <c r="V446" s="76"/>
      <c r="W446" s="57"/>
      <c r="X446" s="18"/>
      <c r="Y446" s="21"/>
      <c r="Z446" s="21"/>
      <c r="AA446" s="21"/>
      <c r="AB446" s="21"/>
      <c r="AC446" s="21"/>
      <c r="AD446" s="21"/>
      <c r="AE446" s="21"/>
      <c r="AF446" s="21"/>
      <c r="AG446" s="21"/>
      <c r="AH446" s="21"/>
      <c r="AI446" s="31"/>
      <c r="AJ446" s="82"/>
      <c r="AK446" s="76"/>
      <c r="AL446" s="76"/>
      <c r="AM446" s="76"/>
      <c r="AN446" s="57"/>
      <c r="AO446" s="18"/>
      <c r="AP446" s="21"/>
      <c r="AQ446" s="21"/>
      <c r="AR446" s="21"/>
      <c r="AS446" s="21"/>
      <c r="AT446" s="21"/>
      <c r="AU446" s="21"/>
      <c r="AV446" s="21"/>
      <c r="AW446" s="21"/>
      <c r="AX446" s="21"/>
      <c r="AY446" s="21"/>
      <c r="AZ446" s="31"/>
      <c r="BA446" s="82"/>
      <c r="BB446" s="76"/>
      <c r="BC446" s="76"/>
      <c r="BD446" s="76"/>
      <c r="BE446" s="57"/>
      <c r="BF446" s="18"/>
      <c r="BG446" s="21"/>
      <c r="BH446" s="21"/>
      <c r="BI446" s="21"/>
      <c r="BJ446" s="21"/>
      <c r="BK446" s="21"/>
      <c r="BL446" s="21"/>
      <c r="BM446" s="21"/>
      <c r="BN446" s="21"/>
      <c r="BO446" s="21"/>
      <c r="BP446" s="21"/>
      <c r="BQ446" s="31"/>
      <c r="BR446" s="82"/>
      <c r="BS446" s="76"/>
      <c r="BT446" s="76"/>
      <c r="BU446" s="76"/>
      <c r="BV446" s="57"/>
      <c r="BW446" s="18"/>
      <c r="BX446" s="21"/>
      <c r="BY446" s="21"/>
      <c r="BZ446" s="21"/>
      <c r="CA446" s="21"/>
      <c r="CB446" s="21"/>
      <c r="CC446" s="21"/>
      <c r="CD446" s="21"/>
      <c r="CE446" s="21"/>
      <c r="CF446" s="21"/>
      <c r="CG446" s="21"/>
      <c r="CH446" s="31"/>
      <c r="CI446" s="82"/>
      <c r="CJ446" s="76"/>
      <c r="CK446" s="76"/>
      <c r="CL446" s="76"/>
      <c r="CM446" s="57"/>
      <c r="CN446" s="18"/>
      <c r="CO446" s="21"/>
      <c r="CP446" s="21"/>
      <c r="CQ446" s="21"/>
      <c r="CR446" s="21"/>
      <c r="CS446" s="21"/>
      <c r="CT446" s="21"/>
      <c r="CU446" s="21"/>
      <c r="CV446" s="21"/>
      <c r="CW446" s="21"/>
      <c r="CX446" s="21"/>
      <c r="CY446" s="31"/>
      <c r="CZ446" s="82"/>
      <c r="DA446" s="76"/>
      <c r="DB446" s="76"/>
      <c r="DC446" s="76"/>
      <c r="DD446" s="57"/>
      <c r="DE446" s="18"/>
      <c r="DF446" s="21"/>
      <c r="DG446" s="33"/>
      <c r="DH446" s="11"/>
      <c r="DI446" s="11"/>
      <c r="DJ446" s="11"/>
      <c r="DK446" s="11"/>
      <c r="DL446" s="11"/>
      <c r="DM446" s="11"/>
      <c r="DN446" s="11"/>
      <c r="DO446" s="11"/>
      <c r="DP446" s="10"/>
      <c r="DQ446" s="75"/>
      <c r="DR446" s="80"/>
      <c r="DS446" s="76"/>
      <c r="DT446" s="81"/>
      <c r="DU446" s="6"/>
      <c r="DV446" s="4"/>
      <c r="DW446" s="11"/>
      <c r="DX446" s="11"/>
      <c r="DY446" s="11"/>
      <c r="DZ446" s="11"/>
      <c r="EA446" s="11"/>
      <c r="EB446" s="11"/>
      <c r="EC446" s="11"/>
      <c r="ED446" s="11"/>
      <c r="EE446" s="11"/>
      <c r="EF446" s="11"/>
      <c r="EG446" s="10"/>
      <c r="EH446" s="75"/>
      <c r="EI446" s="80"/>
      <c r="EJ446" s="76"/>
      <c r="EK446" s="81"/>
      <c r="EL446" s="6"/>
      <c r="EM446" s="4"/>
      <c r="EN446" s="11"/>
      <c r="EO446" s="11"/>
      <c r="EP446" s="11"/>
      <c r="EQ446" s="11"/>
      <c r="ER446" s="11"/>
      <c r="ES446" s="11"/>
      <c r="ET446" s="11"/>
      <c r="EU446" s="11"/>
      <c r="EV446" s="11"/>
      <c r="EW446" s="11"/>
      <c r="EX446" s="10"/>
      <c r="EY446" s="75"/>
      <c r="EZ446" s="80"/>
      <c r="FA446" s="76"/>
      <c r="FB446" s="81"/>
      <c r="FC446" s="6"/>
      <c r="FD446" s="4"/>
      <c r="FE446" s="11"/>
      <c r="FF446" s="11"/>
      <c r="FG446" s="11"/>
      <c r="FH446" s="11"/>
      <c r="FI446" s="11"/>
      <c r="FJ446" s="11"/>
      <c r="FK446" s="11"/>
      <c r="FL446" s="11"/>
      <c r="FM446" s="11"/>
      <c r="FN446" s="11"/>
      <c r="FO446" s="10"/>
      <c r="FP446" s="75"/>
      <c r="FQ446" s="80"/>
      <c r="FR446" s="76"/>
      <c r="FS446" s="81"/>
      <c r="FT446" s="6"/>
      <c r="FU446" s="4"/>
      <c r="FV446" s="11"/>
      <c r="FW446" s="11"/>
      <c r="FX446" s="11"/>
      <c r="FY446" s="11"/>
      <c r="FZ446" s="11"/>
      <c r="GA446" s="11"/>
      <c r="GB446" s="11"/>
      <c r="GC446" s="11"/>
      <c r="GD446" s="11"/>
      <c r="GE446" s="11"/>
      <c r="GF446" s="10"/>
      <c r="GG446" s="75"/>
      <c r="GH446" s="80"/>
      <c r="GI446" s="76"/>
      <c r="GJ446" s="81"/>
      <c r="GK446" s="6"/>
      <c r="GL446" s="4"/>
      <c r="GM446" s="11"/>
      <c r="GN446" s="11"/>
      <c r="GO446" s="11"/>
      <c r="GP446" s="11"/>
      <c r="GQ446" s="11"/>
      <c r="GR446" s="11"/>
      <c r="GS446" s="11"/>
      <c r="GT446" s="11"/>
      <c r="GU446" s="11"/>
      <c r="GV446" s="11"/>
      <c r="GW446" s="10"/>
      <c r="GX446" s="75"/>
      <c r="GY446" s="80"/>
      <c r="GZ446" s="76"/>
      <c r="HA446" s="81"/>
      <c r="HB446" s="6"/>
      <c r="HC446" s="4"/>
      <c r="HD446" s="11"/>
      <c r="HE446" s="11"/>
      <c r="HF446" s="11"/>
      <c r="HG446" s="11"/>
      <c r="HH446" s="11"/>
      <c r="HI446" s="11"/>
      <c r="HJ446" s="11"/>
      <c r="HK446" s="11"/>
      <c r="HL446" s="11"/>
      <c r="HM446" s="11"/>
      <c r="HN446" s="10"/>
      <c r="HO446" s="75"/>
      <c r="HP446" s="80"/>
      <c r="HQ446" s="76"/>
      <c r="HR446" s="81"/>
      <c r="HS446" s="6"/>
      <c r="HT446" s="4"/>
      <c r="HU446" s="11"/>
      <c r="HV446" s="11"/>
      <c r="HW446" s="11"/>
      <c r="HX446" s="11"/>
      <c r="HY446" s="11"/>
      <c r="HZ446" s="11"/>
      <c r="IA446" s="11"/>
      <c r="IB446" s="11"/>
      <c r="IC446" s="11"/>
      <c r="ID446" s="11"/>
      <c r="IE446" s="10"/>
      <c r="IF446" s="75"/>
      <c r="IG446" s="80"/>
      <c r="IH446" s="76"/>
      <c r="II446" s="81"/>
      <c r="IJ446" s="6"/>
      <c r="IK446" s="4"/>
      <c r="IL446" s="11"/>
      <c r="IM446" s="11"/>
      <c r="IN446" s="11"/>
      <c r="IO446" s="11"/>
      <c r="IP446" s="11"/>
      <c r="IQ446" s="11"/>
      <c r="IR446" s="11"/>
      <c r="IS446" s="11"/>
      <c r="IT446" s="11"/>
      <c r="IU446" s="11"/>
      <c r="IV446" s="10"/>
    </row>
    <row r="447" spans="1:243" ht="21.75" customHeight="1">
      <c r="A447" s="84"/>
      <c r="B447" s="80"/>
      <c r="C447" s="76"/>
      <c r="D447" s="81"/>
      <c r="E447" s="6"/>
      <c r="F447" s="6"/>
      <c r="G447" s="6"/>
      <c r="H447" s="4">
        <v>2028</v>
      </c>
      <c r="I447" s="11">
        <f t="shared" si="210"/>
        <v>0</v>
      </c>
      <c r="J447" s="11">
        <f t="shared" si="211"/>
        <v>0</v>
      </c>
      <c r="K447" s="11">
        <f t="shared" si="209"/>
        <v>0</v>
      </c>
      <c r="L447" s="11">
        <f t="shared" si="209"/>
        <v>0</v>
      </c>
      <c r="M447" s="11">
        <f t="shared" si="209"/>
        <v>0</v>
      </c>
      <c r="N447" s="11">
        <f t="shared" si="209"/>
        <v>0</v>
      </c>
      <c r="O447" s="11">
        <f t="shared" si="209"/>
        <v>0</v>
      </c>
      <c r="P447" s="11">
        <f t="shared" si="209"/>
        <v>0</v>
      </c>
      <c r="Q447" s="11">
        <f t="shared" si="209"/>
        <v>0</v>
      </c>
      <c r="R447" s="11">
        <f t="shared" si="209"/>
        <v>0</v>
      </c>
      <c r="S447" s="10"/>
      <c r="T447" s="2"/>
      <c r="AI447" s="57"/>
      <c r="AY447" s="57"/>
      <c r="BO447" s="57"/>
      <c r="CE447" s="57"/>
      <c r="CU447" s="57"/>
      <c r="DK447" s="57"/>
      <c r="EA447" s="57"/>
      <c r="EQ447" s="57"/>
      <c r="FG447" s="57"/>
      <c r="FW447" s="57"/>
      <c r="GM447" s="57"/>
      <c r="HC447" s="57"/>
      <c r="HS447" s="57"/>
      <c r="II447" s="57"/>
    </row>
    <row r="448" spans="1:243" ht="21.75" customHeight="1">
      <c r="A448" s="84"/>
      <c r="B448" s="80"/>
      <c r="C448" s="76"/>
      <c r="D448" s="81"/>
      <c r="E448" s="6"/>
      <c r="F448" s="6"/>
      <c r="G448" s="6"/>
      <c r="H448" s="4">
        <v>2029</v>
      </c>
      <c r="I448" s="11">
        <f t="shared" si="210"/>
        <v>0</v>
      </c>
      <c r="J448" s="11">
        <f t="shared" si="211"/>
        <v>0</v>
      </c>
      <c r="K448" s="11">
        <f t="shared" si="209"/>
        <v>0</v>
      </c>
      <c r="L448" s="11">
        <f t="shared" si="209"/>
        <v>0</v>
      </c>
      <c r="M448" s="11">
        <f t="shared" si="209"/>
        <v>0</v>
      </c>
      <c r="N448" s="11">
        <f t="shared" si="209"/>
        <v>0</v>
      </c>
      <c r="O448" s="11">
        <f t="shared" si="209"/>
        <v>0</v>
      </c>
      <c r="P448" s="11">
        <f t="shared" si="209"/>
        <v>0</v>
      </c>
      <c r="Q448" s="11">
        <f t="shared" si="209"/>
        <v>0</v>
      </c>
      <c r="R448" s="11">
        <f t="shared" si="209"/>
        <v>0</v>
      </c>
      <c r="S448" s="10"/>
      <c r="T448" s="2"/>
      <c r="AI448" s="57"/>
      <c r="AY448" s="57"/>
      <c r="BO448" s="57"/>
      <c r="CE448" s="57"/>
      <c r="CU448" s="57"/>
      <c r="DK448" s="57"/>
      <c r="EA448" s="57"/>
      <c r="EQ448" s="57"/>
      <c r="FG448" s="57"/>
      <c r="FW448" s="57"/>
      <c r="GM448" s="57"/>
      <c r="HC448" s="57"/>
      <c r="HS448" s="57"/>
      <c r="II448" s="57"/>
    </row>
    <row r="449" spans="1:243" ht="21.75" customHeight="1">
      <c r="A449" s="84"/>
      <c r="B449" s="80"/>
      <c r="C449" s="76"/>
      <c r="D449" s="81"/>
      <c r="E449" s="6"/>
      <c r="F449" s="6"/>
      <c r="G449" s="6"/>
      <c r="H449" s="4">
        <v>2030</v>
      </c>
      <c r="I449" s="11">
        <f t="shared" si="210"/>
        <v>0</v>
      </c>
      <c r="J449" s="11">
        <f t="shared" si="211"/>
        <v>0</v>
      </c>
      <c r="K449" s="11">
        <f t="shared" si="209"/>
        <v>0</v>
      </c>
      <c r="L449" s="11">
        <f t="shared" si="209"/>
        <v>0</v>
      </c>
      <c r="M449" s="11">
        <f t="shared" si="209"/>
        <v>0</v>
      </c>
      <c r="N449" s="11">
        <f t="shared" si="209"/>
        <v>0</v>
      </c>
      <c r="O449" s="11">
        <f t="shared" si="209"/>
        <v>0</v>
      </c>
      <c r="P449" s="11">
        <f t="shared" si="209"/>
        <v>0</v>
      </c>
      <c r="Q449" s="11">
        <f t="shared" si="209"/>
        <v>0</v>
      </c>
      <c r="R449" s="11">
        <f t="shared" si="209"/>
        <v>0</v>
      </c>
      <c r="S449" s="10"/>
      <c r="T449" s="2"/>
      <c r="AI449" s="57"/>
      <c r="AY449" s="57"/>
      <c r="BO449" s="57"/>
      <c r="CE449" s="57"/>
      <c r="CU449" s="57"/>
      <c r="DK449" s="57"/>
      <c r="EA449" s="57"/>
      <c r="EQ449" s="57"/>
      <c r="FG449" s="57"/>
      <c r="FW449" s="57"/>
      <c r="GM449" s="57"/>
      <c r="HC449" s="57"/>
      <c r="HS449" s="57"/>
      <c r="II449" s="57"/>
    </row>
    <row r="450" spans="1:256" ht="18" customHeight="1">
      <c r="A450" s="83"/>
      <c r="B450" s="77" t="s">
        <v>291</v>
      </c>
      <c r="C450" s="78"/>
      <c r="D450" s="79"/>
      <c r="E450" s="6"/>
      <c r="F450" s="6"/>
      <c r="G450" s="6"/>
      <c r="H450" s="8" t="s">
        <v>26</v>
      </c>
      <c r="I450" s="9">
        <f aca="true" t="shared" si="212" ref="I450:R450">SUM(I451:I459)</f>
        <v>197621.40000000002</v>
      </c>
      <c r="J450" s="9">
        <f t="shared" si="212"/>
        <v>0</v>
      </c>
      <c r="K450" s="9">
        <f t="shared" si="212"/>
        <v>0</v>
      </c>
      <c r="L450" s="9">
        <f t="shared" si="212"/>
        <v>0</v>
      </c>
      <c r="M450" s="9">
        <f t="shared" si="212"/>
        <v>0</v>
      </c>
      <c r="N450" s="9">
        <f t="shared" si="212"/>
        <v>0</v>
      </c>
      <c r="O450" s="9">
        <f t="shared" si="212"/>
        <v>197621.40000000002</v>
      </c>
      <c r="P450" s="9">
        <f t="shared" si="212"/>
        <v>0</v>
      </c>
      <c r="Q450" s="9">
        <f t="shared" si="212"/>
        <v>0</v>
      </c>
      <c r="R450" s="9">
        <f t="shared" si="212"/>
        <v>0</v>
      </c>
      <c r="S450" s="10"/>
      <c r="T450" s="75"/>
      <c r="U450" s="76"/>
      <c r="V450" s="76"/>
      <c r="W450" s="57"/>
      <c r="X450" s="15"/>
      <c r="Y450" s="22"/>
      <c r="Z450" s="22"/>
      <c r="AA450" s="22"/>
      <c r="AB450" s="22"/>
      <c r="AC450" s="22"/>
      <c r="AD450" s="22"/>
      <c r="AE450" s="22"/>
      <c r="AF450" s="22"/>
      <c r="AG450" s="22"/>
      <c r="AH450" s="22"/>
      <c r="AI450" s="31"/>
      <c r="AJ450" s="82"/>
      <c r="AK450" s="76"/>
      <c r="AL450" s="76"/>
      <c r="AM450" s="76"/>
      <c r="AN450" s="57"/>
      <c r="AO450" s="15"/>
      <c r="AP450" s="22"/>
      <c r="AQ450" s="22"/>
      <c r="AR450" s="22"/>
      <c r="AS450" s="22"/>
      <c r="AT450" s="22"/>
      <c r="AU450" s="22"/>
      <c r="AV450" s="22"/>
      <c r="AW450" s="22"/>
      <c r="AX450" s="22"/>
      <c r="AY450" s="22"/>
      <c r="AZ450" s="31"/>
      <c r="BA450" s="82"/>
      <c r="BB450" s="76"/>
      <c r="BC450" s="76"/>
      <c r="BD450" s="76"/>
      <c r="BE450" s="57"/>
      <c r="BF450" s="15"/>
      <c r="BG450" s="22"/>
      <c r="BH450" s="22"/>
      <c r="BI450" s="22"/>
      <c r="BJ450" s="22"/>
      <c r="BK450" s="22"/>
      <c r="BL450" s="22"/>
      <c r="BM450" s="22"/>
      <c r="BN450" s="22"/>
      <c r="BO450" s="22"/>
      <c r="BP450" s="22"/>
      <c r="BQ450" s="31"/>
      <c r="BR450" s="82"/>
      <c r="BS450" s="76"/>
      <c r="BT450" s="76"/>
      <c r="BU450" s="76"/>
      <c r="BV450" s="57"/>
      <c r="BW450" s="15"/>
      <c r="BX450" s="22"/>
      <c r="BY450" s="22"/>
      <c r="BZ450" s="22"/>
      <c r="CA450" s="22"/>
      <c r="CB450" s="22"/>
      <c r="CC450" s="22"/>
      <c r="CD450" s="22"/>
      <c r="CE450" s="22"/>
      <c r="CF450" s="22"/>
      <c r="CG450" s="22"/>
      <c r="CH450" s="31"/>
      <c r="CI450" s="82"/>
      <c r="CJ450" s="76"/>
      <c r="CK450" s="76"/>
      <c r="CL450" s="76"/>
      <c r="CM450" s="57"/>
      <c r="CN450" s="15"/>
      <c r="CO450" s="22"/>
      <c r="CP450" s="22"/>
      <c r="CQ450" s="22"/>
      <c r="CR450" s="22"/>
      <c r="CS450" s="22"/>
      <c r="CT450" s="22"/>
      <c r="CU450" s="22"/>
      <c r="CV450" s="22"/>
      <c r="CW450" s="22"/>
      <c r="CX450" s="22"/>
      <c r="CY450" s="31"/>
      <c r="CZ450" s="82"/>
      <c r="DA450" s="76"/>
      <c r="DB450" s="76"/>
      <c r="DC450" s="76"/>
      <c r="DD450" s="57"/>
      <c r="DE450" s="15"/>
      <c r="DF450" s="22"/>
      <c r="DG450" s="32"/>
      <c r="DH450" s="9"/>
      <c r="DI450" s="9"/>
      <c r="DJ450" s="9"/>
      <c r="DK450" s="9"/>
      <c r="DL450" s="9"/>
      <c r="DM450" s="9"/>
      <c r="DN450" s="9"/>
      <c r="DO450" s="9"/>
      <c r="DP450" s="10"/>
      <c r="DQ450" s="75"/>
      <c r="DR450" s="77"/>
      <c r="DS450" s="78"/>
      <c r="DT450" s="79"/>
      <c r="DU450" s="6"/>
      <c r="DV450" s="8"/>
      <c r="DW450" s="9"/>
      <c r="DX450" s="9"/>
      <c r="DY450" s="9"/>
      <c r="DZ450" s="9"/>
      <c r="EA450" s="9"/>
      <c r="EB450" s="9"/>
      <c r="EC450" s="9"/>
      <c r="ED450" s="9"/>
      <c r="EE450" s="9"/>
      <c r="EF450" s="9"/>
      <c r="EG450" s="10"/>
      <c r="EH450" s="75"/>
      <c r="EI450" s="77"/>
      <c r="EJ450" s="78"/>
      <c r="EK450" s="79"/>
      <c r="EL450" s="6"/>
      <c r="EM450" s="8"/>
      <c r="EN450" s="9"/>
      <c r="EO450" s="9"/>
      <c r="EP450" s="9"/>
      <c r="EQ450" s="9"/>
      <c r="ER450" s="9"/>
      <c r="ES450" s="9"/>
      <c r="ET450" s="9"/>
      <c r="EU450" s="9"/>
      <c r="EV450" s="9"/>
      <c r="EW450" s="9"/>
      <c r="EX450" s="10"/>
      <c r="EY450" s="75"/>
      <c r="EZ450" s="77"/>
      <c r="FA450" s="78"/>
      <c r="FB450" s="79"/>
      <c r="FC450" s="6"/>
      <c r="FD450" s="8"/>
      <c r="FE450" s="9"/>
      <c r="FF450" s="9"/>
      <c r="FG450" s="9"/>
      <c r="FH450" s="9"/>
      <c r="FI450" s="9"/>
      <c r="FJ450" s="9"/>
      <c r="FK450" s="9"/>
      <c r="FL450" s="9"/>
      <c r="FM450" s="9"/>
      <c r="FN450" s="9"/>
      <c r="FO450" s="10"/>
      <c r="FP450" s="75"/>
      <c r="FQ450" s="77"/>
      <c r="FR450" s="78"/>
      <c r="FS450" s="79"/>
      <c r="FT450" s="6"/>
      <c r="FU450" s="8"/>
      <c r="FV450" s="9"/>
      <c r="FW450" s="9"/>
      <c r="FX450" s="9"/>
      <c r="FY450" s="9"/>
      <c r="FZ450" s="9"/>
      <c r="GA450" s="9"/>
      <c r="GB450" s="9"/>
      <c r="GC450" s="9"/>
      <c r="GD450" s="9"/>
      <c r="GE450" s="9"/>
      <c r="GF450" s="10"/>
      <c r="GG450" s="75"/>
      <c r="GH450" s="77"/>
      <c r="GI450" s="78"/>
      <c r="GJ450" s="79"/>
      <c r="GK450" s="6"/>
      <c r="GL450" s="8"/>
      <c r="GM450" s="9"/>
      <c r="GN450" s="9"/>
      <c r="GO450" s="9"/>
      <c r="GP450" s="9"/>
      <c r="GQ450" s="9"/>
      <c r="GR450" s="9"/>
      <c r="GS450" s="9"/>
      <c r="GT450" s="9"/>
      <c r="GU450" s="9"/>
      <c r="GV450" s="9"/>
      <c r="GW450" s="10"/>
      <c r="GX450" s="75"/>
      <c r="GY450" s="77"/>
      <c r="GZ450" s="78"/>
      <c r="HA450" s="79"/>
      <c r="HB450" s="6"/>
      <c r="HC450" s="8"/>
      <c r="HD450" s="9"/>
      <c r="HE450" s="9"/>
      <c r="HF450" s="9"/>
      <c r="HG450" s="9"/>
      <c r="HH450" s="9"/>
      <c r="HI450" s="9"/>
      <c r="HJ450" s="9"/>
      <c r="HK450" s="9"/>
      <c r="HL450" s="9"/>
      <c r="HM450" s="9"/>
      <c r="HN450" s="10"/>
      <c r="HO450" s="75"/>
      <c r="HP450" s="77"/>
      <c r="HQ450" s="78"/>
      <c r="HR450" s="79"/>
      <c r="HS450" s="6"/>
      <c r="HT450" s="8"/>
      <c r="HU450" s="9"/>
      <c r="HV450" s="9"/>
      <c r="HW450" s="9"/>
      <c r="HX450" s="9"/>
      <c r="HY450" s="9"/>
      <c r="HZ450" s="9"/>
      <c r="IA450" s="9"/>
      <c r="IB450" s="9"/>
      <c r="IC450" s="9"/>
      <c r="ID450" s="9"/>
      <c r="IE450" s="10"/>
      <c r="IF450" s="75"/>
      <c r="IG450" s="77"/>
      <c r="IH450" s="78"/>
      <c r="II450" s="79"/>
      <c r="IJ450" s="6"/>
      <c r="IK450" s="8"/>
      <c r="IL450" s="9"/>
      <c r="IM450" s="9"/>
      <c r="IN450" s="9"/>
      <c r="IO450" s="9"/>
      <c r="IP450" s="9"/>
      <c r="IQ450" s="9"/>
      <c r="IR450" s="9"/>
      <c r="IS450" s="9"/>
      <c r="IT450" s="9"/>
      <c r="IU450" s="9"/>
      <c r="IV450" s="10"/>
    </row>
    <row r="451" spans="1:256" ht="21.75" customHeight="1">
      <c r="A451" s="84"/>
      <c r="B451" s="80"/>
      <c r="C451" s="76"/>
      <c r="D451" s="81"/>
      <c r="E451" s="6"/>
      <c r="F451" s="6"/>
      <c r="G451" s="6"/>
      <c r="H451" s="4">
        <v>2022</v>
      </c>
      <c r="I451" s="11">
        <f>I147</f>
        <v>0</v>
      </c>
      <c r="J451" s="11">
        <f aca="true" t="shared" si="213" ref="J451:R451">J147</f>
        <v>0</v>
      </c>
      <c r="K451" s="11">
        <f t="shared" si="213"/>
        <v>0</v>
      </c>
      <c r="L451" s="11">
        <f t="shared" si="213"/>
        <v>0</v>
      </c>
      <c r="M451" s="11">
        <f t="shared" si="213"/>
        <v>0</v>
      </c>
      <c r="N451" s="11">
        <f t="shared" si="213"/>
        <v>0</v>
      </c>
      <c r="O451" s="11">
        <f t="shared" si="213"/>
        <v>0</v>
      </c>
      <c r="P451" s="11">
        <f t="shared" si="213"/>
        <v>0</v>
      </c>
      <c r="Q451" s="11">
        <f t="shared" si="213"/>
        <v>0</v>
      </c>
      <c r="R451" s="11">
        <f t="shared" si="213"/>
        <v>0</v>
      </c>
      <c r="S451" s="10"/>
      <c r="T451" s="75"/>
      <c r="U451" s="76"/>
      <c r="V451" s="76"/>
      <c r="W451" s="57"/>
      <c r="X451" s="18"/>
      <c r="Y451" s="21"/>
      <c r="Z451" s="21"/>
      <c r="AA451" s="21"/>
      <c r="AB451" s="21"/>
      <c r="AC451" s="21"/>
      <c r="AD451" s="21"/>
      <c r="AE451" s="21"/>
      <c r="AF451" s="21"/>
      <c r="AG451" s="21"/>
      <c r="AH451" s="21"/>
      <c r="AI451" s="31"/>
      <c r="AJ451" s="82"/>
      <c r="AK451" s="76"/>
      <c r="AL451" s="76"/>
      <c r="AM451" s="76"/>
      <c r="AN451" s="57"/>
      <c r="AO451" s="18"/>
      <c r="AP451" s="21"/>
      <c r="AQ451" s="21"/>
      <c r="AR451" s="21"/>
      <c r="AS451" s="21"/>
      <c r="AT451" s="21"/>
      <c r="AU451" s="21"/>
      <c r="AV451" s="21"/>
      <c r="AW451" s="21"/>
      <c r="AX451" s="21"/>
      <c r="AY451" s="21"/>
      <c r="AZ451" s="31"/>
      <c r="BA451" s="82"/>
      <c r="BB451" s="76"/>
      <c r="BC451" s="76"/>
      <c r="BD451" s="76"/>
      <c r="BE451" s="57"/>
      <c r="BF451" s="18"/>
      <c r="BG451" s="21"/>
      <c r="BH451" s="21"/>
      <c r="BI451" s="21"/>
      <c r="BJ451" s="21"/>
      <c r="BK451" s="21"/>
      <c r="BL451" s="21"/>
      <c r="BM451" s="21"/>
      <c r="BN451" s="21"/>
      <c r="BO451" s="21"/>
      <c r="BP451" s="21"/>
      <c r="BQ451" s="31"/>
      <c r="BR451" s="82"/>
      <c r="BS451" s="76"/>
      <c r="BT451" s="76"/>
      <c r="BU451" s="76"/>
      <c r="BV451" s="57"/>
      <c r="BW451" s="18"/>
      <c r="BX451" s="21"/>
      <c r="BY451" s="21"/>
      <c r="BZ451" s="21"/>
      <c r="CA451" s="21"/>
      <c r="CB451" s="21"/>
      <c r="CC451" s="21"/>
      <c r="CD451" s="21"/>
      <c r="CE451" s="21"/>
      <c r="CF451" s="21"/>
      <c r="CG451" s="21"/>
      <c r="CH451" s="31"/>
      <c r="CI451" s="82"/>
      <c r="CJ451" s="76"/>
      <c r="CK451" s="76"/>
      <c r="CL451" s="76"/>
      <c r="CM451" s="57"/>
      <c r="CN451" s="18"/>
      <c r="CO451" s="21"/>
      <c r="CP451" s="21"/>
      <c r="CQ451" s="21"/>
      <c r="CR451" s="21"/>
      <c r="CS451" s="21"/>
      <c r="CT451" s="21"/>
      <c r="CU451" s="21"/>
      <c r="CV451" s="21"/>
      <c r="CW451" s="21"/>
      <c r="CX451" s="21"/>
      <c r="CY451" s="31"/>
      <c r="CZ451" s="82"/>
      <c r="DA451" s="76"/>
      <c r="DB451" s="76"/>
      <c r="DC451" s="76"/>
      <c r="DD451" s="57"/>
      <c r="DE451" s="18"/>
      <c r="DF451" s="21"/>
      <c r="DG451" s="33"/>
      <c r="DH451" s="11"/>
      <c r="DI451" s="11"/>
      <c r="DJ451" s="11"/>
      <c r="DK451" s="11"/>
      <c r="DL451" s="11"/>
      <c r="DM451" s="11"/>
      <c r="DN451" s="11"/>
      <c r="DO451" s="11"/>
      <c r="DP451" s="10"/>
      <c r="DQ451" s="75"/>
      <c r="DR451" s="80"/>
      <c r="DS451" s="76"/>
      <c r="DT451" s="81"/>
      <c r="DU451" s="6"/>
      <c r="DV451" s="4"/>
      <c r="DW451" s="11"/>
      <c r="DX451" s="11"/>
      <c r="DY451" s="11"/>
      <c r="DZ451" s="11"/>
      <c r="EA451" s="11"/>
      <c r="EB451" s="11"/>
      <c r="EC451" s="11"/>
      <c r="ED451" s="11"/>
      <c r="EE451" s="11"/>
      <c r="EF451" s="11"/>
      <c r="EG451" s="10"/>
      <c r="EH451" s="75"/>
      <c r="EI451" s="80"/>
      <c r="EJ451" s="76"/>
      <c r="EK451" s="81"/>
      <c r="EL451" s="6"/>
      <c r="EM451" s="4"/>
      <c r="EN451" s="11"/>
      <c r="EO451" s="11"/>
      <c r="EP451" s="11"/>
      <c r="EQ451" s="11"/>
      <c r="ER451" s="11"/>
      <c r="ES451" s="11"/>
      <c r="ET451" s="11"/>
      <c r="EU451" s="11"/>
      <c r="EV451" s="11"/>
      <c r="EW451" s="11"/>
      <c r="EX451" s="10"/>
      <c r="EY451" s="75"/>
      <c r="EZ451" s="80"/>
      <c r="FA451" s="76"/>
      <c r="FB451" s="81"/>
      <c r="FC451" s="6"/>
      <c r="FD451" s="4"/>
      <c r="FE451" s="11"/>
      <c r="FF451" s="11"/>
      <c r="FG451" s="11"/>
      <c r="FH451" s="11"/>
      <c r="FI451" s="11"/>
      <c r="FJ451" s="11"/>
      <c r="FK451" s="11"/>
      <c r="FL451" s="11"/>
      <c r="FM451" s="11"/>
      <c r="FN451" s="11"/>
      <c r="FO451" s="10"/>
      <c r="FP451" s="75"/>
      <c r="FQ451" s="80"/>
      <c r="FR451" s="76"/>
      <c r="FS451" s="81"/>
      <c r="FT451" s="6"/>
      <c r="FU451" s="4"/>
      <c r="FV451" s="11"/>
      <c r="FW451" s="11"/>
      <c r="FX451" s="11"/>
      <c r="FY451" s="11"/>
      <c r="FZ451" s="11"/>
      <c r="GA451" s="11"/>
      <c r="GB451" s="11"/>
      <c r="GC451" s="11"/>
      <c r="GD451" s="11"/>
      <c r="GE451" s="11"/>
      <c r="GF451" s="10"/>
      <c r="GG451" s="75"/>
      <c r="GH451" s="80"/>
      <c r="GI451" s="76"/>
      <c r="GJ451" s="81"/>
      <c r="GK451" s="6"/>
      <c r="GL451" s="4"/>
      <c r="GM451" s="11"/>
      <c r="GN451" s="11"/>
      <c r="GO451" s="11"/>
      <c r="GP451" s="11"/>
      <c r="GQ451" s="11"/>
      <c r="GR451" s="11"/>
      <c r="GS451" s="11"/>
      <c r="GT451" s="11"/>
      <c r="GU451" s="11"/>
      <c r="GV451" s="11"/>
      <c r="GW451" s="10"/>
      <c r="GX451" s="75"/>
      <c r="GY451" s="80"/>
      <c r="GZ451" s="76"/>
      <c r="HA451" s="81"/>
      <c r="HB451" s="6"/>
      <c r="HC451" s="4"/>
      <c r="HD451" s="11"/>
      <c r="HE451" s="11"/>
      <c r="HF451" s="11"/>
      <c r="HG451" s="11"/>
      <c r="HH451" s="11"/>
      <c r="HI451" s="11"/>
      <c r="HJ451" s="11"/>
      <c r="HK451" s="11"/>
      <c r="HL451" s="11"/>
      <c r="HM451" s="11"/>
      <c r="HN451" s="10"/>
      <c r="HO451" s="75"/>
      <c r="HP451" s="80"/>
      <c r="HQ451" s="76"/>
      <c r="HR451" s="81"/>
      <c r="HS451" s="6"/>
      <c r="HT451" s="4"/>
      <c r="HU451" s="11"/>
      <c r="HV451" s="11"/>
      <c r="HW451" s="11"/>
      <c r="HX451" s="11"/>
      <c r="HY451" s="11"/>
      <c r="HZ451" s="11"/>
      <c r="IA451" s="11"/>
      <c r="IB451" s="11"/>
      <c r="IC451" s="11"/>
      <c r="ID451" s="11"/>
      <c r="IE451" s="10"/>
      <c r="IF451" s="75"/>
      <c r="IG451" s="80"/>
      <c r="IH451" s="76"/>
      <c r="II451" s="81"/>
      <c r="IJ451" s="6"/>
      <c r="IK451" s="4"/>
      <c r="IL451" s="11"/>
      <c r="IM451" s="11"/>
      <c r="IN451" s="11"/>
      <c r="IO451" s="11"/>
      <c r="IP451" s="11"/>
      <c r="IQ451" s="11"/>
      <c r="IR451" s="11"/>
      <c r="IS451" s="11"/>
      <c r="IT451" s="11"/>
      <c r="IU451" s="11"/>
      <c r="IV451" s="10"/>
    </row>
    <row r="452" spans="1:256" ht="19.5" customHeight="1">
      <c r="A452" s="84"/>
      <c r="B452" s="80"/>
      <c r="C452" s="76"/>
      <c r="D452" s="81"/>
      <c r="E452" s="4"/>
      <c r="F452" s="4"/>
      <c r="G452" s="4"/>
      <c r="H452" s="4">
        <v>2023</v>
      </c>
      <c r="I452" s="11">
        <f aca="true" t="shared" si="214" ref="I452:R452">I148</f>
        <v>197621.40000000002</v>
      </c>
      <c r="J452" s="11">
        <f t="shared" si="214"/>
        <v>0</v>
      </c>
      <c r="K452" s="11">
        <f t="shared" si="214"/>
        <v>0</v>
      </c>
      <c r="L452" s="11">
        <f t="shared" si="214"/>
        <v>0</v>
      </c>
      <c r="M452" s="11">
        <f t="shared" si="214"/>
        <v>0</v>
      </c>
      <c r="N452" s="11">
        <f t="shared" si="214"/>
        <v>0</v>
      </c>
      <c r="O452" s="11">
        <f t="shared" si="214"/>
        <v>197621.40000000002</v>
      </c>
      <c r="P452" s="11">
        <f t="shared" si="214"/>
        <v>0</v>
      </c>
      <c r="Q452" s="11">
        <f t="shared" si="214"/>
        <v>0</v>
      </c>
      <c r="R452" s="11">
        <f t="shared" si="214"/>
        <v>0</v>
      </c>
      <c r="S452" s="10"/>
      <c r="T452" s="75"/>
      <c r="U452" s="76"/>
      <c r="V452" s="76"/>
      <c r="W452" s="18"/>
      <c r="X452" s="18"/>
      <c r="Y452" s="21"/>
      <c r="Z452" s="21"/>
      <c r="AA452" s="21"/>
      <c r="AB452" s="21"/>
      <c r="AC452" s="21"/>
      <c r="AD452" s="21"/>
      <c r="AE452" s="21"/>
      <c r="AF452" s="21"/>
      <c r="AG452" s="21"/>
      <c r="AH452" s="21"/>
      <c r="AI452" s="31"/>
      <c r="AJ452" s="82"/>
      <c r="AK452" s="76"/>
      <c r="AL452" s="76"/>
      <c r="AM452" s="76"/>
      <c r="AN452" s="18"/>
      <c r="AO452" s="18"/>
      <c r="AP452" s="21"/>
      <c r="AQ452" s="21"/>
      <c r="AR452" s="21"/>
      <c r="AS452" s="21"/>
      <c r="AT452" s="21"/>
      <c r="AU452" s="21"/>
      <c r="AV452" s="21"/>
      <c r="AW452" s="21"/>
      <c r="AX452" s="21"/>
      <c r="AY452" s="21"/>
      <c r="AZ452" s="31"/>
      <c r="BA452" s="82"/>
      <c r="BB452" s="76"/>
      <c r="BC452" s="76"/>
      <c r="BD452" s="76"/>
      <c r="BE452" s="18"/>
      <c r="BF452" s="18"/>
      <c r="BG452" s="21"/>
      <c r="BH452" s="21"/>
      <c r="BI452" s="21"/>
      <c r="BJ452" s="21"/>
      <c r="BK452" s="21"/>
      <c r="BL452" s="21"/>
      <c r="BM452" s="21"/>
      <c r="BN452" s="21"/>
      <c r="BO452" s="21"/>
      <c r="BP452" s="21"/>
      <c r="BQ452" s="31"/>
      <c r="BR452" s="82"/>
      <c r="BS452" s="76"/>
      <c r="BT452" s="76"/>
      <c r="BU452" s="76"/>
      <c r="BV452" s="18"/>
      <c r="BW452" s="18"/>
      <c r="BX452" s="21"/>
      <c r="BY452" s="21"/>
      <c r="BZ452" s="21"/>
      <c r="CA452" s="21"/>
      <c r="CB452" s="21"/>
      <c r="CC452" s="21"/>
      <c r="CD452" s="21"/>
      <c r="CE452" s="21"/>
      <c r="CF452" s="21"/>
      <c r="CG452" s="21"/>
      <c r="CH452" s="31"/>
      <c r="CI452" s="82"/>
      <c r="CJ452" s="76"/>
      <c r="CK452" s="76"/>
      <c r="CL452" s="76"/>
      <c r="CM452" s="18"/>
      <c r="CN452" s="18"/>
      <c r="CO452" s="21"/>
      <c r="CP452" s="21"/>
      <c r="CQ452" s="21"/>
      <c r="CR452" s="21"/>
      <c r="CS452" s="21"/>
      <c r="CT452" s="21"/>
      <c r="CU452" s="21"/>
      <c r="CV452" s="21"/>
      <c r="CW452" s="21"/>
      <c r="CX452" s="21"/>
      <c r="CY452" s="31"/>
      <c r="CZ452" s="82"/>
      <c r="DA452" s="76"/>
      <c r="DB452" s="76"/>
      <c r="DC452" s="76"/>
      <c r="DD452" s="18"/>
      <c r="DE452" s="18"/>
      <c r="DF452" s="21"/>
      <c r="DG452" s="33"/>
      <c r="DH452" s="11"/>
      <c r="DI452" s="11"/>
      <c r="DJ452" s="11"/>
      <c r="DK452" s="11"/>
      <c r="DL452" s="11"/>
      <c r="DM452" s="11"/>
      <c r="DN452" s="11"/>
      <c r="DO452" s="11"/>
      <c r="DP452" s="10"/>
      <c r="DQ452" s="75"/>
      <c r="DR452" s="80"/>
      <c r="DS452" s="76"/>
      <c r="DT452" s="81"/>
      <c r="DU452" s="4"/>
      <c r="DV452" s="4"/>
      <c r="DW452" s="11"/>
      <c r="DX452" s="11"/>
      <c r="DY452" s="11"/>
      <c r="DZ452" s="11"/>
      <c r="EA452" s="11"/>
      <c r="EB452" s="11"/>
      <c r="EC452" s="11"/>
      <c r="ED452" s="11"/>
      <c r="EE452" s="11"/>
      <c r="EF452" s="11"/>
      <c r="EG452" s="10"/>
      <c r="EH452" s="75"/>
      <c r="EI452" s="80"/>
      <c r="EJ452" s="76"/>
      <c r="EK452" s="81"/>
      <c r="EL452" s="4"/>
      <c r="EM452" s="4"/>
      <c r="EN452" s="11"/>
      <c r="EO452" s="11"/>
      <c r="EP452" s="11"/>
      <c r="EQ452" s="11"/>
      <c r="ER452" s="11"/>
      <c r="ES452" s="11"/>
      <c r="ET452" s="11"/>
      <c r="EU452" s="11"/>
      <c r="EV452" s="11"/>
      <c r="EW452" s="11"/>
      <c r="EX452" s="10"/>
      <c r="EY452" s="75"/>
      <c r="EZ452" s="80"/>
      <c r="FA452" s="76"/>
      <c r="FB452" s="81"/>
      <c r="FC452" s="4"/>
      <c r="FD452" s="4"/>
      <c r="FE452" s="11"/>
      <c r="FF452" s="11"/>
      <c r="FG452" s="11"/>
      <c r="FH452" s="11"/>
      <c r="FI452" s="11"/>
      <c r="FJ452" s="11"/>
      <c r="FK452" s="11"/>
      <c r="FL452" s="11"/>
      <c r="FM452" s="11"/>
      <c r="FN452" s="11"/>
      <c r="FO452" s="10"/>
      <c r="FP452" s="75"/>
      <c r="FQ452" s="80"/>
      <c r="FR452" s="76"/>
      <c r="FS452" s="81"/>
      <c r="FT452" s="4"/>
      <c r="FU452" s="4"/>
      <c r="FV452" s="11"/>
      <c r="FW452" s="11"/>
      <c r="FX452" s="11"/>
      <c r="FY452" s="11"/>
      <c r="FZ452" s="11"/>
      <c r="GA452" s="11"/>
      <c r="GB452" s="11"/>
      <c r="GC452" s="11"/>
      <c r="GD452" s="11"/>
      <c r="GE452" s="11"/>
      <c r="GF452" s="10"/>
      <c r="GG452" s="75"/>
      <c r="GH452" s="80"/>
      <c r="GI452" s="76"/>
      <c r="GJ452" s="81"/>
      <c r="GK452" s="4"/>
      <c r="GL452" s="4"/>
      <c r="GM452" s="11"/>
      <c r="GN452" s="11"/>
      <c r="GO452" s="11"/>
      <c r="GP452" s="11"/>
      <c r="GQ452" s="11"/>
      <c r="GR452" s="11"/>
      <c r="GS452" s="11"/>
      <c r="GT452" s="11"/>
      <c r="GU452" s="11"/>
      <c r="GV452" s="11"/>
      <c r="GW452" s="10"/>
      <c r="GX452" s="75"/>
      <c r="GY452" s="80"/>
      <c r="GZ452" s="76"/>
      <c r="HA452" s="81"/>
      <c r="HB452" s="4"/>
      <c r="HC452" s="4"/>
      <c r="HD452" s="11"/>
      <c r="HE452" s="11"/>
      <c r="HF452" s="11"/>
      <c r="HG452" s="11"/>
      <c r="HH452" s="11"/>
      <c r="HI452" s="11"/>
      <c r="HJ452" s="11"/>
      <c r="HK452" s="11"/>
      <c r="HL452" s="11"/>
      <c r="HM452" s="11"/>
      <c r="HN452" s="10"/>
      <c r="HO452" s="75"/>
      <c r="HP452" s="80"/>
      <c r="HQ452" s="76"/>
      <c r="HR452" s="81"/>
      <c r="HS452" s="4"/>
      <c r="HT452" s="4"/>
      <c r="HU452" s="11"/>
      <c r="HV452" s="11"/>
      <c r="HW452" s="11"/>
      <c r="HX452" s="11"/>
      <c r="HY452" s="11"/>
      <c r="HZ452" s="11"/>
      <c r="IA452" s="11"/>
      <c r="IB452" s="11"/>
      <c r="IC452" s="11"/>
      <c r="ID452" s="11"/>
      <c r="IE452" s="10"/>
      <c r="IF452" s="75"/>
      <c r="IG452" s="80"/>
      <c r="IH452" s="76"/>
      <c r="II452" s="81"/>
      <c r="IJ452" s="4"/>
      <c r="IK452" s="4"/>
      <c r="IL452" s="11"/>
      <c r="IM452" s="11"/>
      <c r="IN452" s="11"/>
      <c r="IO452" s="11"/>
      <c r="IP452" s="11"/>
      <c r="IQ452" s="11"/>
      <c r="IR452" s="11"/>
      <c r="IS452" s="11"/>
      <c r="IT452" s="11"/>
      <c r="IU452" s="11"/>
      <c r="IV452" s="10"/>
    </row>
    <row r="453" spans="1:256" ht="18.75" customHeight="1">
      <c r="A453" s="84"/>
      <c r="B453" s="80"/>
      <c r="C453" s="76"/>
      <c r="D453" s="81"/>
      <c r="E453" s="4"/>
      <c r="F453" s="4"/>
      <c r="G453" s="4"/>
      <c r="H453" s="4">
        <v>2024</v>
      </c>
      <c r="I453" s="11">
        <f aca="true" t="shared" si="215" ref="I453:R453">I149</f>
        <v>0</v>
      </c>
      <c r="J453" s="11">
        <f t="shared" si="215"/>
        <v>0</v>
      </c>
      <c r="K453" s="11">
        <f t="shared" si="215"/>
        <v>0</v>
      </c>
      <c r="L453" s="11">
        <f t="shared" si="215"/>
        <v>0</v>
      </c>
      <c r="M453" s="11">
        <f t="shared" si="215"/>
        <v>0</v>
      </c>
      <c r="N453" s="11">
        <f t="shared" si="215"/>
        <v>0</v>
      </c>
      <c r="O453" s="11">
        <f t="shared" si="215"/>
        <v>0</v>
      </c>
      <c r="P453" s="11">
        <f t="shared" si="215"/>
        <v>0</v>
      </c>
      <c r="Q453" s="11">
        <f t="shared" si="215"/>
        <v>0</v>
      </c>
      <c r="R453" s="11">
        <f t="shared" si="215"/>
        <v>0</v>
      </c>
      <c r="S453" s="10"/>
      <c r="T453" s="75"/>
      <c r="U453" s="76"/>
      <c r="V453" s="76"/>
      <c r="W453" s="18"/>
      <c r="X453" s="18"/>
      <c r="Y453" s="21"/>
      <c r="Z453" s="21"/>
      <c r="AA453" s="21"/>
      <c r="AB453" s="21"/>
      <c r="AC453" s="21"/>
      <c r="AD453" s="21"/>
      <c r="AE453" s="21"/>
      <c r="AF453" s="21"/>
      <c r="AG453" s="21"/>
      <c r="AH453" s="21"/>
      <c r="AI453" s="31"/>
      <c r="AJ453" s="82"/>
      <c r="AK453" s="76"/>
      <c r="AL453" s="76"/>
      <c r="AM453" s="76"/>
      <c r="AN453" s="18"/>
      <c r="AO453" s="18"/>
      <c r="AP453" s="21"/>
      <c r="AQ453" s="21"/>
      <c r="AR453" s="21"/>
      <c r="AS453" s="21"/>
      <c r="AT453" s="21"/>
      <c r="AU453" s="21"/>
      <c r="AV453" s="21"/>
      <c r="AW453" s="21"/>
      <c r="AX453" s="21"/>
      <c r="AY453" s="21"/>
      <c r="AZ453" s="31"/>
      <c r="BA453" s="82"/>
      <c r="BB453" s="76"/>
      <c r="BC453" s="76"/>
      <c r="BD453" s="76"/>
      <c r="BE453" s="18"/>
      <c r="BF453" s="18"/>
      <c r="BG453" s="21"/>
      <c r="BH453" s="21"/>
      <c r="BI453" s="21"/>
      <c r="BJ453" s="21"/>
      <c r="BK453" s="21"/>
      <c r="BL453" s="21"/>
      <c r="BM453" s="21"/>
      <c r="BN453" s="21"/>
      <c r="BO453" s="21"/>
      <c r="BP453" s="21"/>
      <c r="BQ453" s="31"/>
      <c r="BR453" s="82"/>
      <c r="BS453" s="76"/>
      <c r="BT453" s="76"/>
      <c r="BU453" s="76"/>
      <c r="BV453" s="18"/>
      <c r="BW453" s="18"/>
      <c r="BX453" s="21"/>
      <c r="BY453" s="21"/>
      <c r="BZ453" s="21"/>
      <c r="CA453" s="21"/>
      <c r="CB453" s="21"/>
      <c r="CC453" s="21"/>
      <c r="CD453" s="21"/>
      <c r="CE453" s="21"/>
      <c r="CF453" s="21"/>
      <c r="CG453" s="21"/>
      <c r="CH453" s="31"/>
      <c r="CI453" s="82"/>
      <c r="CJ453" s="76"/>
      <c r="CK453" s="76"/>
      <c r="CL453" s="76"/>
      <c r="CM453" s="18"/>
      <c r="CN453" s="18"/>
      <c r="CO453" s="21"/>
      <c r="CP453" s="21"/>
      <c r="CQ453" s="21"/>
      <c r="CR453" s="21"/>
      <c r="CS453" s="21"/>
      <c r="CT453" s="21"/>
      <c r="CU453" s="21"/>
      <c r="CV453" s="21"/>
      <c r="CW453" s="21"/>
      <c r="CX453" s="21"/>
      <c r="CY453" s="31"/>
      <c r="CZ453" s="82"/>
      <c r="DA453" s="76"/>
      <c r="DB453" s="76"/>
      <c r="DC453" s="76"/>
      <c r="DD453" s="18"/>
      <c r="DE453" s="18"/>
      <c r="DF453" s="21"/>
      <c r="DG453" s="33"/>
      <c r="DH453" s="11"/>
      <c r="DI453" s="11"/>
      <c r="DJ453" s="11"/>
      <c r="DK453" s="11"/>
      <c r="DL453" s="11"/>
      <c r="DM453" s="11"/>
      <c r="DN453" s="11"/>
      <c r="DO453" s="11"/>
      <c r="DP453" s="10"/>
      <c r="DQ453" s="75"/>
      <c r="DR453" s="80"/>
      <c r="DS453" s="76"/>
      <c r="DT453" s="81"/>
      <c r="DU453" s="4"/>
      <c r="DV453" s="4"/>
      <c r="DW453" s="11"/>
      <c r="DX453" s="11"/>
      <c r="DY453" s="11"/>
      <c r="DZ453" s="11"/>
      <c r="EA453" s="11"/>
      <c r="EB453" s="11"/>
      <c r="EC453" s="11"/>
      <c r="ED453" s="11"/>
      <c r="EE453" s="11"/>
      <c r="EF453" s="11"/>
      <c r="EG453" s="10"/>
      <c r="EH453" s="75"/>
      <c r="EI453" s="80"/>
      <c r="EJ453" s="76"/>
      <c r="EK453" s="81"/>
      <c r="EL453" s="4"/>
      <c r="EM453" s="4"/>
      <c r="EN453" s="11"/>
      <c r="EO453" s="11"/>
      <c r="EP453" s="11"/>
      <c r="EQ453" s="11"/>
      <c r="ER453" s="11"/>
      <c r="ES453" s="11"/>
      <c r="ET453" s="11"/>
      <c r="EU453" s="11"/>
      <c r="EV453" s="11"/>
      <c r="EW453" s="11"/>
      <c r="EX453" s="10"/>
      <c r="EY453" s="75"/>
      <c r="EZ453" s="80"/>
      <c r="FA453" s="76"/>
      <c r="FB453" s="81"/>
      <c r="FC453" s="4"/>
      <c r="FD453" s="4"/>
      <c r="FE453" s="11"/>
      <c r="FF453" s="11"/>
      <c r="FG453" s="11"/>
      <c r="FH453" s="11"/>
      <c r="FI453" s="11"/>
      <c r="FJ453" s="11"/>
      <c r="FK453" s="11"/>
      <c r="FL453" s="11"/>
      <c r="FM453" s="11"/>
      <c r="FN453" s="11"/>
      <c r="FO453" s="10"/>
      <c r="FP453" s="75"/>
      <c r="FQ453" s="80"/>
      <c r="FR453" s="76"/>
      <c r="FS453" s="81"/>
      <c r="FT453" s="4"/>
      <c r="FU453" s="4"/>
      <c r="FV453" s="11"/>
      <c r="FW453" s="11"/>
      <c r="FX453" s="11"/>
      <c r="FY453" s="11"/>
      <c r="FZ453" s="11"/>
      <c r="GA453" s="11"/>
      <c r="GB453" s="11"/>
      <c r="GC453" s="11"/>
      <c r="GD453" s="11"/>
      <c r="GE453" s="11"/>
      <c r="GF453" s="10"/>
      <c r="GG453" s="75"/>
      <c r="GH453" s="80"/>
      <c r="GI453" s="76"/>
      <c r="GJ453" s="81"/>
      <c r="GK453" s="4"/>
      <c r="GL453" s="4"/>
      <c r="GM453" s="11"/>
      <c r="GN453" s="11"/>
      <c r="GO453" s="11"/>
      <c r="GP453" s="11"/>
      <c r="GQ453" s="11"/>
      <c r="GR453" s="11"/>
      <c r="GS453" s="11"/>
      <c r="GT453" s="11"/>
      <c r="GU453" s="11"/>
      <c r="GV453" s="11"/>
      <c r="GW453" s="10"/>
      <c r="GX453" s="75"/>
      <c r="GY453" s="80"/>
      <c r="GZ453" s="76"/>
      <c r="HA453" s="81"/>
      <c r="HB453" s="4"/>
      <c r="HC453" s="4"/>
      <c r="HD453" s="11"/>
      <c r="HE453" s="11"/>
      <c r="HF453" s="11"/>
      <c r="HG453" s="11"/>
      <c r="HH453" s="11"/>
      <c r="HI453" s="11"/>
      <c r="HJ453" s="11"/>
      <c r="HK453" s="11"/>
      <c r="HL453" s="11"/>
      <c r="HM453" s="11"/>
      <c r="HN453" s="10"/>
      <c r="HO453" s="75"/>
      <c r="HP453" s="80"/>
      <c r="HQ453" s="76"/>
      <c r="HR453" s="81"/>
      <c r="HS453" s="4"/>
      <c r="HT453" s="4"/>
      <c r="HU453" s="11"/>
      <c r="HV453" s="11"/>
      <c r="HW453" s="11"/>
      <c r="HX453" s="11"/>
      <c r="HY453" s="11"/>
      <c r="HZ453" s="11"/>
      <c r="IA453" s="11"/>
      <c r="IB453" s="11"/>
      <c r="IC453" s="11"/>
      <c r="ID453" s="11"/>
      <c r="IE453" s="10"/>
      <c r="IF453" s="75"/>
      <c r="IG453" s="80"/>
      <c r="IH453" s="76"/>
      <c r="II453" s="81"/>
      <c r="IJ453" s="4"/>
      <c r="IK453" s="4"/>
      <c r="IL453" s="11"/>
      <c r="IM453" s="11"/>
      <c r="IN453" s="11"/>
      <c r="IO453" s="11"/>
      <c r="IP453" s="11"/>
      <c r="IQ453" s="11"/>
      <c r="IR453" s="11"/>
      <c r="IS453" s="11"/>
      <c r="IT453" s="11"/>
      <c r="IU453" s="11"/>
      <c r="IV453" s="10"/>
    </row>
    <row r="454" spans="1:256" ht="17.25" customHeight="1">
      <c r="A454" s="84"/>
      <c r="B454" s="80"/>
      <c r="C454" s="76"/>
      <c r="D454" s="81"/>
      <c r="E454" s="4"/>
      <c r="F454" s="4"/>
      <c r="G454" s="4"/>
      <c r="H454" s="4">
        <v>2025</v>
      </c>
      <c r="I454" s="11">
        <f aca="true" t="shared" si="216" ref="I454:R454">I150</f>
        <v>0</v>
      </c>
      <c r="J454" s="11">
        <f t="shared" si="216"/>
        <v>0</v>
      </c>
      <c r="K454" s="11">
        <f t="shared" si="216"/>
        <v>0</v>
      </c>
      <c r="L454" s="11">
        <f t="shared" si="216"/>
        <v>0</v>
      </c>
      <c r="M454" s="11">
        <f t="shared" si="216"/>
        <v>0</v>
      </c>
      <c r="N454" s="11">
        <f t="shared" si="216"/>
        <v>0</v>
      </c>
      <c r="O454" s="11">
        <f t="shared" si="216"/>
        <v>0</v>
      </c>
      <c r="P454" s="11">
        <f t="shared" si="216"/>
        <v>0</v>
      </c>
      <c r="Q454" s="11">
        <f t="shared" si="216"/>
        <v>0</v>
      </c>
      <c r="R454" s="11">
        <f t="shared" si="216"/>
        <v>0</v>
      </c>
      <c r="S454" s="10"/>
      <c r="T454" s="75"/>
      <c r="U454" s="76"/>
      <c r="V454" s="76"/>
      <c r="W454" s="18"/>
      <c r="X454" s="18"/>
      <c r="Y454" s="21"/>
      <c r="Z454" s="21"/>
      <c r="AA454" s="21"/>
      <c r="AB454" s="21"/>
      <c r="AC454" s="21"/>
      <c r="AD454" s="21"/>
      <c r="AE454" s="21"/>
      <c r="AF454" s="21"/>
      <c r="AG454" s="21"/>
      <c r="AH454" s="21"/>
      <c r="AI454" s="31"/>
      <c r="AJ454" s="82"/>
      <c r="AK454" s="76"/>
      <c r="AL454" s="76"/>
      <c r="AM454" s="76"/>
      <c r="AN454" s="18"/>
      <c r="AO454" s="18"/>
      <c r="AP454" s="21"/>
      <c r="AQ454" s="21"/>
      <c r="AR454" s="21"/>
      <c r="AS454" s="21"/>
      <c r="AT454" s="21"/>
      <c r="AU454" s="21"/>
      <c r="AV454" s="21"/>
      <c r="AW454" s="21"/>
      <c r="AX454" s="21"/>
      <c r="AY454" s="21"/>
      <c r="AZ454" s="31"/>
      <c r="BA454" s="82"/>
      <c r="BB454" s="76"/>
      <c r="BC454" s="76"/>
      <c r="BD454" s="76"/>
      <c r="BE454" s="18"/>
      <c r="BF454" s="18"/>
      <c r="BG454" s="21"/>
      <c r="BH454" s="21"/>
      <c r="BI454" s="21"/>
      <c r="BJ454" s="21"/>
      <c r="BK454" s="21"/>
      <c r="BL454" s="21"/>
      <c r="BM454" s="21"/>
      <c r="BN454" s="21"/>
      <c r="BO454" s="21"/>
      <c r="BP454" s="21"/>
      <c r="BQ454" s="31"/>
      <c r="BR454" s="82"/>
      <c r="BS454" s="76"/>
      <c r="BT454" s="76"/>
      <c r="BU454" s="76"/>
      <c r="BV454" s="18"/>
      <c r="BW454" s="18"/>
      <c r="BX454" s="21"/>
      <c r="BY454" s="21"/>
      <c r="BZ454" s="21"/>
      <c r="CA454" s="21"/>
      <c r="CB454" s="21"/>
      <c r="CC454" s="21"/>
      <c r="CD454" s="21"/>
      <c r="CE454" s="21"/>
      <c r="CF454" s="21"/>
      <c r="CG454" s="21"/>
      <c r="CH454" s="31"/>
      <c r="CI454" s="82"/>
      <c r="CJ454" s="76"/>
      <c r="CK454" s="76"/>
      <c r="CL454" s="76"/>
      <c r="CM454" s="18"/>
      <c r="CN454" s="18"/>
      <c r="CO454" s="21"/>
      <c r="CP454" s="21"/>
      <c r="CQ454" s="21"/>
      <c r="CR454" s="21"/>
      <c r="CS454" s="21"/>
      <c r="CT454" s="21"/>
      <c r="CU454" s="21"/>
      <c r="CV454" s="21"/>
      <c r="CW454" s="21"/>
      <c r="CX454" s="21"/>
      <c r="CY454" s="31"/>
      <c r="CZ454" s="82"/>
      <c r="DA454" s="76"/>
      <c r="DB454" s="76"/>
      <c r="DC454" s="76"/>
      <c r="DD454" s="18"/>
      <c r="DE454" s="18"/>
      <c r="DF454" s="21"/>
      <c r="DG454" s="33"/>
      <c r="DH454" s="11"/>
      <c r="DI454" s="11"/>
      <c r="DJ454" s="11"/>
      <c r="DK454" s="11"/>
      <c r="DL454" s="11"/>
      <c r="DM454" s="11"/>
      <c r="DN454" s="11"/>
      <c r="DO454" s="11"/>
      <c r="DP454" s="10"/>
      <c r="DQ454" s="75"/>
      <c r="DR454" s="80"/>
      <c r="DS454" s="76"/>
      <c r="DT454" s="81"/>
      <c r="DU454" s="4"/>
      <c r="DV454" s="4"/>
      <c r="DW454" s="11"/>
      <c r="DX454" s="11"/>
      <c r="DY454" s="11"/>
      <c r="DZ454" s="11"/>
      <c r="EA454" s="11"/>
      <c r="EB454" s="11"/>
      <c r="EC454" s="11"/>
      <c r="ED454" s="11"/>
      <c r="EE454" s="11"/>
      <c r="EF454" s="11"/>
      <c r="EG454" s="10"/>
      <c r="EH454" s="75"/>
      <c r="EI454" s="80"/>
      <c r="EJ454" s="76"/>
      <c r="EK454" s="81"/>
      <c r="EL454" s="4"/>
      <c r="EM454" s="4"/>
      <c r="EN454" s="11"/>
      <c r="EO454" s="11"/>
      <c r="EP454" s="11"/>
      <c r="EQ454" s="11"/>
      <c r="ER454" s="11"/>
      <c r="ES454" s="11"/>
      <c r="ET454" s="11"/>
      <c r="EU454" s="11"/>
      <c r="EV454" s="11"/>
      <c r="EW454" s="11"/>
      <c r="EX454" s="10"/>
      <c r="EY454" s="75"/>
      <c r="EZ454" s="80"/>
      <c r="FA454" s="76"/>
      <c r="FB454" s="81"/>
      <c r="FC454" s="4"/>
      <c r="FD454" s="4"/>
      <c r="FE454" s="11"/>
      <c r="FF454" s="11"/>
      <c r="FG454" s="11"/>
      <c r="FH454" s="11"/>
      <c r="FI454" s="11"/>
      <c r="FJ454" s="11"/>
      <c r="FK454" s="11"/>
      <c r="FL454" s="11"/>
      <c r="FM454" s="11"/>
      <c r="FN454" s="11"/>
      <c r="FO454" s="10"/>
      <c r="FP454" s="75"/>
      <c r="FQ454" s="80"/>
      <c r="FR454" s="76"/>
      <c r="FS454" s="81"/>
      <c r="FT454" s="4"/>
      <c r="FU454" s="4"/>
      <c r="FV454" s="11"/>
      <c r="FW454" s="11"/>
      <c r="FX454" s="11"/>
      <c r="FY454" s="11"/>
      <c r="FZ454" s="11"/>
      <c r="GA454" s="11"/>
      <c r="GB454" s="11"/>
      <c r="GC454" s="11"/>
      <c r="GD454" s="11"/>
      <c r="GE454" s="11"/>
      <c r="GF454" s="10"/>
      <c r="GG454" s="75"/>
      <c r="GH454" s="80"/>
      <c r="GI454" s="76"/>
      <c r="GJ454" s="81"/>
      <c r="GK454" s="4"/>
      <c r="GL454" s="4"/>
      <c r="GM454" s="11"/>
      <c r="GN454" s="11"/>
      <c r="GO454" s="11"/>
      <c r="GP454" s="11"/>
      <c r="GQ454" s="11"/>
      <c r="GR454" s="11"/>
      <c r="GS454" s="11"/>
      <c r="GT454" s="11"/>
      <c r="GU454" s="11"/>
      <c r="GV454" s="11"/>
      <c r="GW454" s="10"/>
      <c r="GX454" s="75"/>
      <c r="GY454" s="80"/>
      <c r="GZ454" s="76"/>
      <c r="HA454" s="81"/>
      <c r="HB454" s="4"/>
      <c r="HC454" s="4"/>
      <c r="HD454" s="11"/>
      <c r="HE454" s="11"/>
      <c r="HF454" s="11"/>
      <c r="HG454" s="11"/>
      <c r="HH454" s="11"/>
      <c r="HI454" s="11"/>
      <c r="HJ454" s="11"/>
      <c r="HK454" s="11"/>
      <c r="HL454" s="11"/>
      <c r="HM454" s="11"/>
      <c r="HN454" s="10"/>
      <c r="HO454" s="75"/>
      <c r="HP454" s="80"/>
      <c r="HQ454" s="76"/>
      <c r="HR454" s="81"/>
      <c r="HS454" s="4"/>
      <c r="HT454" s="4"/>
      <c r="HU454" s="11"/>
      <c r="HV454" s="11"/>
      <c r="HW454" s="11"/>
      <c r="HX454" s="11"/>
      <c r="HY454" s="11"/>
      <c r="HZ454" s="11"/>
      <c r="IA454" s="11"/>
      <c r="IB454" s="11"/>
      <c r="IC454" s="11"/>
      <c r="ID454" s="11"/>
      <c r="IE454" s="10"/>
      <c r="IF454" s="75"/>
      <c r="IG454" s="80"/>
      <c r="IH454" s="76"/>
      <c r="II454" s="81"/>
      <c r="IJ454" s="4"/>
      <c r="IK454" s="4"/>
      <c r="IL454" s="11"/>
      <c r="IM454" s="11"/>
      <c r="IN454" s="11"/>
      <c r="IO454" s="11"/>
      <c r="IP454" s="11"/>
      <c r="IQ454" s="11"/>
      <c r="IR454" s="11"/>
      <c r="IS454" s="11"/>
      <c r="IT454" s="11"/>
      <c r="IU454" s="11"/>
      <c r="IV454" s="10"/>
    </row>
    <row r="455" spans="1:256" ht="19.5" customHeight="1">
      <c r="A455" s="84"/>
      <c r="B455" s="80"/>
      <c r="C455" s="76"/>
      <c r="D455" s="81"/>
      <c r="E455" s="4"/>
      <c r="F455" s="4"/>
      <c r="G455" s="4"/>
      <c r="H455" s="4">
        <v>2026</v>
      </c>
      <c r="I455" s="11">
        <f aca="true" t="shared" si="217" ref="I455:R455">I151</f>
        <v>0</v>
      </c>
      <c r="J455" s="11">
        <f t="shared" si="217"/>
        <v>0</v>
      </c>
      <c r="K455" s="11">
        <f t="shared" si="217"/>
        <v>0</v>
      </c>
      <c r="L455" s="11">
        <f t="shared" si="217"/>
        <v>0</v>
      </c>
      <c r="M455" s="11">
        <f t="shared" si="217"/>
        <v>0</v>
      </c>
      <c r="N455" s="11">
        <f t="shared" si="217"/>
        <v>0</v>
      </c>
      <c r="O455" s="11">
        <f t="shared" si="217"/>
        <v>0</v>
      </c>
      <c r="P455" s="11">
        <f t="shared" si="217"/>
        <v>0</v>
      </c>
      <c r="Q455" s="11">
        <f t="shared" si="217"/>
        <v>0</v>
      </c>
      <c r="R455" s="11">
        <f t="shared" si="217"/>
        <v>0</v>
      </c>
      <c r="S455" s="10"/>
      <c r="T455" s="75"/>
      <c r="U455" s="76"/>
      <c r="V455" s="76"/>
      <c r="W455" s="18"/>
      <c r="X455" s="18"/>
      <c r="Y455" s="21"/>
      <c r="Z455" s="21"/>
      <c r="AA455" s="21"/>
      <c r="AB455" s="21"/>
      <c r="AC455" s="21"/>
      <c r="AD455" s="21"/>
      <c r="AE455" s="21"/>
      <c r="AF455" s="21"/>
      <c r="AG455" s="21"/>
      <c r="AH455" s="21"/>
      <c r="AI455" s="31"/>
      <c r="AJ455" s="82"/>
      <c r="AK455" s="76"/>
      <c r="AL455" s="76"/>
      <c r="AM455" s="76"/>
      <c r="AN455" s="18"/>
      <c r="AO455" s="18"/>
      <c r="AP455" s="21"/>
      <c r="AQ455" s="21"/>
      <c r="AR455" s="21"/>
      <c r="AS455" s="21"/>
      <c r="AT455" s="21"/>
      <c r="AU455" s="21"/>
      <c r="AV455" s="21"/>
      <c r="AW455" s="21"/>
      <c r="AX455" s="21"/>
      <c r="AY455" s="21"/>
      <c r="AZ455" s="31"/>
      <c r="BA455" s="82"/>
      <c r="BB455" s="76"/>
      <c r="BC455" s="76"/>
      <c r="BD455" s="76"/>
      <c r="BE455" s="18"/>
      <c r="BF455" s="18"/>
      <c r="BG455" s="21"/>
      <c r="BH455" s="21"/>
      <c r="BI455" s="21"/>
      <c r="BJ455" s="21"/>
      <c r="BK455" s="21"/>
      <c r="BL455" s="21"/>
      <c r="BM455" s="21"/>
      <c r="BN455" s="21"/>
      <c r="BO455" s="21"/>
      <c r="BP455" s="21"/>
      <c r="BQ455" s="31"/>
      <c r="BR455" s="82"/>
      <c r="BS455" s="76"/>
      <c r="BT455" s="76"/>
      <c r="BU455" s="76"/>
      <c r="BV455" s="18"/>
      <c r="BW455" s="18"/>
      <c r="BX455" s="21"/>
      <c r="BY455" s="21"/>
      <c r="BZ455" s="21"/>
      <c r="CA455" s="21"/>
      <c r="CB455" s="21"/>
      <c r="CC455" s="21"/>
      <c r="CD455" s="21"/>
      <c r="CE455" s="21"/>
      <c r="CF455" s="21"/>
      <c r="CG455" s="21"/>
      <c r="CH455" s="31"/>
      <c r="CI455" s="82"/>
      <c r="CJ455" s="76"/>
      <c r="CK455" s="76"/>
      <c r="CL455" s="76"/>
      <c r="CM455" s="18"/>
      <c r="CN455" s="18"/>
      <c r="CO455" s="21"/>
      <c r="CP455" s="21"/>
      <c r="CQ455" s="21"/>
      <c r="CR455" s="21"/>
      <c r="CS455" s="21"/>
      <c r="CT455" s="21"/>
      <c r="CU455" s="21"/>
      <c r="CV455" s="21"/>
      <c r="CW455" s="21"/>
      <c r="CX455" s="21"/>
      <c r="CY455" s="31"/>
      <c r="CZ455" s="82"/>
      <c r="DA455" s="76"/>
      <c r="DB455" s="76"/>
      <c r="DC455" s="76"/>
      <c r="DD455" s="18"/>
      <c r="DE455" s="18"/>
      <c r="DF455" s="21"/>
      <c r="DG455" s="33"/>
      <c r="DH455" s="11"/>
      <c r="DI455" s="11"/>
      <c r="DJ455" s="11"/>
      <c r="DK455" s="11"/>
      <c r="DL455" s="11"/>
      <c r="DM455" s="11"/>
      <c r="DN455" s="11"/>
      <c r="DO455" s="11"/>
      <c r="DP455" s="10"/>
      <c r="DQ455" s="75"/>
      <c r="DR455" s="80"/>
      <c r="DS455" s="76"/>
      <c r="DT455" s="81"/>
      <c r="DU455" s="4"/>
      <c r="DV455" s="4"/>
      <c r="DW455" s="11"/>
      <c r="DX455" s="11"/>
      <c r="DY455" s="11"/>
      <c r="DZ455" s="11"/>
      <c r="EA455" s="11"/>
      <c r="EB455" s="11"/>
      <c r="EC455" s="11"/>
      <c r="ED455" s="11"/>
      <c r="EE455" s="11"/>
      <c r="EF455" s="11"/>
      <c r="EG455" s="10"/>
      <c r="EH455" s="75"/>
      <c r="EI455" s="80"/>
      <c r="EJ455" s="76"/>
      <c r="EK455" s="81"/>
      <c r="EL455" s="4"/>
      <c r="EM455" s="4"/>
      <c r="EN455" s="11"/>
      <c r="EO455" s="11"/>
      <c r="EP455" s="11"/>
      <c r="EQ455" s="11"/>
      <c r="ER455" s="11"/>
      <c r="ES455" s="11"/>
      <c r="ET455" s="11"/>
      <c r="EU455" s="11"/>
      <c r="EV455" s="11"/>
      <c r="EW455" s="11"/>
      <c r="EX455" s="10"/>
      <c r="EY455" s="75"/>
      <c r="EZ455" s="80"/>
      <c r="FA455" s="76"/>
      <c r="FB455" s="81"/>
      <c r="FC455" s="4"/>
      <c r="FD455" s="4"/>
      <c r="FE455" s="11"/>
      <c r="FF455" s="11"/>
      <c r="FG455" s="11"/>
      <c r="FH455" s="11"/>
      <c r="FI455" s="11"/>
      <c r="FJ455" s="11"/>
      <c r="FK455" s="11"/>
      <c r="FL455" s="11"/>
      <c r="FM455" s="11"/>
      <c r="FN455" s="11"/>
      <c r="FO455" s="10"/>
      <c r="FP455" s="75"/>
      <c r="FQ455" s="80"/>
      <c r="FR455" s="76"/>
      <c r="FS455" s="81"/>
      <c r="FT455" s="4"/>
      <c r="FU455" s="4"/>
      <c r="FV455" s="11"/>
      <c r="FW455" s="11"/>
      <c r="FX455" s="11"/>
      <c r="FY455" s="11"/>
      <c r="FZ455" s="11"/>
      <c r="GA455" s="11"/>
      <c r="GB455" s="11"/>
      <c r="GC455" s="11"/>
      <c r="GD455" s="11"/>
      <c r="GE455" s="11"/>
      <c r="GF455" s="10"/>
      <c r="GG455" s="75"/>
      <c r="GH455" s="80"/>
      <c r="GI455" s="76"/>
      <c r="GJ455" s="81"/>
      <c r="GK455" s="4"/>
      <c r="GL455" s="4"/>
      <c r="GM455" s="11"/>
      <c r="GN455" s="11"/>
      <c r="GO455" s="11"/>
      <c r="GP455" s="11"/>
      <c r="GQ455" s="11"/>
      <c r="GR455" s="11"/>
      <c r="GS455" s="11"/>
      <c r="GT455" s="11"/>
      <c r="GU455" s="11"/>
      <c r="GV455" s="11"/>
      <c r="GW455" s="10"/>
      <c r="GX455" s="75"/>
      <c r="GY455" s="80"/>
      <c r="GZ455" s="76"/>
      <c r="HA455" s="81"/>
      <c r="HB455" s="4"/>
      <c r="HC455" s="4"/>
      <c r="HD455" s="11"/>
      <c r="HE455" s="11"/>
      <c r="HF455" s="11"/>
      <c r="HG455" s="11"/>
      <c r="HH455" s="11"/>
      <c r="HI455" s="11"/>
      <c r="HJ455" s="11"/>
      <c r="HK455" s="11"/>
      <c r="HL455" s="11"/>
      <c r="HM455" s="11"/>
      <c r="HN455" s="10"/>
      <c r="HO455" s="75"/>
      <c r="HP455" s="80"/>
      <c r="HQ455" s="76"/>
      <c r="HR455" s="81"/>
      <c r="HS455" s="4"/>
      <c r="HT455" s="4"/>
      <c r="HU455" s="11"/>
      <c r="HV455" s="11"/>
      <c r="HW455" s="11"/>
      <c r="HX455" s="11"/>
      <c r="HY455" s="11"/>
      <c r="HZ455" s="11"/>
      <c r="IA455" s="11"/>
      <c r="IB455" s="11"/>
      <c r="IC455" s="11"/>
      <c r="ID455" s="11"/>
      <c r="IE455" s="10"/>
      <c r="IF455" s="75"/>
      <c r="IG455" s="80"/>
      <c r="IH455" s="76"/>
      <c r="II455" s="81"/>
      <c r="IJ455" s="4"/>
      <c r="IK455" s="4"/>
      <c r="IL455" s="11"/>
      <c r="IM455" s="11"/>
      <c r="IN455" s="11"/>
      <c r="IO455" s="11"/>
      <c r="IP455" s="11"/>
      <c r="IQ455" s="11"/>
      <c r="IR455" s="11"/>
      <c r="IS455" s="11"/>
      <c r="IT455" s="11"/>
      <c r="IU455" s="11"/>
      <c r="IV455" s="10"/>
    </row>
    <row r="456" spans="1:256" ht="18" customHeight="1">
      <c r="A456" s="84"/>
      <c r="B456" s="80"/>
      <c r="C456" s="76"/>
      <c r="D456" s="81"/>
      <c r="E456" s="6"/>
      <c r="F456" s="6"/>
      <c r="G456" s="6"/>
      <c r="H456" s="4">
        <v>2027</v>
      </c>
      <c r="I456" s="11">
        <f>I152</f>
        <v>0</v>
      </c>
      <c r="J456" s="11">
        <f>J152</f>
        <v>0</v>
      </c>
      <c r="K456" s="11">
        <f>K152</f>
        <v>0</v>
      </c>
      <c r="L456" s="11">
        <f aca="true" t="shared" si="218" ref="L456:R456">L152</f>
        <v>0</v>
      </c>
      <c r="M456" s="11">
        <f t="shared" si="218"/>
        <v>0</v>
      </c>
      <c r="N456" s="11">
        <f t="shared" si="218"/>
        <v>0</v>
      </c>
      <c r="O456" s="11">
        <f t="shared" si="218"/>
        <v>0</v>
      </c>
      <c r="P456" s="11">
        <f t="shared" si="218"/>
        <v>0</v>
      </c>
      <c r="Q456" s="11">
        <f t="shared" si="218"/>
        <v>0</v>
      </c>
      <c r="R456" s="11">
        <f t="shared" si="218"/>
        <v>0</v>
      </c>
      <c r="S456" s="10"/>
      <c r="T456" s="75"/>
      <c r="U456" s="76"/>
      <c r="V456" s="76"/>
      <c r="W456" s="57"/>
      <c r="X456" s="18"/>
      <c r="Y456" s="21"/>
      <c r="Z456" s="21"/>
      <c r="AA456" s="21"/>
      <c r="AB456" s="21"/>
      <c r="AC456" s="21"/>
      <c r="AD456" s="21"/>
      <c r="AE456" s="21"/>
      <c r="AF456" s="21"/>
      <c r="AG456" s="21"/>
      <c r="AH456" s="21"/>
      <c r="AI456" s="31"/>
      <c r="AJ456" s="82"/>
      <c r="AK456" s="76"/>
      <c r="AL456" s="76"/>
      <c r="AM456" s="76"/>
      <c r="AN456" s="57"/>
      <c r="AO456" s="18"/>
      <c r="AP456" s="21"/>
      <c r="AQ456" s="21"/>
      <c r="AR456" s="21"/>
      <c r="AS456" s="21"/>
      <c r="AT456" s="21"/>
      <c r="AU456" s="21"/>
      <c r="AV456" s="21"/>
      <c r="AW456" s="21"/>
      <c r="AX456" s="21"/>
      <c r="AY456" s="21"/>
      <c r="AZ456" s="31"/>
      <c r="BA456" s="82"/>
      <c r="BB456" s="76"/>
      <c r="BC456" s="76"/>
      <c r="BD456" s="76"/>
      <c r="BE456" s="57"/>
      <c r="BF456" s="18"/>
      <c r="BG456" s="21"/>
      <c r="BH456" s="21"/>
      <c r="BI456" s="21"/>
      <c r="BJ456" s="21"/>
      <c r="BK456" s="21"/>
      <c r="BL456" s="21"/>
      <c r="BM456" s="21"/>
      <c r="BN456" s="21"/>
      <c r="BO456" s="21"/>
      <c r="BP456" s="21"/>
      <c r="BQ456" s="31"/>
      <c r="BR456" s="82"/>
      <c r="BS456" s="76"/>
      <c r="BT456" s="76"/>
      <c r="BU456" s="76"/>
      <c r="BV456" s="57"/>
      <c r="BW456" s="18"/>
      <c r="BX456" s="21"/>
      <c r="BY456" s="21"/>
      <c r="BZ456" s="21"/>
      <c r="CA456" s="21"/>
      <c r="CB456" s="21"/>
      <c r="CC456" s="21"/>
      <c r="CD456" s="21"/>
      <c r="CE456" s="21"/>
      <c r="CF456" s="21"/>
      <c r="CG456" s="21"/>
      <c r="CH456" s="31"/>
      <c r="CI456" s="82"/>
      <c r="CJ456" s="76"/>
      <c r="CK456" s="76"/>
      <c r="CL456" s="76"/>
      <c r="CM456" s="57"/>
      <c r="CN456" s="18"/>
      <c r="CO456" s="21"/>
      <c r="CP456" s="21"/>
      <c r="CQ456" s="21"/>
      <c r="CR456" s="21"/>
      <c r="CS456" s="21"/>
      <c r="CT456" s="21"/>
      <c r="CU456" s="21"/>
      <c r="CV456" s="21"/>
      <c r="CW456" s="21"/>
      <c r="CX456" s="21"/>
      <c r="CY456" s="31"/>
      <c r="CZ456" s="82"/>
      <c r="DA456" s="76"/>
      <c r="DB456" s="76"/>
      <c r="DC456" s="76"/>
      <c r="DD456" s="57"/>
      <c r="DE456" s="18"/>
      <c r="DF456" s="21"/>
      <c r="DG456" s="33"/>
      <c r="DH456" s="11"/>
      <c r="DI456" s="11"/>
      <c r="DJ456" s="11"/>
      <c r="DK456" s="11"/>
      <c r="DL456" s="11"/>
      <c r="DM456" s="11"/>
      <c r="DN456" s="11"/>
      <c r="DO456" s="11"/>
      <c r="DP456" s="10"/>
      <c r="DQ456" s="75"/>
      <c r="DR456" s="80"/>
      <c r="DS456" s="76"/>
      <c r="DT456" s="81"/>
      <c r="DU456" s="6"/>
      <c r="DV456" s="4"/>
      <c r="DW456" s="11"/>
      <c r="DX456" s="11"/>
      <c r="DY456" s="11"/>
      <c r="DZ456" s="11"/>
      <c r="EA456" s="11"/>
      <c r="EB456" s="11"/>
      <c r="EC456" s="11"/>
      <c r="ED456" s="11"/>
      <c r="EE456" s="11"/>
      <c r="EF456" s="11"/>
      <c r="EG456" s="10"/>
      <c r="EH456" s="75"/>
      <c r="EI456" s="80"/>
      <c r="EJ456" s="76"/>
      <c r="EK456" s="81"/>
      <c r="EL456" s="6"/>
      <c r="EM456" s="4"/>
      <c r="EN456" s="11"/>
      <c r="EO456" s="11"/>
      <c r="EP456" s="11"/>
      <c r="EQ456" s="11"/>
      <c r="ER456" s="11"/>
      <c r="ES456" s="11"/>
      <c r="ET456" s="11"/>
      <c r="EU456" s="11"/>
      <c r="EV456" s="11"/>
      <c r="EW456" s="11"/>
      <c r="EX456" s="10"/>
      <c r="EY456" s="75"/>
      <c r="EZ456" s="80"/>
      <c r="FA456" s="76"/>
      <c r="FB456" s="81"/>
      <c r="FC456" s="6"/>
      <c r="FD456" s="4"/>
      <c r="FE456" s="11"/>
      <c r="FF456" s="11"/>
      <c r="FG456" s="11"/>
      <c r="FH456" s="11"/>
      <c r="FI456" s="11"/>
      <c r="FJ456" s="11"/>
      <c r="FK456" s="11"/>
      <c r="FL456" s="11"/>
      <c r="FM456" s="11"/>
      <c r="FN456" s="11"/>
      <c r="FO456" s="10"/>
      <c r="FP456" s="75"/>
      <c r="FQ456" s="80"/>
      <c r="FR456" s="76"/>
      <c r="FS456" s="81"/>
      <c r="FT456" s="6"/>
      <c r="FU456" s="4"/>
      <c r="FV456" s="11"/>
      <c r="FW456" s="11"/>
      <c r="FX456" s="11"/>
      <c r="FY456" s="11"/>
      <c r="FZ456" s="11"/>
      <c r="GA456" s="11"/>
      <c r="GB456" s="11"/>
      <c r="GC456" s="11"/>
      <c r="GD456" s="11"/>
      <c r="GE456" s="11"/>
      <c r="GF456" s="10"/>
      <c r="GG456" s="75"/>
      <c r="GH456" s="80"/>
      <c r="GI456" s="76"/>
      <c r="GJ456" s="81"/>
      <c r="GK456" s="6"/>
      <c r="GL456" s="4"/>
      <c r="GM456" s="11"/>
      <c r="GN456" s="11"/>
      <c r="GO456" s="11"/>
      <c r="GP456" s="11"/>
      <c r="GQ456" s="11"/>
      <c r="GR456" s="11"/>
      <c r="GS456" s="11"/>
      <c r="GT456" s="11"/>
      <c r="GU456" s="11"/>
      <c r="GV456" s="11"/>
      <c r="GW456" s="10"/>
      <c r="GX456" s="75"/>
      <c r="GY456" s="80"/>
      <c r="GZ456" s="76"/>
      <c r="HA456" s="81"/>
      <c r="HB456" s="6"/>
      <c r="HC456" s="4"/>
      <c r="HD456" s="11"/>
      <c r="HE456" s="11"/>
      <c r="HF456" s="11"/>
      <c r="HG456" s="11"/>
      <c r="HH456" s="11"/>
      <c r="HI456" s="11"/>
      <c r="HJ456" s="11"/>
      <c r="HK456" s="11"/>
      <c r="HL456" s="11"/>
      <c r="HM456" s="11"/>
      <c r="HN456" s="10"/>
      <c r="HO456" s="75"/>
      <c r="HP456" s="80"/>
      <c r="HQ456" s="76"/>
      <c r="HR456" s="81"/>
      <c r="HS456" s="6"/>
      <c r="HT456" s="4"/>
      <c r="HU456" s="11"/>
      <c r="HV456" s="11"/>
      <c r="HW456" s="11"/>
      <c r="HX456" s="11"/>
      <c r="HY456" s="11"/>
      <c r="HZ456" s="11"/>
      <c r="IA456" s="11"/>
      <c r="IB456" s="11"/>
      <c r="IC456" s="11"/>
      <c r="ID456" s="11"/>
      <c r="IE456" s="10"/>
      <c r="IF456" s="75"/>
      <c r="IG456" s="80"/>
      <c r="IH456" s="76"/>
      <c r="II456" s="81"/>
      <c r="IJ456" s="6"/>
      <c r="IK456" s="4"/>
      <c r="IL456" s="11"/>
      <c r="IM456" s="11"/>
      <c r="IN456" s="11"/>
      <c r="IO456" s="11"/>
      <c r="IP456" s="11"/>
      <c r="IQ456" s="11"/>
      <c r="IR456" s="11"/>
      <c r="IS456" s="11"/>
      <c r="IT456" s="11"/>
      <c r="IU456" s="11"/>
      <c r="IV456" s="10"/>
    </row>
    <row r="457" spans="1:243" ht="21.75" customHeight="1">
      <c r="A457" s="84"/>
      <c r="B457" s="80"/>
      <c r="C457" s="76"/>
      <c r="D457" s="81"/>
      <c r="E457" s="6"/>
      <c r="F457" s="6"/>
      <c r="G457" s="6"/>
      <c r="H457" s="4">
        <v>2028</v>
      </c>
      <c r="I457" s="11">
        <f aca="true" t="shared" si="219" ref="I457:J459">K457+M457+O457+Q457</f>
        <v>0</v>
      </c>
      <c r="J457" s="11">
        <f t="shared" si="219"/>
        <v>0</v>
      </c>
      <c r="K457" s="11">
        <f aca="true" t="shared" si="220" ref="K457:R457">K153</f>
        <v>0</v>
      </c>
      <c r="L457" s="11">
        <f t="shared" si="220"/>
        <v>0</v>
      </c>
      <c r="M457" s="11">
        <f t="shared" si="220"/>
        <v>0</v>
      </c>
      <c r="N457" s="11">
        <f t="shared" si="220"/>
        <v>0</v>
      </c>
      <c r="O457" s="11">
        <f t="shared" si="220"/>
        <v>0</v>
      </c>
      <c r="P457" s="11">
        <f t="shared" si="220"/>
        <v>0</v>
      </c>
      <c r="Q457" s="11">
        <f t="shared" si="220"/>
        <v>0</v>
      </c>
      <c r="R457" s="11">
        <f t="shared" si="220"/>
        <v>0</v>
      </c>
      <c r="S457" s="10"/>
      <c r="T457" s="2"/>
      <c r="AI457" s="57"/>
      <c r="AY457" s="57"/>
      <c r="BO457" s="57"/>
      <c r="CE457" s="57"/>
      <c r="CU457" s="57"/>
      <c r="DK457" s="57"/>
      <c r="EA457" s="57"/>
      <c r="EQ457" s="57"/>
      <c r="FG457" s="57"/>
      <c r="FW457" s="57"/>
      <c r="GM457" s="57"/>
      <c r="HC457" s="57"/>
      <c r="HS457" s="57"/>
      <c r="II457" s="57"/>
    </row>
    <row r="458" spans="1:243" ht="21.75" customHeight="1">
      <c r="A458" s="84"/>
      <c r="B458" s="80"/>
      <c r="C458" s="76"/>
      <c r="D458" s="81"/>
      <c r="E458" s="6"/>
      <c r="F458" s="6"/>
      <c r="G458" s="6"/>
      <c r="H458" s="4">
        <v>2029</v>
      </c>
      <c r="I458" s="11">
        <f t="shared" si="219"/>
        <v>0</v>
      </c>
      <c r="J458" s="11">
        <f t="shared" si="219"/>
        <v>0</v>
      </c>
      <c r="K458" s="11">
        <f aca="true" t="shared" si="221" ref="K458:R458">K154</f>
        <v>0</v>
      </c>
      <c r="L458" s="11">
        <f t="shared" si="221"/>
        <v>0</v>
      </c>
      <c r="M458" s="11">
        <f t="shared" si="221"/>
        <v>0</v>
      </c>
      <c r="N458" s="11">
        <f t="shared" si="221"/>
        <v>0</v>
      </c>
      <c r="O458" s="11">
        <f t="shared" si="221"/>
        <v>0</v>
      </c>
      <c r="P458" s="11">
        <f t="shared" si="221"/>
        <v>0</v>
      </c>
      <c r="Q458" s="11">
        <f t="shared" si="221"/>
        <v>0</v>
      </c>
      <c r="R458" s="11">
        <f t="shared" si="221"/>
        <v>0</v>
      </c>
      <c r="S458" s="10"/>
      <c r="T458" s="2"/>
      <c r="AI458" s="57"/>
      <c r="AY458" s="57"/>
      <c r="BO458" s="57"/>
      <c r="CE458" s="57"/>
      <c r="CU458" s="57"/>
      <c r="DK458" s="57"/>
      <c r="EA458" s="57"/>
      <c r="EQ458" s="57"/>
      <c r="FG458" s="57"/>
      <c r="FW458" s="57"/>
      <c r="GM458" s="57"/>
      <c r="HC458" s="57"/>
      <c r="HS458" s="57"/>
      <c r="II458" s="57"/>
    </row>
    <row r="459" spans="1:243" ht="21.75" customHeight="1">
      <c r="A459" s="84"/>
      <c r="B459" s="80"/>
      <c r="C459" s="76"/>
      <c r="D459" s="81"/>
      <c r="E459" s="6"/>
      <c r="F459" s="6"/>
      <c r="G459" s="6"/>
      <c r="H459" s="4">
        <v>2030</v>
      </c>
      <c r="I459" s="11">
        <f t="shared" si="219"/>
        <v>0</v>
      </c>
      <c r="J459" s="11">
        <f t="shared" si="219"/>
        <v>0</v>
      </c>
      <c r="K459" s="11">
        <f aca="true" t="shared" si="222" ref="K459:R459">K155</f>
        <v>0</v>
      </c>
      <c r="L459" s="11">
        <f t="shared" si="222"/>
        <v>0</v>
      </c>
      <c r="M459" s="11">
        <f t="shared" si="222"/>
        <v>0</v>
      </c>
      <c r="N459" s="11">
        <f t="shared" si="222"/>
        <v>0</v>
      </c>
      <c r="O459" s="11">
        <f t="shared" si="222"/>
        <v>0</v>
      </c>
      <c r="P459" s="11">
        <f t="shared" si="222"/>
        <v>0</v>
      </c>
      <c r="Q459" s="11">
        <f t="shared" si="222"/>
        <v>0</v>
      </c>
      <c r="R459" s="11">
        <f t="shared" si="222"/>
        <v>0</v>
      </c>
      <c r="S459" s="10"/>
      <c r="T459" s="2"/>
      <c r="AI459" s="57"/>
      <c r="AY459" s="57"/>
      <c r="BO459" s="57"/>
      <c r="CE459" s="57"/>
      <c r="CU459" s="57"/>
      <c r="DK459" s="57"/>
      <c r="EA459" s="57"/>
      <c r="EQ459" s="57"/>
      <c r="FG459" s="57"/>
      <c r="FW459" s="57"/>
      <c r="GM459" s="57"/>
      <c r="HC459" s="57"/>
      <c r="HS459" s="57"/>
      <c r="II459" s="57"/>
    </row>
    <row r="460" spans="1:256" ht="18" customHeight="1">
      <c r="A460" s="83"/>
      <c r="B460" s="77" t="s">
        <v>182</v>
      </c>
      <c r="C460" s="78"/>
      <c r="D460" s="79"/>
      <c r="E460" s="6"/>
      <c r="F460" s="6"/>
      <c r="G460" s="6"/>
      <c r="H460" s="8" t="s">
        <v>26</v>
      </c>
      <c r="I460" s="9">
        <f aca="true" t="shared" si="223" ref="I460:R460">SUM(I461:I469)</f>
        <v>25599.199999999997</v>
      </c>
      <c r="J460" s="9">
        <f t="shared" si="223"/>
        <v>6589.4</v>
      </c>
      <c r="K460" s="9">
        <f t="shared" si="223"/>
        <v>25599.199999999997</v>
      </c>
      <c r="L460" s="9">
        <f t="shared" si="223"/>
        <v>6589.4</v>
      </c>
      <c r="M460" s="9">
        <f t="shared" si="223"/>
        <v>0</v>
      </c>
      <c r="N460" s="9">
        <f t="shared" si="223"/>
        <v>0</v>
      </c>
      <c r="O460" s="9">
        <f t="shared" si="223"/>
        <v>0</v>
      </c>
      <c r="P460" s="9">
        <f t="shared" si="223"/>
        <v>0</v>
      </c>
      <c r="Q460" s="9">
        <f t="shared" si="223"/>
        <v>0</v>
      </c>
      <c r="R460" s="9">
        <f t="shared" si="223"/>
        <v>0</v>
      </c>
      <c r="S460" s="10"/>
      <c r="T460" s="75"/>
      <c r="U460" s="76"/>
      <c r="V460" s="76"/>
      <c r="W460" s="57"/>
      <c r="X460" s="15"/>
      <c r="Y460" s="22"/>
      <c r="Z460" s="22"/>
      <c r="AA460" s="22"/>
      <c r="AB460" s="22"/>
      <c r="AC460" s="22"/>
      <c r="AD460" s="22"/>
      <c r="AE460" s="22"/>
      <c r="AF460" s="22"/>
      <c r="AG460" s="22"/>
      <c r="AH460" s="22"/>
      <c r="AI460" s="31"/>
      <c r="AJ460" s="82"/>
      <c r="AK460" s="76"/>
      <c r="AL460" s="76"/>
      <c r="AM460" s="76"/>
      <c r="AN460" s="57"/>
      <c r="AO460" s="15"/>
      <c r="AP460" s="22"/>
      <c r="AQ460" s="22"/>
      <c r="AR460" s="22"/>
      <c r="AS460" s="22"/>
      <c r="AT460" s="22"/>
      <c r="AU460" s="22"/>
      <c r="AV460" s="22"/>
      <c r="AW460" s="22"/>
      <c r="AX460" s="22"/>
      <c r="AY460" s="22"/>
      <c r="AZ460" s="31"/>
      <c r="BA460" s="82"/>
      <c r="BB460" s="76"/>
      <c r="BC460" s="76"/>
      <c r="BD460" s="76"/>
      <c r="BE460" s="57"/>
      <c r="BF460" s="15"/>
      <c r="BG460" s="22"/>
      <c r="BH460" s="22"/>
      <c r="BI460" s="22"/>
      <c r="BJ460" s="22"/>
      <c r="BK460" s="22"/>
      <c r="BL460" s="22"/>
      <c r="BM460" s="22"/>
      <c r="BN460" s="22"/>
      <c r="BO460" s="22"/>
      <c r="BP460" s="22"/>
      <c r="BQ460" s="31"/>
      <c r="BR460" s="82"/>
      <c r="BS460" s="76"/>
      <c r="BT460" s="76"/>
      <c r="BU460" s="76"/>
      <c r="BV460" s="57"/>
      <c r="BW460" s="15"/>
      <c r="BX460" s="22"/>
      <c r="BY460" s="22"/>
      <c r="BZ460" s="22"/>
      <c r="CA460" s="22"/>
      <c r="CB460" s="22"/>
      <c r="CC460" s="22"/>
      <c r="CD460" s="22"/>
      <c r="CE460" s="22"/>
      <c r="CF460" s="22"/>
      <c r="CG460" s="22"/>
      <c r="CH460" s="31"/>
      <c r="CI460" s="82"/>
      <c r="CJ460" s="76"/>
      <c r="CK460" s="76"/>
      <c r="CL460" s="76"/>
      <c r="CM460" s="57"/>
      <c r="CN460" s="15"/>
      <c r="CO460" s="22"/>
      <c r="CP460" s="22"/>
      <c r="CQ460" s="22"/>
      <c r="CR460" s="22"/>
      <c r="CS460" s="22"/>
      <c r="CT460" s="22"/>
      <c r="CU460" s="22"/>
      <c r="CV460" s="22"/>
      <c r="CW460" s="22"/>
      <c r="CX460" s="22"/>
      <c r="CY460" s="31"/>
      <c r="CZ460" s="82"/>
      <c r="DA460" s="76"/>
      <c r="DB460" s="76"/>
      <c r="DC460" s="76"/>
      <c r="DD460" s="57"/>
      <c r="DE460" s="15"/>
      <c r="DF460" s="22"/>
      <c r="DG460" s="32"/>
      <c r="DH460" s="9"/>
      <c r="DI460" s="9"/>
      <c r="DJ460" s="9"/>
      <c r="DK460" s="9"/>
      <c r="DL460" s="9"/>
      <c r="DM460" s="9"/>
      <c r="DN460" s="9"/>
      <c r="DO460" s="9"/>
      <c r="DP460" s="10"/>
      <c r="DQ460" s="75"/>
      <c r="DR460" s="77"/>
      <c r="DS460" s="78"/>
      <c r="DT460" s="79"/>
      <c r="DU460" s="6"/>
      <c r="DV460" s="8"/>
      <c r="DW460" s="9"/>
      <c r="DX460" s="9"/>
      <c r="DY460" s="9"/>
      <c r="DZ460" s="9"/>
      <c r="EA460" s="9"/>
      <c r="EB460" s="9"/>
      <c r="EC460" s="9"/>
      <c r="ED460" s="9"/>
      <c r="EE460" s="9"/>
      <c r="EF460" s="9"/>
      <c r="EG460" s="10"/>
      <c r="EH460" s="75"/>
      <c r="EI460" s="77"/>
      <c r="EJ460" s="78"/>
      <c r="EK460" s="79"/>
      <c r="EL460" s="6"/>
      <c r="EM460" s="8"/>
      <c r="EN460" s="9"/>
      <c r="EO460" s="9"/>
      <c r="EP460" s="9"/>
      <c r="EQ460" s="9"/>
      <c r="ER460" s="9"/>
      <c r="ES460" s="9"/>
      <c r="ET460" s="9"/>
      <c r="EU460" s="9"/>
      <c r="EV460" s="9"/>
      <c r="EW460" s="9"/>
      <c r="EX460" s="10"/>
      <c r="EY460" s="75"/>
      <c r="EZ460" s="77"/>
      <c r="FA460" s="78"/>
      <c r="FB460" s="79"/>
      <c r="FC460" s="6"/>
      <c r="FD460" s="8"/>
      <c r="FE460" s="9"/>
      <c r="FF460" s="9"/>
      <c r="FG460" s="9"/>
      <c r="FH460" s="9"/>
      <c r="FI460" s="9"/>
      <c r="FJ460" s="9"/>
      <c r="FK460" s="9"/>
      <c r="FL460" s="9"/>
      <c r="FM460" s="9"/>
      <c r="FN460" s="9"/>
      <c r="FO460" s="10"/>
      <c r="FP460" s="75"/>
      <c r="FQ460" s="77"/>
      <c r="FR460" s="78"/>
      <c r="FS460" s="79"/>
      <c r="FT460" s="6"/>
      <c r="FU460" s="8"/>
      <c r="FV460" s="9"/>
      <c r="FW460" s="9"/>
      <c r="FX460" s="9"/>
      <c r="FY460" s="9"/>
      <c r="FZ460" s="9"/>
      <c r="GA460" s="9"/>
      <c r="GB460" s="9"/>
      <c r="GC460" s="9"/>
      <c r="GD460" s="9"/>
      <c r="GE460" s="9"/>
      <c r="GF460" s="10"/>
      <c r="GG460" s="75"/>
      <c r="GH460" s="77"/>
      <c r="GI460" s="78"/>
      <c r="GJ460" s="79"/>
      <c r="GK460" s="6"/>
      <c r="GL460" s="8"/>
      <c r="GM460" s="9"/>
      <c r="GN460" s="9"/>
      <c r="GO460" s="9"/>
      <c r="GP460" s="9"/>
      <c r="GQ460" s="9"/>
      <c r="GR460" s="9"/>
      <c r="GS460" s="9"/>
      <c r="GT460" s="9"/>
      <c r="GU460" s="9"/>
      <c r="GV460" s="9"/>
      <c r="GW460" s="10"/>
      <c r="GX460" s="75"/>
      <c r="GY460" s="77"/>
      <c r="GZ460" s="78"/>
      <c r="HA460" s="79"/>
      <c r="HB460" s="6"/>
      <c r="HC460" s="8"/>
      <c r="HD460" s="9"/>
      <c r="HE460" s="9"/>
      <c r="HF460" s="9"/>
      <c r="HG460" s="9"/>
      <c r="HH460" s="9"/>
      <c r="HI460" s="9"/>
      <c r="HJ460" s="9"/>
      <c r="HK460" s="9"/>
      <c r="HL460" s="9"/>
      <c r="HM460" s="9"/>
      <c r="HN460" s="10"/>
      <c r="HO460" s="75"/>
      <c r="HP460" s="77"/>
      <c r="HQ460" s="78"/>
      <c r="HR460" s="79"/>
      <c r="HS460" s="6"/>
      <c r="HT460" s="8"/>
      <c r="HU460" s="9"/>
      <c r="HV460" s="9"/>
      <c r="HW460" s="9"/>
      <c r="HX460" s="9"/>
      <c r="HY460" s="9"/>
      <c r="HZ460" s="9"/>
      <c r="IA460" s="9"/>
      <c r="IB460" s="9"/>
      <c r="IC460" s="9"/>
      <c r="ID460" s="9"/>
      <c r="IE460" s="10"/>
      <c r="IF460" s="75"/>
      <c r="IG460" s="77"/>
      <c r="IH460" s="78"/>
      <c r="II460" s="79"/>
      <c r="IJ460" s="6"/>
      <c r="IK460" s="8"/>
      <c r="IL460" s="9"/>
      <c r="IM460" s="9"/>
      <c r="IN460" s="9"/>
      <c r="IO460" s="9"/>
      <c r="IP460" s="9"/>
      <c r="IQ460" s="9"/>
      <c r="IR460" s="9"/>
      <c r="IS460" s="9"/>
      <c r="IT460" s="9"/>
      <c r="IU460" s="9"/>
      <c r="IV460" s="10"/>
    </row>
    <row r="461" spans="1:256" ht="21.75" customHeight="1">
      <c r="A461" s="84"/>
      <c r="B461" s="80"/>
      <c r="C461" s="76"/>
      <c r="D461" s="81"/>
      <c r="E461" s="6"/>
      <c r="F461" s="6"/>
      <c r="G461" s="6"/>
      <c r="H461" s="4">
        <v>2022</v>
      </c>
      <c r="I461" s="11">
        <f>K461+M461+O461+Q461</f>
        <v>6589.4</v>
      </c>
      <c r="J461" s="11">
        <f>L461+N461+P461+R461</f>
        <v>6589.4</v>
      </c>
      <c r="K461" s="11">
        <f aca="true" t="shared" si="224" ref="K461:K469">K337</f>
        <v>6589.4</v>
      </c>
      <c r="L461" s="11">
        <f aca="true" t="shared" si="225" ref="L461:R461">L337</f>
        <v>6589.4</v>
      </c>
      <c r="M461" s="11">
        <f t="shared" si="225"/>
        <v>0</v>
      </c>
      <c r="N461" s="11">
        <f t="shared" si="225"/>
        <v>0</v>
      </c>
      <c r="O461" s="11">
        <f t="shared" si="225"/>
        <v>0</v>
      </c>
      <c r="P461" s="11">
        <f t="shared" si="225"/>
        <v>0</v>
      </c>
      <c r="Q461" s="11">
        <f t="shared" si="225"/>
        <v>0</v>
      </c>
      <c r="R461" s="11">
        <f t="shared" si="225"/>
        <v>0</v>
      </c>
      <c r="S461" s="10"/>
      <c r="T461" s="75"/>
      <c r="U461" s="76"/>
      <c r="V461" s="76"/>
      <c r="W461" s="57"/>
      <c r="X461" s="18"/>
      <c r="Y461" s="21"/>
      <c r="Z461" s="21"/>
      <c r="AA461" s="21"/>
      <c r="AB461" s="21"/>
      <c r="AC461" s="21"/>
      <c r="AD461" s="21"/>
      <c r="AE461" s="21"/>
      <c r="AF461" s="21"/>
      <c r="AG461" s="21"/>
      <c r="AH461" s="21"/>
      <c r="AI461" s="31"/>
      <c r="AJ461" s="82"/>
      <c r="AK461" s="76"/>
      <c r="AL461" s="76"/>
      <c r="AM461" s="76"/>
      <c r="AN461" s="57"/>
      <c r="AO461" s="18"/>
      <c r="AP461" s="21"/>
      <c r="AQ461" s="21"/>
      <c r="AR461" s="21"/>
      <c r="AS461" s="21"/>
      <c r="AT461" s="21"/>
      <c r="AU461" s="21"/>
      <c r="AV461" s="21"/>
      <c r="AW461" s="21"/>
      <c r="AX461" s="21"/>
      <c r="AY461" s="21"/>
      <c r="AZ461" s="31"/>
      <c r="BA461" s="82"/>
      <c r="BB461" s="76"/>
      <c r="BC461" s="76"/>
      <c r="BD461" s="76"/>
      <c r="BE461" s="57"/>
      <c r="BF461" s="18"/>
      <c r="BG461" s="21"/>
      <c r="BH461" s="21"/>
      <c r="BI461" s="21"/>
      <c r="BJ461" s="21"/>
      <c r="BK461" s="21"/>
      <c r="BL461" s="21"/>
      <c r="BM461" s="21"/>
      <c r="BN461" s="21"/>
      <c r="BO461" s="21"/>
      <c r="BP461" s="21"/>
      <c r="BQ461" s="31"/>
      <c r="BR461" s="82"/>
      <c r="BS461" s="76"/>
      <c r="BT461" s="76"/>
      <c r="BU461" s="76"/>
      <c r="BV461" s="57"/>
      <c r="BW461" s="18"/>
      <c r="BX461" s="21"/>
      <c r="BY461" s="21"/>
      <c r="BZ461" s="21"/>
      <c r="CA461" s="21"/>
      <c r="CB461" s="21"/>
      <c r="CC461" s="21"/>
      <c r="CD461" s="21"/>
      <c r="CE461" s="21"/>
      <c r="CF461" s="21"/>
      <c r="CG461" s="21"/>
      <c r="CH461" s="31"/>
      <c r="CI461" s="82"/>
      <c r="CJ461" s="76"/>
      <c r="CK461" s="76"/>
      <c r="CL461" s="76"/>
      <c r="CM461" s="57"/>
      <c r="CN461" s="18"/>
      <c r="CO461" s="21"/>
      <c r="CP461" s="21"/>
      <c r="CQ461" s="21"/>
      <c r="CR461" s="21"/>
      <c r="CS461" s="21"/>
      <c r="CT461" s="21"/>
      <c r="CU461" s="21"/>
      <c r="CV461" s="21"/>
      <c r="CW461" s="21"/>
      <c r="CX461" s="21"/>
      <c r="CY461" s="31"/>
      <c r="CZ461" s="82"/>
      <c r="DA461" s="76"/>
      <c r="DB461" s="76"/>
      <c r="DC461" s="76"/>
      <c r="DD461" s="57"/>
      <c r="DE461" s="18"/>
      <c r="DF461" s="21"/>
      <c r="DG461" s="33"/>
      <c r="DH461" s="11"/>
      <c r="DI461" s="11"/>
      <c r="DJ461" s="11"/>
      <c r="DK461" s="11"/>
      <c r="DL461" s="11"/>
      <c r="DM461" s="11"/>
      <c r="DN461" s="11"/>
      <c r="DO461" s="11"/>
      <c r="DP461" s="10"/>
      <c r="DQ461" s="75"/>
      <c r="DR461" s="80"/>
      <c r="DS461" s="76"/>
      <c r="DT461" s="81"/>
      <c r="DU461" s="6"/>
      <c r="DV461" s="4"/>
      <c r="DW461" s="11"/>
      <c r="DX461" s="11"/>
      <c r="DY461" s="11"/>
      <c r="DZ461" s="11"/>
      <c r="EA461" s="11"/>
      <c r="EB461" s="11"/>
      <c r="EC461" s="11"/>
      <c r="ED461" s="11"/>
      <c r="EE461" s="11"/>
      <c r="EF461" s="11"/>
      <c r="EG461" s="10"/>
      <c r="EH461" s="75"/>
      <c r="EI461" s="80"/>
      <c r="EJ461" s="76"/>
      <c r="EK461" s="81"/>
      <c r="EL461" s="6"/>
      <c r="EM461" s="4"/>
      <c r="EN461" s="11"/>
      <c r="EO461" s="11"/>
      <c r="EP461" s="11"/>
      <c r="EQ461" s="11"/>
      <c r="ER461" s="11"/>
      <c r="ES461" s="11"/>
      <c r="ET461" s="11"/>
      <c r="EU461" s="11"/>
      <c r="EV461" s="11"/>
      <c r="EW461" s="11"/>
      <c r="EX461" s="10"/>
      <c r="EY461" s="75"/>
      <c r="EZ461" s="80"/>
      <c r="FA461" s="76"/>
      <c r="FB461" s="81"/>
      <c r="FC461" s="6"/>
      <c r="FD461" s="4"/>
      <c r="FE461" s="11"/>
      <c r="FF461" s="11"/>
      <c r="FG461" s="11"/>
      <c r="FH461" s="11"/>
      <c r="FI461" s="11"/>
      <c r="FJ461" s="11"/>
      <c r="FK461" s="11"/>
      <c r="FL461" s="11"/>
      <c r="FM461" s="11"/>
      <c r="FN461" s="11"/>
      <c r="FO461" s="10"/>
      <c r="FP461" s="75"/>
      <c r="FQ461" s="80"/>
      <c r="FR461" s="76"/>
      <c r="FS461" s="81"/>
      <c r="FT461" s="6"/>
      <c r="FU461" s="4"/>
      <c r="FV461" s="11"/>
      <c r="FW461" s="11"/>
      <c r="FX461" s="11"/>
      <c r="FY461" s="11"/>
      <c r="FZ461" s="11"/>
      <c r="GA461" s="11"/>
      <c r="GB461" s="11"/>
      <c r="GC461" s="11"/>
      <c r="GD461" s="11"/>
      <c r="GE461" s="11"/>
      <c r="GF461" s="10"/>
      <c r="GG461" s="75"/>
      <c r="GH461" s="80"/>
      <c r="GI461" s="76"/>
      <c r="GJ461" s="81"/>
      <c r="GK461" s="6"/>
      <c r="GL461" s="4"/>
      <c r="GM461" s="11"/>
      <c r="GN461" s="11"/>
      <c r="GO461" s="11"/>
      <c r="GP461" s="11"/>
      <c r="GQ461" s="11"/>
      <c r="GR461" s="11"/>
      <c r="GS461" s="11"/>
      <c r="GT461" s="11"/>
      <c r="GU461" s="11"/>
      <c r="GV461" s="11"/>
      <c r="GW461" s="10"/>
      <c r="GX461" s="75"/>
      <c r="GY461" s="80"/>
      <c r="GZ461" s="76"/>
      <c r="HA461" s="81"/>
      <c r="HB461" s="6"/>
      <c r="HC461" s="4"/>
      <c r="HD461" s="11"/>
      <c r="HE461" s="11"/>
      <c r="HF461" s="11"/>
      <c r="HG461" s="11"/>
      <c r="HH461" s="11"/>
      <c r="HI461" s="11"/>
      <c r="HJ461" s="11"/>
      <c r="HK461" s="11"/>
      <c r="HL461" s="11"/>
      <c r="HM461" s="11"/>
      <c r="HN461" s="10"/>
      <c r="HO461" s="75"/>
      <c r="HP461" s="80"/>
      <c r="HQ461" s="76"/>
      <c r="HR461" s="81"/>
      <c r="HS461" s="6"/>
      <c r="HT461" s="4"/>
      <c r="HU461" s="11"/>
      <c r="HV461" s="11"/>
      <c r="HW461" s="11"/>
      <c r="HX461" s="11"/>
      <c r="HY461" s="11"/>
      <c r="HZ461" s="11"/>
      <c r="IA461" s="11"/>
      <c r="IB461" s="11"/>
      <c r="IC461" s="11"/>
      <c r="ID461" s="11"/>
      <c r="IE461" s="10"/>
      <c r="IF461" s="75"/>
      <c r="IG461" s="80"/>
      <c r="IH461" s="76"/>
      <c r="II461" s="81"/>
      <c r="IJ461" s="6"/>
      <c r="IK461" s="4"/>
      <c r="IL461" s="11"/>
      <c r="IM461" s="11"/>
      <c r="IN461" s="11"/>
      <c r="IO461" s="11"/>
      <c r="IP461" s="11"/>
      <c r="IQ461" s="11"/>
      <c r="IR461" s="11"/>
      <c r="IS461" s="11"/>
      <c r="IT461" s="11"/>
      <c r="IU461" s="11"/>
      <c r="IV461" s="10"/>
    </row>
    <row r="462" spans="1:256" ht="19.5" customHeight="1">
      <c r="A462" s="84"/>
      <c r="B462" s="80"/>
      <c r="C462" s="76"/>
      <c r="D462" s="81"/>
      <c r="E462" s="4"/>
      <c r="F462" s="4"/>
      <c r="G462" s="4"/>
      <c r="H462" s="4">
        <v>2023</v>
      </c>
      <c r="I462" s="11">
        <f aca="true" t="shared" si="226" ref="I462:I469">K462+M462+O462+Q462</f>
        <v>0</v>
      </c>
      <c r="J462" s="11">
        <f aca="true" t="shared" si="227" ref="J462:J469">L462+N462+P462+R462</f>
        <v>0</v>
      </c>
      <c r="K462" s="11">
        <f t="shared" si="224"/>
        <v>0</v>
      </c>
      <c r="L462" s="11">
        <f aca="true" t="shared" si="228" ref="L462:R469">L338</f>
        <v>0</v>
      </c>
      <c r="M462" s="11">
        <f t="shared" si="228"/>
        <v>0</v>
      </c>
      <c r="N462" s="11">
        <f t="shared" si="228"/>
        <v>0</v>
      </c>
      <c r="O462" s="11">
        <f t="shared" si="228"/>
        <v>0</v>
      </c>
      <c r="P462" s="11">
        <f t="shared" si="228"/>
        <v>0</v>
      </c>
      <c r="Q462" s="11">
        <f t="shared" si="228"/>
        <v>0</v>
      </c>
      <c r="R462" s="11">
        <f t="shared" si="228"/>
        <v>0</v>
      </c>
      <c r="S462" s="10"/>
      <c r="T462" s="75"/>
      <c r="U462" s="76"/>
      <c r="V462" s="76"/>
      <c r="W462" s="18"/>
      <c r="X462" s="18"/>
      <c r="Y462" s="21"/>
      <c r="Z462" s="21"/>
      <c r="AA462" s="21"/>
      <c r="AB462" s="21"/>
      <c r="AC462" s="21"/>
      <c r="AD462" s="21"/>
      <c r="AE462" s="21"/>
      <c r="AF462" s="21"/>
      <c r="AG462" s="21"/>
      <c r="AH462" s="21"/>
      <c r="AI462" s="31"/>
      <c r="AJ462" s="82"/>
      <c r="AK462" s="76"/>
      <c r="AL462" s="76"/>
      <c r="AM462" s="76"/>
      <c r="AN462" s="18"/>
      <c r="AO462" s="18"/>
      <c r="AP462" s="21"/>
      <c r="AQ462" s="21"/>
      <c r="AR462" s="21"/>
      <c r="AS462" s="21"/>
      <c r="AT462" s="21"/>
      <c r="AU462" s="21"/>
      <c r="AV462" s="21"/>
      <c r="AW462" s="21"/>
      <c r="AX462" s="21"/>
      <c r="AY462" s="21"/>
      <c r="AZ462" s="31"/>
      <c r="BA462" s="82"/>
      <c r="BB462" s="76"/>
      <c r="BC462" s="76"/>
      <c r="BD462" s="76"/>
      <c r="BE462" s="18"/>
      <c r="BF462" s="18"/>
      <c r="BG462" s="21"/>
      <c r="BH462" s="21"/>
      <c r="BI462" s="21"/>
      <c r="BJ462" s="21"/>
      <c r="BK462" s="21"/>
      <c r="BL462" s="21"/>
      <c r="BM462" s="21"/>
      <c r="BN462" s="21"/>
      <c r="BO462" s="21"/>
      <c r="BP462" s="21"/>
      <c r="BQ462" s="31"/>
      <c r="BR462" s="82"/>
      <c r="BS462" s="76"/>
      <c r="BT462" s="76"/>
      <c r="BU462" s="76"/>
      <c r="BV462" s="18"/>
      <c r="BW462" s="18"/>
      <c r="BX462" s="21"/>
      <c r="BY462" s="21"/>
      <c r="BZ462" s="21"/>
      <c r="CA462" s="21"/>
      <c r="CB462" s="21"/>
      <c r="CC462" s="21"/>
      <c r="CD462" s="21"/>
      <c r="CE462" s="21"/>
      <c r="CF462" s="21"/>
      <c r="CG462" s="21"/>
      <c r="CH462" s="31"/>
      <c r="CI462" s="82"/>
      <c r="CJ462" s="76"/>
      <c r="CK462" s="76"/>
      <c r="CL462" s="76"/>
      <c r="CM462" s="18"/>
      <c r="CN462" s="18"/>
      <c r="CO462" s="21"/>
      <c r="CP462" s="21"/>
      <c r="CQ462" s="21"/>
      <c r="CR462" s="21"/>
      <c r="CS462" s="21"/>
      <c r="CT462" s="21"/>
      <c r="CU462" s="21"/>
      <c r="CV462" s="21"/>
      <c r="CW462" s="21"/>
      <c r="CX462" s="21"/>
      <c r="CY462" s="31"/>
      <c r="CZ462" s="82"/>
      <c r="DA462" s="76"/>
      <c r="DB462" s="76"/>
      <c r="DC462" s="76"/>
      <c r="DD462" s="18"/>
      <c r="DE462" s="18"/>
      <c r="DF462" s="21"/>
      <c r="DG462" s="33"/>
      <c r="DH462" s="11"/>
      <c r="DI462" s="11"/>
      <c r="DJ462" s="11"/>
      <c r="DK462" s="11"/>
      <c r="DL462" s="11"/>
      <c r="DM462" s="11"/>
      <c r="DN462" s="11"/>
      <c r="DO462" s="11"/>
      <c r="DP462" s="10"/>
      <c r="DQ462" s="75"/>
      <c r="DR462" s="80"/>
      <c r="DS462" s="76"/>
      <c r="DT462" s="81"/>
      <c r="DU462" s="4"/>
      <c r="DV462" s="4"/>
      <c r="DW462" s="11"/>
      <c r="DX462" s="11"/>
      <c r="DY462" s="11"/>
      <c r="DZ462" s="11"/>
      <c r="EA462" s="11"/>
      <c r="EB462" s="11"/>
      <c r="EC462" s="11"/>
      <c r="ED462" s="11"/>
      <c r="EE462" s="11"/>
      <c r="EF462" s="11"/>
      <c r="EG462" s="10"/>
      <c r="EH462" s="75"/>
      <c r="EI462" s="80"/>
      <c r="EJ462" s="76"/>
      <c r="EK462" s="81"/>
      <c r="EL462" s="4"/>
      <c r="EM462" s="4"/>
      <c r="EN462" s="11"/>
      <c r="EO462" s="11"/>
      <c r="EP462" s="11"/>
      <c r="EQ462" s="11"/>
      <c r="ER462" s="11"/>
      <c r="ES462" s="11"/>
      <c r="ET462" s="11"/>
      <c r="EU462" s="11"/>
      <c r="EV462" s="11"/>
      <c r="EW462" s="11"/>
      <c r="EX462" s="10"/>
      <c r="EY462" s="75"/>
      <c r="EZ462" s="80"/>
      <c r="FA462" s="76"/>
      <c r="FB462" s="81"/>
      <c r="FC462" s="4"/>
      <c r="FD462" s="4"/>
      <c r="FE462" s="11"/>
      <c r="FF462" s="11"/>
      <c r="FG462" s="11"/>
      <c r="FH462" s="11"/>
      <c r="FI462" s="11"/>
      <c r="FJ462" s="11"/>
      <c r="FK462" s="11"/>
      <c r="FL462" s="11"/>
      <c r="FM462" s="11"/>
      <c r="FN462" s="11"/>
      <c r="FO462" s="10"/>
      <c r="FP462" s="75"/>
      <c r="FQ462" s="80"/>
      <c r="FR462" s="76"/>
      <c r="FS462" s="81"/>
      <c r="FT462" s="4"/>
      <c r="FU462" s="4"/>
      <c r="FV462" s="11"/>
      <c r="FW462" s="11"/>
      <c r="FX462" s="11"/>
      <c r="FY462" s="11"/>
      <c r="FZ462" s="11"/>
      <c r="GA462" s="11"/>
      <c r="GB462" s="11"/>
      <c r="GC462" s="11"/>
      <c r="GD462" s="11"/>
      <c r="GE462" s="11"/>
      <c r="GF462" s="10"/>
      <c r="GG462" s="75"/>
      <c r="GH462" s="80"/>
      <c r="GI462" s="76"/>
      <c r="GJ462" s="81"/>
      <c r="GK462" s="4"/>
      <c r="GL462" s="4"/>
      <c r="GM462" s="11"/>
      <c r="GN462" s="11"/>
      <c r="GO462" s="11"/>
      <c r="GP462" s="11"/>
      <c r="GQ462" s="11"/>
      <c r="GR462" s="11"/>
      <c r="GS462" s="11"/>
      <c r="GT462" s="11"/>
      <c r="GU462" s="11"/>
      <c r="GV462" s="11"/>
      <c r="GW462" s="10"/>
      <c r="GX462" s="75"/>
      <c r="GY462" s="80"/>
      <c r="GZ462" s="76"/>
      <c r="HA462" s="81"/>
      <c r="HB462" s="4"/>
      <c r="HC462" s="4"/>
      <c r="HD462" s="11"/>
      <c r="HE462" s="11"/>
      <c r="HF462" s="11"/>
      <c r="HG462" s="11"/>
      <c r="HH462" s="11"/>
      <c r="HI462" s="11"/>
      <c r="HJ462" s="11"/>
      <c r="HK462" s="11"/>
      <c r="HL462" s="11"/>
      <c r="HM462" s="11"/>
      <c r="HN462" s="10"/>
      <c r="HO462" s="75"/>
      <c r="HP462" s="80"/>
      <c r="HQ462" s="76"/>
      <c r="HR462" s="81"/>
      <c r="HS462" s="4"/>
      <c r="HT462" s="4"/>
      <c r="HU462" s="11"/>
      <c r="HV462" s="11"/>
      <c r="HW462" s="11"/>
      <c r="HX462" s="11"/>
      <c r="HY462" s="11"/>
      <c r="HZ462" s="11"/>
      <c r="IA462" s="11"/>
      <c r="IB462" s="11"/>
      <c r="IC462" s="11"/>
      <c r="ID462" s="11"/>
      <c r="IE462" s="10"/>
      <c r="IF462" s="75"/>
      <c r="IG462" s="80"/>
      <c r="IH462" s="76"/>
      <c r="II462" s="81"/>
      <c r="IJ462" s="4"/>
      <c r="IK462" s="4"/>
      <c r="IL462" s="11"/>
      <c r="IM462" s="11"/>
      <c r="IN462" s="11"/>
      <c r="IO462" s="11"/>
      <c r="IP462" s="11"/>
      <c r="IQ462" s="11"/>
      <c r="IR462" s="11"/>
      <c r="IS462" s="11"/>
      <c r="IT462" s="11"/>
      <c r="IU462" s="11"/>
      <c r="IV462" s="10"/>
    </row>
    <row r="463" spans="1:256" ht="18.75" customHeight="1">
      <c r="A463" s="84"/>
      <c r="B463" s="80"/>
      <c r="C463" s="76"/>
      <c r="D463" s="81"/>
      <c r="E463" s="4"/>
      <c r="F463" s="4"/>
      <c r="G463" s="4"/>
      <c r="H463" s="4">
        <v>2024</v>
      </c>
      <c r="I463" s="11">
        <f t="shared" si="226"/>
        <v>0</v>
      </c>
      <c r="J463" s="11">
        <f t="shared" si="227"/>
        <v>0</v>
      </c>
      <c r="K463" s="11">
        <f t="shared" si="224"/>
        <v>0</v>
      </c>
      <c r="L463" s="11">
        <f t="shared" si="228"/>
        <v>0</v>
      </c>
      <c r="M463" s="11">
        <f t="shared" si="228"/>
        <v>0</v>
      </c>
      <c r="N463" s="11">
        <f t="shared" si="228"/>
        <v>0</v>
      </c>
      <c r="O463" s="11">
        <f t="shared" si="228"/>
        <v>0</v>
      </c>
      <c r="P463" s="11">
        <f t="shared" si="228"/>
        <v>0</v>
      </c>
      <c r="Q463" s="11">
        <f t="shared" si="228"/>
        <v>0</v>
      </c>
      <c r="R463" s="11">
        <f t="shared" si="228"/>
        <v>0</v>
      </c>
      <c r="S463" s="10"/>
      <c r="T463" s="75"/>
      <c r="U463" s="76"/>
      <c r="V463" s="76"/>
      <c r="W463" s="18"/>
      <c r="X463" s="18"/>
      <c r="Y463" s="21"/>
      <c r="Z463" s="21"/>
      <c r="AA463" s="21"/>
      <c r="AB463" s="21"/>
      <c r="AC463" s="21"/>
      <c r="AD463" s="21"/>
      <c r="AE463" s="21"/>
      <c r="AF463" s="21"/>
      <c r="AG463" s="21"/>
      <c r="AH463" s="21"/>
      <c r="AI463" s="31"/>
      <c r="AJ463" s="82"/>
      <c r="AK463" s="76"/>
      <c r="AL463" s="76"/>
      <c r="AM463" s="76"/>
      <c r="AN463" s="18"/>
      <c r="AO463" s="18"/>
      <c r="AP463" s="21"/>
      <c r="AQ463" s="21"/>
      <c r="AR463" s="21"/>
      <c r="AS463" s="21"/>
      <c r="AT463" s="21"/>
      <c r="AU463" s="21"/>
      <c r="AV463" s="21"/>
      <c r="AW463" s="21"/>
      <c r="AX463" s="21"/>
      <c r="AY463" s="21"/>
      <c r="AZ463" s="31"/>
      <c r="BA463" s="82"/>
      <c r="BB463" s="76"/>
      <c r="BC463" s="76"/>
      <c r="BD463" s="76"/>
      <c r="BE463" s="18"/>
      <c r="BF463" s="18"/>
      <c r="BG463" s="21"/>
      <c r="BH463" s="21"/>
      <c r="BI463" s="21"/>
      <c r="BJ463" s="21"/>
      <c r="BK463" s="21"/>
      <c r="BL463" s="21"/>
      <c r="BM463" s="21"/>
      <c r="BN463" s="21"/>
      <c r="BO463" s="21"/>
      <c r="BP463" s="21"/>
      <c r="BQ463" s="31"/>
      <c r="BR463" s="82"/>
      <c r="BS463" s="76"/>
      <c r="BT463" s="76"/>
      <c r="BU463" s="76"/>
      <c r="BV463" s="18"/>
      <c r="BW463" s="18"/>
      <c r="BX463" s="21"/>
      <c r="BY463" s="21"/>
      <c r="BZ463" s="21"/>
      <c r="CA463" s="21"/>
      <c r="CB463" s="21"/>
      <c r="CC463" s="21"/>
      <c r="CD463" s="21"/>
      <c r="CE463" s="21"/>
      <c r="CF463" s="21"/>
      <c r="CG463" s="21"/>
      <c r="CH463" s="31"/>
      <c r="CI463" s="82"/>
      <c r="CJ463" s="76"/>
      <c r="CK463" s="76"/>
      <c r="CL463" s="76"/>
      <c r="CM463" s="18"/>
      <c r="CN463" s="18"/>
      <c r="CO463" s="21"/>
      <c r="CP463" s="21"/>
      <c r="CQ463" s="21"/>
      <c r="CR463" s="21"/>
      <c r="CS463" s="21"/>
      <c r="CT463" s="21"/>
      <c r="CU463" s="21"/>
      <c r="CV463" s="21"/>
      <c r="CW463" s="21"/>
      <c r="CX463" s="21"/>
      <c r="CY463" s="31"/>
      <c r="CZ463" s="82"/>
      <c r="DA463" s="76"/>
      <c r="DB463" s="76"/>
      <c r="DC463" s="76"/>
      <c r="DD463" s="18"/>
      <c r="DE463" s="18"/>
      <c r="DF463" s="21"/>
      <c r="DG463" s="33"/>
      <c r="DH463" s="11"/>
      <c r="DI463" s="11"/>
      <c r="DJ463" s="11"/>
      <c r="DK463" s="11"/>
      <c r="DL463" s="11"/>
      <c r="DM463" s="11"/>
      <c r="DN463" s="11"/>
      <c r="DO463" s="11"/>
      <c r="DP463" s="10"/>
      <c r="DQ463" s="75"/>
      <c r="DR463" s="80"/>
      <c r="DS463" s="76"/>
      <c r="DT463" s="81"/>
      <c r="DU463" s="4"/>
      <c r="DV463" s="4"/>
      <c r="DW463" s="11"/>
      <c r="DX463" s="11"/>
      <c r="DY463" s="11"/>
      <c r="DZ463" s="11"/>
      <c r="EA463" s="11"/>
      <c r="EB463" s="11"/>
      <c r="EC463" s="11"/>
      <c r="ED463" s="11"/>
      <c r="EE463" s="11"/>
      <c r="EF463" s="11"/>
      <c r="EG463" s="10"/>
      <c r="EH463" s="75"/>
      <c r="EI463" s="80"/>
      <c r="EJ463" s="76"/>
      <c r="EK463" s="81"/>
      <c r="EL463" s="4"/>
      <c r="EM463" s="4"/>
      <c r="EN463" s="11"/>
      <c r="EO463" s="11"/>
      <c r="EP463" s="11"/>
      <c r="EQ463" s="11"/>
      <c r="ER463" s="11"/>
      <c r="ES463" s="11"/>
      <c r="ET463" s="11"/>
      <c r="EU463" s="11"/>
      <c r="EV463" s="11"/>
      <c r="EW463" s="11"/>
      <c r="EX463" s="10"/>
      <c r="EY463" s="75"/>
      <c r="EZ463" s="80"/>
      <c r="FA463" s="76"/>
      <c r="FB463" s="81"/>
      <c r="FC463" s="4"/>
      <c r="FD463" s="4"/>
      <c r="FE463" s="11"/>
      <c r="FF463" s="11"/>
      <c r="FG463" s="11"/>
      <c r="FH463" s="11"/>
      <c r="FI463" s="11"/>
      <c r="FJ463" s="11"/>
      <c r="FK463" s="11"/>
      <c r="FL463" s="11"/>
      <c r="FM463" s="11"/>
      <c r="FN463" s="11"/>
      <c r="FO463" s="10"/>
      <c r="FP463" s="75"/>
      <c r="FQ463" s="80"/>
      <c r="FR463" s="76"/>
      <c r="FS463" s="81"/>
      <c r="FT463" s="4"/>
      <c r="FU463" s="4"/>
      <c r="FV463" s="11"/>
      <c r="FW463" s="11"/>
      <c r="FX463" s="11"/>
      <c r="FY463" s="11"/>
      <c r="FZ463" s="11"/>
      <c r="GA463" s="11"/>
      <c r="GB463" s="11"/>
      <c r="GC463" s="11"/>
      <c r="GD463" s="11"/>
      <c r="GE463" s="11"/>
      <c r="GF463" s="10"/>
      <c r="GG463" s="75"/>
      <c r="GH463" s="80"/>
      <c r="GI463" s="76"/>
      <c r="GJ463" s="81"/>
      <c r="GK463" s="4"/>
      <c r="GL463" s="4"/>
      <c r="GM463" s="11"/>
      <c r="GN463" s="11"/>
      <c r="GO463" s="11"/>
      <c r="GP463" s="11"/>
      <c r="GQ463" s="11"/>
      <c r="GR463" s="11"/>
      <c r="GS463" s="11"/>
      <c r="GT463" s="11"/>
      <c r="GU463" s="11"/>
      <c r="GV463" s="11"/>
      <c r="GW463" s="10"/>
      <c r="GX463" s="75"/>
      <c r="GY463" s="80"/>
      <c r="GZ463" s="76"/>
      <c r="HA463" s="81"/>
      <c r="HB463" s="4"/>
      <c r="HC463" s="4"/>
      <c r="HD463" s="11"/>
      <c r="HE463" s="11"/>
      <c r="HF463" s="11"/>
      <c r="HG463" s="11"/>
      <c r="HH463" s="11"/>
      <c r="HI463" s="11"/>
      <c r="HJ463" s="11"/>
      <c r="HK463" s="11"/>
      <c r="HL463" s="11"/>
      <c r="HM463" s="11"/>
      <c r="HN463" s="10"/>
      <c r="HO463" s="75"/>
      <c r="HP463" s="80"/>
      <c r="HQ463" s="76"/>
      <c r="HR463" s="81"/>
      <c r="HS463" s="4"/>
      <c r="HT463" s="4"/>
      <c r="HU463" s="11"/>
      <c r="HV463" s="11"/>
      <c r="HW463" s="11"/>
      <c r="HX463" s="11"/>
      <c r="HY463" s="11"/>
      <c r="HZ463" s="11"/>
      <c r="IA463" s="11"/>
      <c r="IB463" s="11"/>
      <c r="IC463" s="11"/>
      <c r="ID463" s="11"/>
      <c r="IE463" s="10"/>
      <c r="IF463" s="75"/>
      <c r="IG463" s="80"/>
      <c r="IH463" s="76"/>
      <c r="II463" s="81"/>
      <c r="IJ463" s="4"/>
      <c r="IK463" s="4"/>
      <c r="IL463" s="11"/>
      <c r="IM463" s="11"/>
      <c r="IN463" s="11"/>
      <c r="IO463" s="11"/>
      <c r="IP463" s="11"/>
      <c r="IQ463" s="11"/>
      <c r="IR463" s="11"/>
      <c r="IS463" s="11"/>
      <c r="IT463" s="11"/>
      <c r="IU463" s="11"/>
      <c r="IV463" s="10"/>
    </row>
    <row r="464" spans="1:256" ht="17.25" customHeight="1">
      <c r="A464" s="84"/>
      <c r="B464" s="80"/>
      <c r="C464" s="76"/>
      <c r="D464" s="81"/>
      <c r="E464" s="4"/>
      <c r="F464" s="4"/>
      <c r="G464" s="4"/>
      <c r="H464" s="4">
        <v>2025</v>
      </c>
      <c r="I464" s="11">
        <f t="shared" si="226"/>
        <v>0</v>
      </c>
      <c r="J464" s="11">
        <f t="shared" si="227"/>
        <v>0</v>
      </c>
      <c r="K464" s="11">
        <f t="shared" si="224"/>
        <v>0</v>
      </c>
      <c r="L464" s="11">
        <f t="shared" si="228"/>
        <v>0</v>
      </c>
      <c r="M464" s="11">
        <f t="shared" si="228"/>
        <v>0</v>
      </c>
      <c r="N464" s="11">
        <f t="shared" si="228"/>
        <v>0</v>
      </c>
      <c r="O464" s="11">
        <f t="shared" si="228"/>
        <v>0</v>
      </c>
      <c r="P464" s="11">
        <f t="shared" si="228"/>
        <v>0</v>
      </c>
      <c r="Q464" s="11">
        <f t="shared" si="228"/>
        <v>0</v>
      </c>
      <c r="R464" s="11">
        <f t="shared" si="228"/>
        <v>0</v>
      </c>
      <c r="S464" s="10"/>
      <c r="T464" s="75"/>
      <c r="U464" s="76"/>
      <c r="V464" s="76"/>
      <c r="W464" s="18"/>
      <c r="X464" s="18"/>
      <c r="Y464" s="21"/>
      <c r="Z464" s="21"/>
      <c r="AA464" s="21"/>
      <c r="AB464" s="21"/>
      <c r="AC464" s="21"/>
      <c r="AD464" s="21"/>
      <c r="AE464" s="21"/>
      <c r="AF464" s="21"/>
      <c r="AG464" s="21"/>
      <c r="AH464" s="21"/>
      <c r="AI464" s="31"/>
      <c r="AJ464" s="82"/>
      <c r="AK464" s="76"/>
      <c r="AL464" s="76"/>
      <c r="AM464" s="76"/>
      <c r="AN464" s="18"/>
      <c r="AO464" s="18"/>
      <c r="AP464" s="21"/>
      <c r="AQ464" s="21"/>
      <c r="AR464" s="21"/>
      <c r="AS464" s="21"/>
      <c r="AT464" s="21"/>
      <c r="AU464" s="21"/>
      <c r="AV464" s="21"/>
      <c r="AW464" s="21"/>
      <c r="AX464" s="21"/>
      <c r="AY464" s="21"/>
      <c r="AZ464" s="31"/>
      <c r="BA464" s="82"/>
      <c r="BB464" s="76"/>
      <c r="BC464" s="76"/>
      <c r="BD464" s="76"/>
      <c r="BE464" s="18"/>
      <c r="BF464" s="18"/>
      <c r="BG464" s="21"/>
      <c r="BH464" s="21"/>
      <c r="BI464" s="21"/>
      <c r="BJ464" s="21"/>
      <c r="BK464" s="21"/>
      <c r="BL464" s="21"/>
      <c r="BM464" s="21"/>
      <c r="BN464" s="21"/>
      <c r="BO464" s="21"/>
      <c r="BP464" s="21"/>
      <c r="BQ464" s="31"/>
      <c r="BR464" s="82"/>
      <c r="BS464" s="76"/>
      <c r="BT464" s="76"/>
      <c r="BU464" s="76"/>
      <c r="BV464" s="18"/>
      <c r="BW464" s="18"/>
      <c r="BX464" s="21"/>
      <c r="BY464" s="21"/>
      <c r="BZ464" s="21"/>
      <c r="CA464" s="21"/>
      <c r="CB464" s="21"/>
      <c r="CC464" s="21"/>
      <c r="CD464" s="21"/>
      <c r="CE464" s="21"/>
      <c r="CF464" s="21"/>
      <c r="CG464" s="21"/>
      <c r="CH464" s="31"/>
      <c r="CI464" s="82"/>
      <c r="CJ464" s="76"/>
      <c r="CK464" s="76"/>
      <c r="CL464" s="76"/>
      <c r="CM464" s="18"/>
      <c r="CN464" s="18"/>
      <c r="CO464" s="21"/>
      <c r="CP464" s="21"/>
      <c r="CQ464" s="21"/>
      <c r="CR464" s="21"/>
      <c r="CS464" s="21"/>
      <c r="CT464" s="21"/>
      <c r="CU464" s="21"/>
      <c r="CV464" s="21"/>
      <c r="CW464" s="21"/>
      <c r="CX464" s="21"/>
      <c r="CY464" s="31"/>
      <c r="CZ464" s="82"/>
      <c r="DA464" s="76"/>
      <c r="DB464" s="76"/>
      <c r="DC464" s="76"/>
      <c r="DD464" s="18"/>
      <c r="DE464" s="18"/>
      <c r="DF464" s="21"/>
      <c r="DG464" s="33"/>
      <c r="DH464" s="11"/>
      <c r="DI464" s="11"/>
      <c r="DJ464" s="11"/>
      <c r="DK464" s="11"/>
      <c r="DL464" s="11"/>
      <c r="DM464" s="11"/>
      <c r="DN464" s="11"/>
      <c r="DO464" s="11"/>
      <c r="DP464" s="10"/>
      <c r="DQ464" s="75"/>
      <c r="DR464" s="80"/>
      <c r="DS464" s="76"/>
      <c r="DT464" s="81"/>
      <c r="DU464" s="4"/>
      <c r="DV464" s="4"/>
      <c r="DW464" s="11"/>
      <c r="DX464" s="11"/>
      <c r="DY464" s="11"/>
      <c r="DZ464" s="11"/>
      <c r="EA464" s="11"/>
      <c r="EB464" s="11"/>
      <c r="EC464" s="11"/>
      <c r="ED464" s="11"/>
      <c r="EE464" s="11"/>
      <c r="EF464" s="11"/>
      <c r="EG464" s="10"/>
      <c r="EH464" s="75"/>
      <c r="EI464" s="80"/>
      <c r="EJ464" s="76"/>
      <c r="EK464" s="81"/>
      <c r="EL464" s="4"/>
      <c r="EM464" s="4"/>
      <c r="EN464" s="11"/>
      <c r="EO464" s="11"/>
      <c r="EP464" s="11"/>
      <c r="EQ464" s="11"/>
      <c r="ER464" s="11"/>
      <c r="ES464" s="11"/>
      <c r="ET464" s="11"/>
      <c r="EU464" s="11"/>
      <c r="EV464" s="11"/>
      <c r="EW464" s="11"/>
      <c r="EX464" s="10"/>
      <c r="EY464" s="75"/>
      <c r="EZ464" s="80"/>
      <c r="FA464" s="76"/>
      <c r="FB464" s="81"/>
      <c r="FC464" s="4"/>
      <c r="FD464" s="4"/>
      <c r="FE464" s="11"/>
      <c r="FF464" s="11"/>
      <c r="FG464" s="11"/>
      <c r="FH464" s="11"/>
      <c r="FI464" s="11"/>
      <c r="FJ464" s="11"/>
      <c r="FK464" s="11"/>
      <c r="FL464" s="11"/>
      <c r="FM464" s="11"/>
      <c r="FN464" s="11"/>
      <c r="FO464" s="10"/>
      <c r="FP464" s="75"/>
      <c r="FQ464" s="80"/>
      <c r="FR464" s="76"/>
      <c r="FS464" s="81"/>
      <c r="FT464" s="4"/>
      <c r="FU464" s="4"/>
      <c r="FV464" s="11"/>
      <c r="FW464" s="11"/>
      <c r="FX464" s="11"/>
      <c r="FY464" s="11"/>
      <c r="FZ464" s="11"/>
      <c r="GA464" s="11"/>
      <c r="GB464" s="11"/>
      <c r="GC464" s="11"/>
      <c r="GD464" s="11"/>
      <c r="GE464" s="11"/>
      <c r="GF464" s="10"/>
      <c r="GG464" s="75"/>
      <c r="GH464" s="80"/>
      <c r="GI464" s="76"/>
      <c r="GJ464" s="81"/>
      <c r="GK464" s="4"/>
      <c r="GL464" s="4"/>
      <c r="GM464" s="11"/>
      <c r="GN464" s="11"/>
      <c r="GO464" s="11"/>
      <c r="GP464" s="11"/>
      <c r="GQ464" s="11"/>
      <c r="GR464" s="11"/>
      <c r="GS464" s="11"/>
      <c r="GT464" s="11"/>
      <c r="GU464" s="11"/>
      <c r="GV464" s="11"/>
      <c r="GW464" s="10"/>
      <c r="GX464" s="75"/>
      <c r="GY464" s="80"/>
      <c r="GZ464" s="76"/>
      <c r="HA464" s="81"/>
      <c r="HB464" s="4"/>
      <c r="HC464" s="4"/>
      <c r="HD464" s="11"/>
      <c r="HE464" s="11"/>
      <c r="HF464" s="11"/>
      <c r="HG464" s="11"/>
      <c r="HH464" s="11"/>
      <c r="HI464" s="11"/>
      <c r="HJ464" s="11"/>
      <c r="HK464" s="11"/>
      <c r="HL464" s="11"/>
      <c r="HM464" s="11"/>
      <c r="HN464" s="10"/>
      <c r="HO464" s="75"/>
      <c r="HP464" s="80"/>
      <c r="HQ464" s="76"/>
      <c r="HR464" s="81"/>
      <c r="HS464" s="4"/>
      <c r="HT464" s="4"/>
      <c r="HU464" s="11"/>
      <c r="HV464" s="11"/>
      <c r="HW464" s="11"/>
      <c r="HX464" s="11"/>
      <c r="HY464" s="11"/>
      <c r="HZ464" s="11"/>
      <c r="IA464" s="11"/>
      <c r="IB464" s="11"/>
      <c r="IC464" s="11"/>
      <c r="ID464" s="11"/>
      <c r="IE464" s="10"/>
      <c r="IF464" s="75"/>
      <c r="IG464" s="80"/>
      <c r="IH464" s="76"/>
      <c r="II464" s="81"/>
      <c r="IJ464" s="4"/>
      <c r="IK464" s="4"/>
      <c r="IL464" s="11"/>
      <c r="IM464" s="11"/>
      <c r="IN464" s="11"/>
      <c r="IO464" s="11"/>
      <c r="IP464" s="11"/>
      <c r="IQ464" s="11"/>
      <c r="IR464" s="11"/>
      <c r="IS464" s="11"/>
      <c r="IT464" s="11"/>
      <c r="IU464" s="11"/>
      <c r="IV464" s="10"/>
    </row>
    <row r="465" spans="1:256" ht="19.5" customHeight="1">
      <c r="A465" s="84"/>
      <c r="B465" s="80"/>
      <c r="C465" s="76"/>
      <c r="D465" s="81"/>
      <c r="E465" s="4"/>
      <c r="F465" s="4"/>
      <c r="G465" s="4"/>
      <c r="H465" s="4">
        <v>2026</v>
      </c>
      <c r="I465" s="11">
        <f t="shared" si="226"/>
        <v>19009.8</v>
      </c>
      <c r="J465" s="11">
        <f t="shared" si="227"/>
        <v>0</v>
      </c>
      <c r="K465" s="11">
        <f t="shared" si="224"/>
        <v>19009.8</v>
      </c>
      <c r="L465" s="11">
        <f t="shared" si="228"/>
        <v>0</v>
      </c>
      <c r="M465" s="11">
        <f t="shared" si="228"/>
        <v>0</v>
      </c>
      <c r="N465" s="11">
        <f t="shared" si="228"/>
        <v>0</v>
      </c>
      <c r="O465" s="11">
        <f t="shared" si="228"/>
        <v>0</v>
      </c>
      <c r="P465" s="11">
        <f t="shared" si="228"/>
        <v>0</v>
      </c>
      <c r="Q465" s="11">
        <f t="shared" si="228"/>
        <v>0</v>
      </c>
      <c r="R465" s="11">
        <f t="shared" si="228"/>
        <v>0</v>
      </c>
      <c r="S465" s="10"/>
      <c r="T465" s="75"/>
      <c r="U465" s="76"/>
      <c r="V465" s="76"/>
      <c r="W465" s="18"/>
      <c r="X465" s="18"/>
      <c r="Y465" s="21"/>
      <c r="Z465" s="21"/>
      <c r="AA465" s="21"/>
      <c r="AB465" s="21"/>
      <c r="AC465" s="21"/>
      <c r="AD465" s="21"/>
      <c r="AE465" s="21"/>
      <c r="AF465" s="21"/>
      <c r="AG465" s="21"/>
      <c r="AH465" s="21"/>
      <c r="AI465" s="31"/>
      <c r="AJ465" s="82"/>
      <c r="AK465" s="76"/>
      <c r="AL465" s="76"/>
      <c r="AM465" s="76"/>
      <c r="AN465" s="18"/>
      <c r="AO465" s="18"/>
      <c r="AP465" s="21"/>
      <c r="AQ465" s="21"/>
      <c r="AR465" s="21"/>
      <c r="AS465" s="21"/>
      <c r="AT465" s="21"/>
      <c r="AU465" s="21"/>
      <c r="AV465" s="21"/>
      <c r="AW465" s="21"/>
      <c r="AX465" s="21"/>
      <c r="AY465" s="21"/>
      <c r="AZ465" s="31"/>
      <c r="BA465" s="82"/>
      <c r="BB465" s="76"/>
      <c r="BC465" s="76"/>
      <c r="BD465" s="76"/>
      <c r="BE465" s="18"/>
      <c r="BF465" s="18"/>
      <c r="BG465" s="21"/>
      <c r="BH465" s="21"/>
      <c r="BI465" s="21"/>
      <c r="BJ465" s="21"/>
      <c r="BK465" s="21"/>
      <c r="BL465" s="21"/>
      <c r="BM465" s="21"/>
      <c r="BN465" s="21"/>
      <c r="BO465" s="21"/>
      <c r="BP465" s="21"/>
      <c r="BQ465" s="31"/>
      <c r="BR465" s="82"/>
      <c r="BS465" s="76"/>
      <c r="BT465" s="76"/>
      <c r="BU465" s="76"/>
      <c r="BV465" s="18"/>
      <c r="BW465" s="18"/>
      <c r="BX465" s="21"/>
      <c r="BY465" s="21"/>
      <c r="BZ465" s="21"/>
      <c r="CA465" s="21"/>
      <c r="CB465" s="21"/>
      <c r="CC465" s="21"/>
      <c r="CD465" s="21"/>
      <c r="CE465" s="21"/>
      <c r="CF465" s="21"/>
      <c r="CG465" s="21"/>
      <c r="CH465" s="31"/>
      <c r="CI465" s="82"/>
      <c r="CJ465" s="76"/>
      <c r="CK465" s="76"/>
      <c r="CL465" s="76"/>
      <c r="CM465" s="18"/>
      <c r="CN465" s="18"/>
      <c r="CO465" s="21"/>
      <c r="CP465" s="21"/>
      <c r="CQ465" s="21"/>
      <c r="CR465" s="21"/>
      <c r="CS465" s="21"/>
      <c r="CT465" s="21"/>
      <c r="CU465" s="21"/>
      <c r="CV465" s="21"/>
      <c r="CW465" s="21"/>
      <c r="CX465" s="21"/>
      <c r="CY465" s="31"/>
      <c r="CZ465" s="82"/>
      <c r="DA465" s="76"/>
      <c r="DB465" s="76"/>
      <c r="DC465" s="76"/>
      <c r="DD465" s="18"/>
      <c r="DE465" s="18"/>
      <c r="DF465" s="21"/>
      <c r="DG465" s="33"/>
      <c r="DH465" s="11"/>
      <c r="DI465" s="11"/>
      <c r="DJ465" s="11"/>
      <c r="DK465" s="11"/>
      <c r="DL465" s="11"/>
      <c r="DM465" s="11"/>
      <c r="DN465" s="11"/>
      <c r="DO465" s="11"/>
      <c r="DP465" s="10"/>
      <c r="DQ465" s="75"/>
      <c r="DR465" s="80"/>
      <c r="DS465" s="76"/>
      <c r="DT465" s="81"/>
      <c r="DU465" s="4"/>
      <c r="DV465" s="4"/>
      <c r="DW465" s="11"/>
      <c r="DX465" s="11"/>
      <c r="DY465" s="11"/>
      <c r="DZ465" s="11"/>
      <c r="EA465" s="11"/>
      <c r="EB465" s="11"/>
      <c r="EC465" s="11"/>
      <c r="ED465" s="11"/>
      <c r="EE465" s="11"/>
      <c r="EF465" s="11"/>
      <c r="EG465" s="10"/>
      <c r="EH465" s="75"/>
      <c r="EI465" s="80"/>
      <c r="EJ465" s="76"/>
      <c r="EK465" s="81"/>
      <c r="EL465" s="4"/>
      <c r="EM465" s="4"/>
      <c r="EN465" s="11"/>
      <c r="EO465" s="11"/>
      <c r="EP465" s="11"/>
      <c r="EQ465" s="11"/>
      <c r="ER465" s="11"/>
      <c r="ES465" s="11"/>
      <c r="ET465" s="11"/>
      <c r="EU465" s="11"/>
      <c r="EV465" s="11"/>
      <c r="EW465" s="11"/>
      <c r="EX465" s="10"/>
      <c r="EY465" s="75"/>
      <c r="EZ465" s="80"/>
      <c r="FA465" s="76"/>
      <c r="FB465" s="81"/>
      <c r="FC465" s="4"/>
      <c r="FD465" s="4"/>
      <c r="FE465" s="11"/>
      <c r="FF465" s="11"/>
      <c r="FG465" s="11"/>
      <c r="FH465" s="11"/>
      <c r="FI465" s="11"/>
      <c r="FJ465" s="11"/>
      <c r="FK465" s="11"/>
      <c r="FL465" s="11"/>
      <c r="FM465" s="11"/>
      <c r="FN465" s="11"/>
      <c r="FO465" s="10"/>
      <c r="FP465" s="75"/>
      <c r="FQ465" s="80"/>
      <c r="FR465" s="76"/>
      <c r="FS465" s="81"/>
      <c r="FT465" s="4"/>
      <c r="FU465" s="4"/>
      <c r="FV465" s="11"/>
      <c r="FW465" s="11"/>
      <c r="FX465" s="11"/>
      <c r="FY465" s="11"/>
      <c r="FZ465" s="11"/>
      <c r="GA465" s="11"/>
      <c r="GB465" s="11"/>
      <c r="GC465" s="11"/>
      <c r="GD465" s="11"/>
      <c r="GE465" s="11"/>
      <c r="GF465" s="10"/>
      <c r="GG465" s="75"/>
      <c r="GH465" s="80"/>
      <c r="GI465" s="76"/>
      <c r="GJ465" s="81"/>
      <c r="GK465" s="4"/>
      <c r="GL465" s="4"/>
      <c r="GM465" s="11"/>
      <c r="GN465" s="11"/>
      <c r="GO465" s="11"/>
      <c r="GP465" s="11"/>
      <c r="GQ465" s="11"/>
      <c r="GR465" s="11"/>
      <c r="GS465" s="11"/>
      <c r="GT465" s="11"/>
      <c r="GU465" s="11"/>
      <c r="GV465" s="11"/>
      <c r="GW465" s="10"/>
      <c r="GX465" s="75"/>
      <c r="GY465" s="80"/>
      <c r="GZ465" s="76"/>
      <c r="HA465" s="81"/>
      <c r="HB465" s="4"/>
      <c r="HC465" s="4"/>
      <c r="HD465" s="11"/>
      <c r="HE465" s="11"/>
      <c r="HF465" s="11"/>
      <c r="HG465" s="11"/>
      <c r="HH465" s="11"/>
      <c r="HI465" s="11"/>
      <c r="HJ465" s="11"/>
      <c r="HK465" s="11"/>
      <c r="HL465" s="11"/>
      <c r="HM465" s="11"/>
      <c r="HN465" s="10"/>
      <c r="HO465" s="75"/>
      <c r="HP465" s="80"/>
      <c r="HQ465" s="76"/>
      <c r="HR465" s="81"/>
      <c r="HS465" s="4"/>
      <c r="HT465" s="4"/>
      <c r="HU465" s="11"/>
      <c r="HV465" s="11"/>
      <c r="HW465" s="11"/>
      <c r="HX465" s="11"/>
      <c r="HY465" s="11"/>
      <c r="HZ465" s="11"/>
      <c r="IA465" s="11"/>
      <c r="IB465" s="11"/>
      <c r="IC465" s="11"/>
      <c r="ID465" s="11"/>
      <c r="IE465" s="10"/>
      <c r="IF465" s="75"/>
      <c r="IG465" s="80"/>
      <c r="IH465" s="76"/>
      <c r="II465" s="81"/>
      <c r="IJ465" s="4"/>
      <c r="IK465" s="4"/>
      <c r="IL465" s="11"/>
      <c r="IM465" s="11"/>
      <c r="IN465" s="11"/>
      <c r="IO465" s="11"/>
      <c r="IP465" s="11"/>
      <c r="IQ465" s="11"/>
      <c r="IR465" s="11"/>
      <c r="IS465" s="11"/>
      <c r="IT465" s="11"/>
      <c r="IU465" s="11"/>
      <c r="IV465" s="10"/>
    </row>
    <row r="466" spans="1:256" ht="18" customHeight="1">
      <c r="A466" s="84"/>
      <c r="B466" s="80"/>
      <c r="C466" s="76"/>
      <c r="D466" s="81"/>
      <c r="E466" s="6"/>
      <c r="F466" s="6"/>
      <c r="G466" s="6"/>
      <c r="H466" s="4">
        <v>2027</v>
      </c>
      <c r="I466" s="11">
        <f t="shared" si="226"/>
        <v>0</v>
      </c>
      <c r="J466" s="11">
        <f t="shared" si="227"/>
        <v>0</v>
      </c>
      <c r="K466" s="11">
        <f t="shared" si="224"/>
        <v>0</v>
      </c>
      <c r="L466" s="11">
        <f t="shared" si="228"/>
        <v>0</v>
      </c>
      <c r="M466" s="11">
        <f t="shared" si="228"/>
        <v>0</v>
      </c>
      <c r="N466" s="11">
        <f t="shared" si="228"/>
        <v>0</v>
      </c>
      <c r="O466" s="11">
        <f t="shared" si="228"/>
        <v>0</v>
      </c>
      <c r="P466" s="11">
        <f t="shared" si="228"/>
        <v>0</v>
      </c>
      <c r="Q466" s="11">
        <f t="shared" si="228"/>
        <v>0</v>
      </c>
      <c r="R466" s="11">
        <f t="shared" si="228"/>
        <v>0</v>
      </c>
      <c r="S466" s="10"/>
      <c r="T466" s="75"/>
      <c r="U466" s="76"/>
      <c r="V466" s="76"/>
      <c r="W466" s="57"/>
      <c r="X466" s="18"/>
      <c r="Y466" s="21"/>
      <c r="Z466" s="21"/>
      <c r="AA466" s="21"/>
      <c r="AB466" s="21"/>
      <c r="AC466" s="21"/>
      <c r="AD466" s="21"/>
      <c r="AE466" s="21"/>
      <c r="AF466" s="21"/>
      <c r="AG466" s="21"/>
      <c r="AH466" s="21"/>
      <c r="AI466" s="31"/>
      <c r="AJ466" s="82"/>
      <c r="AK466" s="76"/>
      <c r="AL466" s="76"/>
      <c r="AM466" s="76"/>
      <c r="AN466" s="57"/>
      <c r="AO466" s="18"/>
      <c r="AP466" s="21"/>
      <c r="AQ466" s="21"/>
      <c r="AR466" s="21"/>
      <c r="AS466" s="21"/>
      <c r="AT466" s="21"/>
      <c r="AU466" s="21"/>
      <c r="AV466" s="21"/>
      <c r="AW466" s="21"/>
      <c r="AX466" s="21"/>
      <c r="AY466" s="21"/>
      <c r="AZ466" s="31"/>
      <c r="BA466" s="82"/>
      <c r="BB466" s="76"/>
      <c r="BC466" s="76"/>
      <c r="BD466" s="76"/>
      <c r="BE466" s="57"/>
      <c r="BF466" s="18"/>
      <c r="BG466" s="21"/>
      <c r="BH466" s="21"/>
      <c r="BI466" s="21"/>
      <c r="BJ466" s="21"/>
      <c r="BK466" s="21"/>
      <c r="BL466" s="21"/>
      <c r="BM466" s="21"/>
      <c r="BN466" s="21"/>
      <c r="BO466" s="21"/>
      <c r="BP466" s="21"/>
      <c r="BQ466" s="31"/>
      <c r="BR466" s="82"/>
      <c r="BS466" s="76"/>
      <c r="BT466" s="76"/>
      <c r="BU466" s="76"/>
      <c r="BV466" s="57"/>
      <c r="BW466" s="18"/>
      <c r="BX466" s="21"/>
      <c r="BY466" s="21"/>
      <c r="BZ466" s="21"/>
      <c r="CA466" s="21"/>
      <c r="CB466" s="21"/>
      <c r="CC466" s="21"/>
      <c r="CD466" s="21"/>
      <c r="CE466" s="21"/>
      <c r="CF466" s="21"/>
      <c r="CG466" s="21"/>
      <c r="CH466" s="31"/>
      <c r="CI466" s="82"/>
      <c r="CJ466" s="76"/>
      <c r="CK466" s="76"/>
      <c r="CL466" s="76"/>
      <c r="CM466" s="57"/>
      <c r="CN466" s="18"/>
      <c r="CO466" s="21"/>
      <c r="CP466" s="21"/>
      <c r="CQ466" s="21"/>
      <c r="CR466" s="21"/>
      <c r="CS466" s="21"/>
      <c r="CT466" s="21"/>
      <c r="CU466" s="21"/>
      <c r="CV466" s="21"/>
      <c r="CW466" s="21"/>
      <c r="CX466" s="21"/>
      <c r="CY466" s="31"/>
      <c r="CZ466" s="82"/>
      <c r="DA466" s="76"/>
      <c r="DB466" s="76"/>
      <c r="DC466" s="76"/>
      <c r="DD466" s="57"/>
      <c r="DE466" s="18"/>
      <c r="DF466" s="21"/>
      <c r="DG466" s="33"/>
      <c r="DH466" s="11"/>
      <c r="DI466" s="11"/>
      <c r="DJ466" s="11"/>
      <c r="DK466" s="11"/>
      <c r="DL466" s="11"/>
      <c r="DM466" s="11"/>
      <c r="DN466" s="11"/>
      <c r="DO466" s="11"/>
      <c r="DP466" s="10"/>
      <c r="DQ466" s="75"/>
      <c r="DR466" s="80"/>
      <c r="DS466" s="76"/>
      <c r="DT466" s="81"/>
      <c r="DU466" s="6"/>
      <c r="DV466" s="4"/>
      <c r="DW466" s="11"/>
      <c r="DX466" s="11"/>
      <c r="DY466" s="11"/>
      <c r="DZ466" s="11"/>
      <c r="EA466" s="11"/>
      <c r="EB466" s="11"/>
      <c r="EC466" s="11"/>
      <c r="ED466" s="11"/>
      <c r="EE466" s="11"/>
      <c r="EF466" s="11"/>
      <c r="EG466" s="10"/>
      <c r="EH466" s="75"/>
      <c r="EI466" s="80"/>
      <c r="EJ466" s="76"/>
      <c r="EK466" s="81"/>
      <c r="EL466" s="6"/>
      <c r="EM466" s="4"/>
      <c r="EN466" s="11"/>
      <c r="EO466" s="11"/>
      <c r="EP466" s="11"/>
      <c r="EQ466" s="11"/>
      <c r="ER466" s="11"/>
      <c r="ES466" s="11"/>
      <c r="ET466" s="11"/>
      <c r="EU466" s="11"/>
      <c r="EV466" s="11"/>
      <c r="EW466" s="11"/>
      <c r="EX466" s="10"/>
      <c r="EY466" s="75"/>
      <c r="EZ466" s="80"/>
      <c r="FA466" s="76"/>
      <c r="FB466" s="81"/>
      <c r="FC466" s="6"/>
      <c r="FD466" s="4"/>
      <c r="FE466" s="11"/>
      <c r="FF466" s="11"/>
      <c r="FG466" s="11"/>
      <c r="FH466" s="11"/>
      <c r="FI466" s="11"/>
      <c r="FJ466" s="11"/>
      <c r="FK466" s="11"/>
      <c r="FL466" s="11"/>
      <c r="FM466" s="11"/>
      <c r="FN466" s="11"/>
      <c r="FO466" s="10"/>
      <c r="FP466" s="75"/>
      <c r="FQ466" s="80"/>
      <c r="FR466" s="76"/>
      <c r="FS466" s="81"/>
      <c r="FT466" s="6"/>
      <c r="FU466" s="4"/>
      <c r="FV466" s="11"/>
      <c r="FW466" s="11"/>
      <c r="FX466" s="11"/>
      <c r="FY466" s="11"/>
      <c r="FZ466" s="11"/>
      <c r="GA466" s="11"/>
      <c r="GB466" s="11"/>
      <c r="GC466" s="11"/>
      <c r="GD466" s="11"/>
      <c r="GE466" s="11"/>
      <c r="GF466" s="10"/>
      <c r="GG466" s="75"/>
      <c r="GH466" s="80"/>
      <c r="GI466" s="76"/>
      <c r="GJ466" s="81"/>
      <c r="GK466" s="6"/>
      <c r="GL466" s="4"/>
      <c r="GM466" s="11"/>
      <c r="GN466" s="11"/>
      <c r="GO466" s="11"/>
      <c r="GP466" s="11"/>
      <c r="GQ466" s="11"/>
      <c r="GR466" s="11"/>
      <c r="GS466" s="11"/>
      <c r="GT466" s="11"/>
      <c r="GU466" s="11"/>
      <c r="GV466" s="11"/>
      <c r="GW466" s="10"/>
      <c r="GX466" s="75"/>
      <c r="GY466" s="80"/>
      <c r="GZ466" s="76"/>
      <c r="HA466" s="81"/>
      <c r="HB466" s="6"/>
      <c r="HC466" s="4"/>
      <c r="HD466" s="11"/>
      <c r="HE466" s="11"/>
      <c r="HF466" s="11"/>
      <c r="HG466" s="11"/>
      <c r="HH466" s="11"/>
      <c r="HI466" s="11"/>
      <c r="HJ466" s="11"/>
      <c r="HK466" s="11"/>
      <c r="HL466" s="11"/>
      <c r="HM466" s="11"/>
      <c r="HN466" s="10"/>
      <c r="HO466" s="75"/>
      <c r="HP466" s="80"/>
      <c r="HQ466" s="76"/>
      <c r="HR466" s="81"/>
      <c r="HS466" s="6"/>
      <c r="HT466" s="4"/>
      <c r="HU466" s="11"/>
      <c r="HV466" s="11"/>
      <c r="HW466" s="11"/>
      <c r="HX466" s="11"/>
      <c r="HY466" s="11"/>
      <c r="HZ466" s="11"/>
      <c r="IA466" s="11"/>
      <c r="IB466" s="11"/>
      <c r="IC466" s="11"/>
      <c r="ID466" s="11"/>
      <c r="IE466" s="10"/>
      <c r="IF466" s="75"/>
      <c r="IG466" s="80"/>
      <c r="IH466" s="76"/>
      <c r="II466" s="81"/>
      <c r="IJ466" s="6"/>
      <c r="IK466" s="4"/>
      <c r="IL466" s="11"/>
      <c r="IM466" s="11"/>
      <c r="IN466" s="11"/>
      <c r="IO466" s="11"/>
      <c r="IP466" s="11"/>
      <c r="IQ466" s="11"/>
      <c r="IR466" s="11"/>
      <c r="IS466" s="11"/>
      <c r="IT466" s="11"/>
      <c r="IU466" s="11"/>
      <c r="IV466" s="10"/>
    </row>
    <row r="467" spans="1:243" ht="21.75" customHeight="1">
      <c r="A467" s="84"/>
      <c r="B467" s="80"/>
      <c r="C467" s="76"/>
      <c r="D467" s="81"/>
      <c r="E467" s="6"/>
      <c r="F467" s="6"/>
      <c r="G467" s="6"/>
      <c r="H467" s="4">
        <v>2028</v>
      </c>
      <c r="I467" s="11">
        <f t="shared" si="226"/>
        <v>0</v>
      </c>
      <c r="J467" s="11">
        <f t="shared" si="227"/>
        <v>0</v>
      </c>
      <c r="K467" s="11">
        <f t="shared" si="224"/>
        <v>0</v>
      </c>
      <c r="L467" s="11">
        <f t="shared" si="228"/>
        <v>0</v>
      </c>
      <c r="M467" s="11">
        <f t="shared" si="228"/>
        <v>0</v>
      </c>
      <c r="N467" s="11">
        <f t="shared" si="228"/>
        <v>0</v>
      </c>
      <c r="O467" s="11">
        <f t="shared" si="228"/>
        <v>0</v>
      </c>
      <c r="P467" s="11">
        <f t="shared" si="228"/>
        <v>0</v>
      </c>
      <c r="Q467" s="11">
        <f t="shared" si="228"/>
        <v>0</v>
      </c>
      <c r="R467" s="11">
        <f t="shared" si="228"/>
        <v>0</v>
      </c>
      <c r="S467" s="10"/>
      <c r="T467" s="2"/>
      <c r="AI467" s="57"/>
      <c r="AY467" s="57"/>
      <c r="BO467" s="57"/>
      <c r="CE467" s="57"/>
      <c r="CU467" s="57"/>
      <c r="DK467" s="57"/>
      <c r="EA467" s="57"/>
      <c r="EQ467" s="57"/>
      <c r="FG467" s="57"/>
      <c r="FW467" s="57"/>
      <c r="GM467" s="57"/>
      <c r="HC467" s="57"/>
      <c r="HS467" s="57"/>
      <c r="II467" s="57"/>
    </row>
    <row r="468" spans="1:243" ht="21.75" customHeight="1">
      <c r="A468" s="84"/>
      <c r="B468" s="80"/>
      <c r="C468" s="76"/>
      <c r="D468" s="81"/>
      <c r="E468" s="6"/>
      <c r="F468" s="6"/>
      <c r="G468" s="6"/>
      <c r="H468" s="4">
        <v>2029</v>
      </c>
      <c r="I468" s="11">
        <f t="shared" si="226"/>
        <v>0</v>
      </c>
      <c r="J468" s="11">
        <f t="shared" si="227"/>
        <v>0</v>
      </c>
      <c r="K468" s="11">
        <f t="shared" si="224"/>
        <v>0</v>
      </c>
      <c r="L468" s="11">
        <f t="shared" si="228"/>
        <v>0</v>
      </c>
      <c r="M468" s="11">
        <f t="shared" si="228"/>
        <v>0</v>
      </c>
      <c r="N468" s="11">
        <f t="shared" si="228"/>
        <v>0</v>
      </c>
      <c r="O468" s="11">
        <f t="shared" si="228"/>
        <v>0</v>
      </c>
      <c r="P468" s="11">
        <f t="shared" si="228"/>
        <v>0</v>
      </c>
      <c r="Q468" s="11">
        <f t="shared" si="228"/>
        <v>0</v>
      </c>
      <c r="R468" s="11">
        <f t="shared" si="228"/>
        <v>0</v>
      </c>
      <c r="S468" s="10"/>
      <c r="T468" s="2"/>
      <c r="AI468" s="57"/>
      <c r="AY468" s="57"/>
      <c r="BO468" s="57"/>
      <c r="CE468" s="57"/>
      <c r="CU468" s="57"/>
      <c r="DK468" s="57"/>
      <c r="EA468" s="57"/>
      <c r="EQ468" s="57"/>
      <c r="FG468" s="57"/>
      <c r="FW468" s="57"/>
      <c r="GM468" s="57"/>
      <c r="HC468" s="57"/>
      <c r="HS468" s="57"/>
      <c r="II468" s="57"/>
    </row>
    <row r="469" spans="1:243" ht="21.75" customHeight="1">
      <c r="A469" s="88"/>
      <c r="B469" s="89"/>
      <c r="C469" s="90"/>
      <c r="D469" s="91"/>
      <c r="E469" s="6"/>
      <c r="F469" s="6"/>
      <c r="G469" s="6"/>
      <c r="H469" s="4">
        <v>2030</v>
      </c>
      <c r="I469" s="11">
        <f t="shared" si="226"/>
        <v>0</v>
      </c>
      <c r="J469" s="11">
        <f t="shared" si="227"/>
        <v>0</v>
      </c>
      <c r="K469" s="11">
        <f t="shared" si="224"/>
        <v>0</v>
      </c>
      <c r="L469" s="11">
        <f t="shared" si="228"/>
        <v>0</v>
      </c>
      <c r="M469" s="11">
        <f t="shared" si="228"/>
        <v>0</v>
      </c>
      <c r="N469" s="11">
        <f t="shared" si="228"/>
        <v>0</v>
      </c>
      <c r="O469" s="11">
        <f t="shared" si="228"/>
        <v>0</v>
      </c>
      <c r="P469" s="11">
        <f t="shared" si="228"/>
        <v>0</v>
      </c>
      <c r="Q469" s="11">
        <f t="shared" si="228"/>
        <v>0</v>
      </c>
      <c r="R469" s="11">
        <f t="shared" si="228"/>
        <v>0</v>
      </c>
      <c r="S469" s="10"/>
      <c r="T469" s="24"/>
      <c r="AI469" s="57"/>
      <c r="AY469" s="57"/>
      <c r="BO469" s="57"/>
      <c r="CE469" s="57"/>
      <c r="CU469" s="57"/>
      <c r="DK469" s="57"/>
      <c r="EA469" s="57"/>
      <c r="EQ469" s="57"/>
      <c r="FG469" s="57"/>
      <c r="FW469" s="57"/>
      <c r="GM469" s="57"/>
      <c r="HC469" s="57"/>
      <c r="HS469" s="57"/>
      <c r="II469" s="57"/>
    </row>
    <row r="470" spans="1:19" ht="15">
      <c r="A470" s="48"/>
      <c r="B470" s="49"/>
      <c r="C470" s="49"/>
      <c r="D470" s="49"/>
      <c r="E470" s="49"/>
      <c r="F470" s="49"/>
      <c r="G470" s="49"/>
      <c r="H470" s="49"/>
      <c r="I470" s="50"/>
      <c r="J470" s="50"/>
      <c r="K470" s="49"/>
      <c r="L470" s="49"/>
      <c r="M470" s="49"/>
      <c r="N470" s="49"/>
      <c r="O470" s="49"/>
      <c r="P470" s="49"/>
      <c r="Q470" s="49"/>
      <c r="R470" s="49"/>
      <c r="S470" s="49"/>
    </row>
    <row r="471" spans="1:12" ht="15">
      <c r="A471" s="51"/>
      <c r="K471" s="39"/>
      <c r="L471" s="39"/>
    </row>
    <row r="472" spans="1:12" ht="15">
      <c r="A472" s="51"/>
      <c r="K472" s="39"/>
      <c r="L472" s="39"/>
    </row>
    <row r="473" spans="1:12" ht="15">
      <c r="A473" s="51"/>
      <c r="K473" s="39"/>
      <c r="L473" s="39"/>
    </row>
    <row r="474" spans="1:12" ht="15">
      <c r="A474" s="51"/>
      <c r="D474" s="52"/>
      <c r="E474" s="52"/>
      <c r="F474" s="52"/>
      <c r="G474" s="52"/>
      <c r="K474" s="39"/>
      <c r="L474" s="39"/>
    </row>
    <row r="475" spans="1:12" ht="15">
      <c r="A475" s="51"/>
      <c r="K475" s="39"/>
      <c r="L475" s="39"/>
    </row>
    <row r="476" spans="1:15" ht="15">
      <c r="A476" s="51"/>
      <c r="K476" s="39"/>
      <c r="L476" s="39"/>
      <c r="O476" s="53"/>
    </row>
    <row r="477" ht="15">
      <c r="A477" s="51"/>
    </row>
    <row r="478" ht="15">
      <c r="A478" s="51"/>
    </row>
    <row r="479" ht="15">
      <c r="A479" s="51"/>
    </row>
    <row r="480" ht="15">
      <c r="A480" s="51"/>
    </row>
    <row r="481" ht="15">
      <c r="A481" s="51"/>
    </row>
    <row r="482" ht="15">
      <c r="A482" s="51"/>
    </row>
    <row r="483" ht="15">
      <c r="A483" s="51"/>
    </row>
    <row r="484" spans="1:15" ht="15">
      <c r="A484" s="51"/>
      <c r="O484" s="53"/>
    </row>
    <row r="485" ht="15">
      <c r="A485" s="51"/>
    </row>
    <row r="486" ht="15">
      <c r="A486" s="51"/>
    </row>
    <row r="487" ht="15">
      <c r="A487" s="51"/>
    </row>
    <row r="488" ht="15">
      <c r="A488" s="51"/>
    </row>
    <row r="489" ht="15">
      <c r="A489" s="51"/>
    </row>
    <row r="490" ht="15">
      <c r="A490" s="51"/>
    </row>
    <row r="491" ht="15">
      <c r="A491" s="51"/>
    </row>
    <row r="492" ht="15">
      <c r="A492" s="51"/>
    </row>
    <row r="493" ht="15">
      <c r="A493" s="51"/>
    </row>
    <row r="494" ht="15">
      <c r="A494" s="51"/>
    </row>
    <row r="495" ht="15">
      <c r="A495" s="51"/>
    </row>
    <row r="496" ht="15">
      <c r="A496" s="51"/>
    </row>
    <row r="497" ht="15">
      <c r="A497" s="51"/>
    </row>
    <row r="498" ht="15">
      <c r="A498" s="51"/>
    </row>
    <row r="499" ht="15">
      <c r="A499" s="51"/>
    </row>
    <row r="500" ht="15">
      <c r="A500" s="51"/>
    </row>
    <row r="501" ht="15">
      <c r="A501" s="51"/>
    </row>
    <row r="502" ht="15">
      <c r="A502" s="51"/>
    </row>
    <row r="503" ht="15">
      <c r="A503" s="51"/>
    </row>
    <row r="504" ht="15">
      <c r="A504" s="51"/>
    </row>
    <row r="505" ht="15">
      <c r="A505" s="51"/>
    </row>
    <row r="506" ht="15">
      <c r="A506" s="51"/>
    </row>
    <row r="507" ht="15">
      <c r="A507" s="51"/>
    </row>
    <row r="508" ht="15">
      <c r="A508" s="51"/>
    </row>
    <row r="509" ht="15">
      <c r="A509" s="51"/>
    </row>
    <row r="510" ht="15">
      <c r="A510" s="51"/>
    </row>
    <row r="511" ht="15">
      <c r="A511" s="51"/>
    </row>
    <row r="512" ht="15">
      <c r="A512" s="51"/>
    </row>
    <row r="513" ht="15">
      <c r="A513" s="51"/>
    </row>
    <row r="514" ht="15">
      <c r="A514" s="51"/>
    </row>
    <row r="515" ht="15">
      <c r="A515" s="51"/>
    </row>
    <row r="516" ht="15">
      <c r="A516" s="51"/>
    </row>
    <row r="517" ht="15">
      <c r="A517" s="51"/>
    </row>
    <row r="518" ht="15">
      <c r="A518" s="51"/>
    </row>
    <row r="519" ht="15">
      <c r="A519" s="51"/>
    </row>
    <row r="520" ht="15">
      <c r="A520" s="51"/>
    </row>
    <row r="521" ht="15">
      <c r="A521" s="51"/>
    </row>
    <row r="522" ht="15">
      <c r="A522" s="51"/>
    </row>
    <row r="523" ht="15">
      <c r="A523" s="51"/>
    </row>
    <row r="524" ht="15">
      <c r="A524" s="51"/>
    </row>
    <row r="525" ht="15">
      <c r="A525" s="51"/>
    </row>
    <row r="526" ht="15">
      <c r="A526" s="51"/>
    </row>
    <row r="527" ht="15">
      <c r="A527" s="51"/>
    </row>
    <row r="528" ht="15">
      <c r="A528" s="51"/>
    </row>
    <row r="529" ht="15">
      <c r="A529" s="51"/>
    </row>
    <row r="530" ht="15">
      <c r="A530" s="51"/>
    </row>
    <row r="531" ht="15">
      <c r="A531" s="51"/>
    </row>
    <row r="532" ht="15">
      <c r="A532" s="51"/>
    </row>
    <row r="533" ht="15">
      <c r="A533" s="51"/>
    </row>
    <row r="534" ht="15">
      <c r="A534" s="51"/>
    </row>
    <row r="535" ht="15">
      <c r="A535" s="51"/>
    </row>
    <row r="536" ht="15">
      <c r="A536" s="51"/>
    </row>
    <row r="537" ht="15">
      <c r="A537" s="51"/>
    </row>
    <row r="538" ht="15">
      <c r="A538" s="51"/>
    </row>
    <row r="539" ht="15">
      <c r="A539" s="51"/>
    </row>
    <row r="540" ht="15">
      <c r="A540" s="51"/>
    </row>
    <row r="541" ht="15">
      <c r="A541" s="51"/>
    </row>
    <row r="542" ht="15">
      <c r="A542" s="51"/>
    </row>
    <row r="543" ht="15">
      <c r="A543" s="51"/>
    </row>
    <row r="544" ht="15">
      <c r="A544" s="51"/>
    </row>
    <row r="545" ht="15">
      <c r="A545" s="51"/>
    </row>
    <row r="546" ht="15">
      <c r="A546" s="51"/>
    </row>
    <row r="547" ht="15">
      <c r="A547" s="51"/>
    </row>
    <row r="548" ht="15">
      <c r="A548" s="51"/>
    </row>
    <row r="549" ht="15">
      <c r="A549" s="51"/>
    </row>
    <row r="550" ht="15">
      <c r="A550" s="51"/>
    </row>
    <row r="551" ht="15">
      <c r="A551" s="51"/>
    </row>
    <row r="552" ht="15">
      <c r="A552" s="51"/>
    </row>
    <row r="553" ht="15">
      <c r="A553" s="51"/>
    </row>
    <row r="554" ht="15">
      <c r="A554" s="51"/>
    </row>
    <row r="555" ht="15">
      <c r="A555" s="51"/>
    </row>
    <row r="556" ht="15">
      <c r="A556" s="51"/>
    </row>
  </sheetData>
  <sheetProtection/>
  <mergeCells count="483">
    <mergeCell ref="GX410:GX416"/>
    <mergeCell ref="GY410:HA416"/>
    <mergeCell ref="HO410:HO416"/>
    <mergeCell ref="HP410:HR416"/>
    <mergeCell ref="IF410:IF416"/>
    <mergeCell ref="IG410:II416"/>
    <mergeCell ref="EY410:EY416"/>
    <mergeCell ref="EZ410:FB416"/>
    <mergeCell ref="FP410:FP416"/>
    <mergeCell ref="FQ410:FS416"/>
    <mergeCell ref="GG410:GG416"/>
    <mergeCell ref="GH410:GJ416"/>
    <mergeCell ref="CZ410:CZ416"/>
    <mergeCell ref="DA410:DC416"/>
    <mergeCell ref="DQ410:DQ416"/>
    <mergeCell ref="DR410:DT416"/>
    <mergeCell ref="EH410:EH416"/>
    <mergeCell ref="EI410:EK416"/>
    <mergeCell ref="BA410:BA416"/>
    <mergeCell ref="BB410:BD416"/>
    <mergeCell ref="BR410:BR416"/>
    <mergeCell ref="BS410:BU416"/>
    <mergeCell ref="CI410:CI416"/>
    <mergeCell ref="CJ410:CL416"/>
    <mergeCell ref="A410:A419"/>
    <mergeCell ref="B410:D419"/>
    <mergeCell ref="T410:T416"/>
    <mergeCell ref="U410:V416"/>
    <mergeCell ref="AJ410:AJ416"/>
    <mergeCell ref="AK410:AM416"/>
    <mergeCell ref="A73:A74"/>
    <mergeCell ref="B73:B74"/>
    <mergeCell ref="C73:C74"/>
    <mergeCell ref="A377:A378"/>
    <mergeCell ref="B377:B378"/>
    <mergeCell ref="DA450:DC456"/>
    <mergeCell ref="BB450:BD456"/>
    <mergeCell ref="BR450:BR456"/>
    <mergeCell ref="A450:A459"/>
    <mergeCell ref="B450:D459"/>
    <mergeCell ref="T450:T456"/>
    <mergeCell ref="U450:V456"/>
    <mergeCell ref="DQ450:DQ456"/>
    <mergeCell ref="DR450:DT456"/>
    <mergeCell ref="BS450:BU456"/>
    <mergeCell ref="CI450:CI456"/>
    <mergeCell ref="CJ450:CL456"/>
    <mergeCell ref="CV126:CX132"/>
    <mergeCell ref="CF136:CH142"/>
    <mergeCell ref="CZ450:CZ456"/>
    <mergeCell ref="CF126:CH132"/>
    <mergeCell ref="CE116:CE142"/>
    <mergeCell ref="IG450:II456"/>
    <mergeCell ref="EY450:EY456"/>
    <mergeCell ref="EZ450:FB456"/>
    <mergeCell ref="FQ450:FS456"/>
    <mergeCell ref="GG450:GG456"/>
    <mergeCell ref="GY450:HA456"/>
    <mergeCell ref="HO450:HO456"/>
    <mergeCell ref="HP450:HR456"/>
    <mergeCell ref="IF450:IF456"/>
    <mergeCell ref="GH450:GJ456"/>
    <mergeCell ref="AJ450:AJ456"/>
    <mergeCell ref="AK450:AM456"/>
    <mergeCell ref="EH450:EH456"/>
    <mergeCell ref="EI450:EK456"/>
    <mergeCell ref="Q2:T2"/>
    <mergeCell ref="A103:A112"/>
    <mergeCell ref="B103:D112"/>
    <mergeCell ref="E103:E112"/>
    <mergeCell ref="B146:D155"/>
    <mergeCell ref="A116:A155"/>
    <mergeCell ref="S11:S15"/>
    <mergeCell ref="T11:T15"/>
    <mergeCell ref="M13:N14"/>
    <mergeCell ref="B126:D135"/>
    <mergeCell ref="B277:D286"/>
    <mergeCell ref="E277:E286"/>
    <mergeCell ref="A157:A186"/>
    <mergeCell ref="A227:A256"/>
    <mergeCell ref="B247:D256"/>
    <mergeCell ref="B167:D176"/>
    <mergeCell ref="B177:D186"/>
    <mergeCell ref="D11:D15"/>
    <mergeCell ref="E11:E15"/>
    <mergeCell ref="K11:R12"/>
    <mergeCell ref="I11:J14"/>
    <mergeCell ref="O13:P14"/>
    <mergeCell ref="Q13:R14"/>
    <mergeCell ref="G11:G15"/>
    <mergeCell ref="K13:L14"/>
    <mergeCell ref="B116:D125"/>
    <mergeCell ref="A18:A27"/>
    <mergeCell ref="B18:D24"/>
    <mergeCell ref="A39:A68"/>
    <mergeCell ref="B59:D68"/>
    <mergeCell ref="BA306:BA312"/>
    <mergeCell ref="U306:V312"/>
    <mergeCell ref="B136:D145"/>
    <mergeCell ref="B157:D166"/>
    <mergeCell ref="A277:A286"/>
    <mergeCell ref="U136:V142"/>
    <mergeCell ref="AZ116:BB122"/>
    <mergeCell ref="BP116:BR122"/>
    <mergeCell ref="AZ126:BB132"/>
    <mergeCell ref="AI116:AI142"/>
    <mergeCell ref="S80:S81"/>
    <mergeCell ref="T113:T115"/>
    <mergeCell ref="AJ116:AL122"/>
    <mergeCell ref="BP136:BR142"/>
    <mergeCell ref="GN126:GP132"/>
    <mergeCell ref="DL116:DN122"/>
    <mergeCell ref="EQ116:EQ142"/>
    <mergeCell ref="ER136:ET142"/>
    <mergeCell ref="FH136:FJ142"/>
    <mergeCell ref="FX116:FZ122"/>
    <mergeCell ref="EA116:EA142"/>
    <mergeCell ref="EB126:ED132"/>
    <mergeCell ref="ER116:ET122"/>
    <mergeCell ref="DL126:DN132"/>
    <mergeCell ref="IJ136:IL142"/>
    <mergeCell ref="HD116:HF122"/>
    <mergeCell ref="HS116:HS142"/>
    <mergeCell ref="IJ116:IL122"/>
    <mergeCell ref="II116:II142"/>
    <mergeCell ref="IJ126:IL132"/>
    <mergeCell ref="HT136:HV142"/>
    <mergeCell ref="HD136:HF142"/>
    <mergeCell ref="HT116:HV122"/>
    <mergeCell ref="HD126:HF132"/>
    <mergeCell ref="HT126:HV132"/>
    <mergeCell ref="FG116:FG142"/>
    <mergeCell ref="FX126:FZ132"/>
    <mergeCell ref="HC116:HC142"/>
    <mergeCell ref="FH116:FJ122"/>
    <mergeCell ref="GM116:GM142"/>
    <mergeCell ref="FX136:FZ142"/>
    <mergeCell ref="FW116:FW142"/>
    <mergeCell ref="GN136:GP142"/>
    <mergeCell ref="GN116:GP122"/>
    <mergeCell ref="FH126:FJ132"/>
    <mergeCell ref="EB136:ED142"/>
    <mergeCell ref="B326:D335"/>
    <mergeCell ref="ER126:ET132"/>
    <mergeCell ref="DK116:DK142"/>
    <mergeCell ref="EB116:ED122"/>
    <mergeCell ref="B227:D236"/>
    <mergeCell ref="B237:D246"/>
    <mergeCell ref="DL136:DN142"/>
    <mergeCell ref="AY116:AY142"/>
    <mergeCell ref="A156:H156"/>
    <mergeCell ref="CV116:CX122"/>
    <mergeCell ref="CV136:CX142"/>
    <mergeCell ref="AJ136:AL142"/>
    <mergeCell ref="AJ126:AL132"/>
    <mergeCell ref="CF116:CH122"/>
    <mergeCell ref="BO116:BO142"/>
    <mergeCell ref="CU116:CU142"/>
    <mergeCell ref="BP126:BR132"/>
    <mergeCell ref="AZ136:BB142"/>
    <mergeCell ref="A11:A15"/>
    <mergeCell ref="B11:B15"/>
    <mergeCell ref="A17:H17"/>
    <mergeCell ref="H11:H15"/>
    <mergeCell ref="B49:D58"/>
    <mergeCell ref="A38:H38"/>
    <mergeCell ref="B39:D48"/>
    <mergeCell ref="A28:A37"/>
    <mergeCell ref="B28:D34"/>
    <mergeCell ref="C11:C15"/>
    <mergeCell ref="T17:T20"/>
    <mergeCell ref="F11:F15"/>
    <mergeCell ref="BB306:BD312"/>
    <mergeCell ref="IF306:IF312"/>
    <mergeCell ref="AJ306:AJ312"/>
    <mergeCell ref="AK306:AM312"/>
    <mergeCell ref="EZ306:FB312"/>
    <mergeCell ref="BR306:BR312"/>
    <mergeCell ref="BS306:BU312"/>
    <mergeCell ref="CI306:CI312"/>
    <mergeCell ref="CJ306:CL312"/>
    <mergeCell ref="DA306:DC312"/>
    <mergeCell ref="CZ306:CZ312"/>
    <mergeCell ref="GH316:GJ322"/>
    <mergeCell ref="CZ316:CZ322"/>
    <mergeCell ref="EH306:EH312"/>
    <mergeCell ref="EI306:EK312"/>
    <mergeCell ref="EY306:EY312"/>
    <mergeCell ref="IG306:II312"/>
    <mergeCell ref="T316:T322"/>
    <mergeCell ref="U316:V322"/>
    <mergeCell ref="AJ316:AJ322"/>
    <mergeCell ref="AK316:AM322"/>
    <mergeCell ref="FP306:FP312"/>
    <mergeCell ref="GY306:HA312"/>
    <mergeCell ref="HO306:HO312"/>
    <mergeCell ref="HP306:HR312"/>
    <mergeCell ref="DR306:DT312"/>
    <mergeCell ref="GX306:GX312"/>
    <mergeCell ref="DA316:DC322"/>
    <mergeCell ref="DQ316:DQ322"/>
    <mergeCell ref="DR316:DT322"/>
    <mergeCell ref="EH316:EH322"/>
    <mergeCell ref="EI316:EK322"/>
    <mergeCell ref="DQ306:DQ312"/>
    <mergeCell ref="FQ306:FS312"/>
    <mergeCell ref="GG306:GG312"/>
    <mergeCell ref="GH306:GJ312"/>
    <mergeCell ref="HO316:HO322"/>
    <mergeCell ref="HP316:HR322"/>
    <mergeCell ref="IF316:IF322"/>
    <mergeCell ref="IG316:II322"/>
    <mergeCell ref="EY316:EY322"/>
    <mergeCell ref="EZ316:FB322"/>
    <mergeCell ref="FP316:FP322"/>
    <mergeCell ref="FQ316:FS322"/>
    <mergeCell ref="GG316:GG322"/>
    <mergeCell ref="GX316:GX322"/>
    <mergeCell ref="U326:V332"/>
    <mergeCell ref="AJ326:AJ332"/>
    <mergeCell ref="AK326:AM332"/>
    <mergeCell ref="BA326:BA332"/>
    <mergeCell ref="BB326:BD332"/>
    <mergeCell ref="GY316:HA322"/>
    <mergeCell ref="BS316:BU322"/>
    <mergeCell ref="CI316:CI322"/>
    <mergeCell ref="BR326:BR332"/>
    <mergeCell ref="BS326:BU332"/>
    <mergeCell ref="FQ326:FS332"/>
    <mergeCell ref="CI326:CI332"/>
    <mergeCell ref="CJ326:CL332"/>
    <mergeCell ref="CZ326:CZ332"/>
    <mergeCell ref="DA326:DC332"/>
    <mergeCell ref="DQ326:DQ332"/>
    <mergeCell ref="DR326:DT332"/>
    <mergeCell ref="EZ326:FB332"/>
    <mergeCell ref="FP326:FP332"/>
    <mergeCell ref="EY326:EY332"/>
    <mergeCell ref="GG326:GG332"/>
    <mergeCell ref="GX326:GX332"/>
    <mergeCell ref="GY326:HA332"/>
    <mergeCell ref="HO326:HO332"/>
    <mergeCell ref="IF326:IF332"/>
    <mergeCell ref="IG326:II332"/>
    <mergeCell ref="HP326:HR332"/>
    <mergeCell ref="U420:V426"/>
    <mergeCell ref="AJ420:AJ426"/>
    <mergeCell ref="AK420:AM426"/>
    <mergeCell ref="BA420:BA426"/>
    <mergeCell ref="GG420:GG426"/>
    <mergeCell ref="EZ420:FB426"/>
    <mergeCell ref="T430:T436"/>
    <mergeCell ref="U430:V436"/>
    <mergeCell ref="AJ430:AJ436"/>
    <mergeCell ref="AK430:AM436"/>
    <mergeCell ref="FP420:FP426"/>
    <mergeCell ref="FQ420:FS426"/>
    <mergeCell ref="CZ420:CZ426"/>
    <mergeCell ref="DA430:DC436"/>
    <mergeCell ref="DA420:DC426"/>
    <mergeCell ref="DQ420:DQ426"/>
    <mergeCell ref="IF420:IF426"/>
    <mergeCell ref="IG420:II426"/>
    <mergeCell ref="DR420:DT426"/>
    <mergeCell ref="EH420:EH426"/>
    <mergeCell ref="EI420:EK426"/>
    <mergeCell ref="EY420:EY426"/>
    <mergeCell ref="HP420:HR426"/>
    <mergeCell ref="HO420:HO426"/>
    <mergeCell ref="GH420:GJ426"/>
    <mergeCell ref="GY420:HA426"/>
    <mergeCell ref="IG430:II436"/>
    <mergeCell ref="EY430:EY436"/>
    <mergeCell ref="EZ430:FB436"/>
    <mergeCell ref="FP430:FP436"/>
    <mergeCell ref="FQ430:FS436"/>
    <mergeCell ref="EI430:EK436"/>
    <mergeCell ref="IF430:IF436"/>
    <mergeCell ref="GY430:HA436"/>
    <mergeCell ref="HO430:HO436"/>
    <mergeCell ref="HP430:HR436"/>
    <mergeCell ref="T440:T446"/>
    <mergeCell ref="U440:V446"/>
    <mergeCell ref="IF440:IF446"/>
    <mergeCell ref="GH440:GJ446"/>
    <mergeCell ref="GX440:GX446"/>
    <mergeCell ref="FP440:FP446"/>
    <mergeCell ref="DR440:DT446"/>
    <mergeCell ref="AJ440:AJ446"/>
    <mergeCell ref="AK440:AM446"/>
    <mergeCell ref="EY440:EY446"/>
    <mergeCell ref="BA430:BA436"/>
    <mergeCell ref="BB430:BD436"/>
    <mergeCell ref="BR430:BR436"/>
    <mergeCell ref="BR420:BR426"/>
    <mergeCell ref="BB420:BD426"/>
    <mergeCell ref="GG440:GG446"/>
    <mergeCell ref="DQ430:DQ436"/>
    <mergeCell ref="DR430:DT436"/>
    <mergeCell ref="GG430:GG436"/>
    <mergeCell ref="CZ440:CZ446"/>
    <mergeCell ref="BR316:BR322"/>
    <mergeCell ref="BB336:BD342"/>
    <mergeCell ref="BR336:BR342"/>
    <mergeCell ref="BS336:BU342"/>
    <mergeCell ref="CJ316:CL322"/>
    <mergeCell ref="HP440:HR446"/>
    <mergeCell ref="EZ440:FB446"/>
    <mergeCell ref="GH430:GJ436"/>
    <mergeCell ref="GX430:GX436"/>
    <mergeCell ref="GX420:GX426"/>
    <mergeCell ref="CI430:CI436"/>
    <mergeCell ref="CZ336:CZ342"/>
    <mergeCell ref="CZ430:CZ436"/>
    <mergeCell ref="CJ430:CL436"/>
    <mergeCell ref="EH336:EH342"/>
    <mergeCell ref="EH430:EH436"/>
    <mergeCell ref="CZ390:CZ396"/>
    <mergeCell ref="DA390:DC396"/>
    <mergeCell ref="DQ390:DQ396"/>
    <mergeCell ref="DR390:DT396"/>
    <mergeCell ref="IG336:II342"/>
    <mergeCell ref="EZ336:FB342"/>
    <mergeCell ref="FP336:FP342"/>
    <mergeCell ref="BS420:BU426"/>
    <mergeCell ref="CI420:CI426"/>
    <mergeCell ref="CJ420:CL426"/>
    <mergeCell ref="IF336:IF342"/>
    <mergeCell ref="DA336:DC342"/>
    <mergeCell ref="DQ336:DQ342"/>
    <mergeCell ref="DR336:DT342"/>
    <mergeCell ref="IG440:II446"/>
    <mergeCell ref="GY440:HA446"/>
    <mergeCell ref="HO440:HO446"/>
    <mergeCell ref="A440:A449"/>
    <mergeCell ref="BA440:BA446"/>
    <mergeCell ref="BB440:BD446"/>
    <mergeCell ref="EH440:EH446"/>
    <mergeCell ref="EI440:EK446"/>
    <mergeCell ref="DQ440:DQ446"/>
    <mergeCell ref="BR440:BR446"/>
    <mergeCell ref="DA440:DC446"/>
    <mergeCell ref="B440:D449"/>
    <mergeCell ref="A306:A315"/>
    <mergeCell ref="A430:A439"/>
    <mergeCell ref="A316:A325"/>
    <mergeCell ref="B430:D439"/>
    <mergeCell ref="BA316:BA322"/>
    <mergeCell ref="T326:T332"/>
    <mergeCell ref="A420:A429"/>
    <mergeCell ref="BB316:BD322"/>
    <mergeCell ref="B420:D429"/>
    <mergeCell ref="T306:T312"/>
    <mergeCell ref="BA336:BA342"/>
    <mergeCell ref="T336:T342"/>
    <mergeCell ref="B316:D325"/>
    <mergeCell ref="U336:V342"/>
    <mergeCell ref="AJ336:AJ342"/>
    <mergeCell ref="AK336:AM342"/>
    <mergeCell ref="B306:D315"/>
    <mergeCell ref="T420:T426"/>
    <mergeCell ref="A326:A335"/>
    <mergeCell ref="A336:A345"/>
    <mergeCell ref="B336:D345"/>
    <mergeCell ref="GG336:GG342"/>
    <mergeCell ref="GH336:GJ342"/>
    <mergeCell ref="CI336:CI342"/>
    <mergeCell ref="CJ336:CL342"/>
    <mergeCell ref="GH326:GJ332"/>
    <mergeCell ref="EH326:EH332"/>
    <mergeCell ref="EI326:EK332"/>
    <mergeCell ref="HP336:HR342"/>
    <mergeCell ref="EZ460:FB466"/>
    <mergeCell ref="BR460:BR466"/>
    <mergeCell ref="BS460:BU466"/>
    <mergeCell ref="CI460:CI466"/>
    <mergeCell ref="BS430:BU436"/>
    <mergeCell ref="FQ440:FS446"/>
    <mergeCell ref="CI440:CI446"/>
    <mergeCell ref="CJ440:CL446"/>
    <mergeCell ref="BS440:BU446"/>
    <mergeCell ref="A460:A469"/>
    <mergeCell ref="B460:D469"/>
    <mergeCell ref="T460:T466"/>
    <mergeCell ref="U460:V466"/>
    <mergeCell ref="AJ460:AJ466"/>
    <mergeCell ref="BA460:BA466"/>
    <mergeCell ref="BB460:BD466"/>
    <mergeCell ref="AK460:AM466"/>
    <mergeCell ref="BA450:BA456"/>
    <mergeCell ref="FQ460:FS466"/>
    <mergeCell ref="EI336:EK342"/>
    <mergeCell ref="FQ336:FS342"/>
    <mergeCell ref="FQ390:FS396"/>
    <mergeCell ref="BA390:BA396"/>
    <mergeCell ref="BB390:BD396"/>
    <mergeCell ref="BR390:BR396"/>
    <mergeCell ref="GX336:GX342"/>
    <mergeCell ref="GY336:HA342"/>
    <mergeCell ref="HO336:HO342"/>
    <mergeCell ref="EY336:EY342"/>
    <mergeCell ref="FP450:FP456"/>
    <mergeCell ref="GX450:GX456"/>
    <mergeCell ref="GG390:GG396"/>
    <mergeCell ref="EY390:EY396"/>
    <mergeCell ref="EZ390:FB396"/>
    <mergeCell ref="FP390:FP396"/>
    <mergeCell ref="A295:A304"/>
    <mergeCell ref="B295:D304"/>
    <mergeCell ref="E295:E304"/>
    <mergeCell ref="GY460:HA466"/>
    <mergeCell ref="HO460:HO466"/>
    <mergeCell ref="CJ460:CL466"/>
    <mergeCell ref="DQ460:DQ466"/>
    <mergeCell ref="DR460:DT466"/>
    <mergeCell ref="CZ460:CZ466"/>
    <mergeCell ref="DA460:DC466"/>
    <mergeCell ref="HP460:HR466"/>
    <mergeCell ref="GG460:GG466"/>
    <mergeCell ref="EH460:EH466"/>
    <mergeCell ref="EI460:EK466"/>
    <mergeCell ref="FP460:FP466"/>
    <mergeCell ref="IG460:II466"/>
    <mergeCell ref="IF460:IF466"/>
    <mergeCell ref="EY460:EY466"/>
    <mergeCell ref="GH460:GJ466"/>
    <mergeCell ref="GX460:GX466"/>
    <mergeCell ref="A379:A388"/>
    <mergeCell ref="B379:D388"/>
    <mergeCell ref="E379:E388"/>
    <mergeCell ref="A346:H346"/>
    <mergeCell ref="B347:D356"/>
    <mergeCell ref="B357:D366"/>
    <mergeCell ref="B367:D376"/>
    <mergeCell ref="A347:A376"/>
    <mergeCell ref="A390:A399"/>
    <mergeCell ref="B390:D399"/>
    <mergeCell ref="T390:T396"/>
    <mergeCell ref="U390:V396"/>
    <mergeCell ref="AJ390:AJ396"/>
    <mergeCell ref="AK390:AM396"/>
    <mergeCell ref="BS390:BU396"/>
    <mergeCell ref="CI390:CI396"/>
    <mergeCell ref="CJ390:CL396"/>
    <mergeCell ref="BA400:BA406"/>
    <mergeCell ref="IG390:II396"/>
    <mergeCell ref="GH390:GJ396"/>
    <mergeCell ref="GX390:GX396"/>
    <mergeCell ref="GY390:HA396"/>
    <mergeCell ref="HO390:HO396"/>
    <mergeCell ref="HP390:HR396"/>
    <mergeCell ref="IF390:IF396"/>
    <mergeCell ref="EH390:EH396"/>
    <mergeCell ref="EI390:EK396"/>
    <mergeCell ref="A400:A409"/>
    <mergeCell ref="B400:D409"/>
    <mergeCell ref="T400:T406"/>
    <mergeCell ref="U400:V406"/>
    <mergeCell ref="AJ400:AJ406"/>
    <mergeCell ref="AK400:AM406"/>
    <mergeCell ref="BB400:BD406"/>
    <mergeCell ref="BR400:BR406"/>
    <mergeCell ref="BS400:BU406"/>
    <mergeCell ref="CI400:CI406"/>
    <mergeCell ref="CJ400:CL406"/>
    <mergeCell ref="CZ400:CZ406"/>
    <mergeCell ref="GH400:GJ406"/>
    <mergeCell ref="GX400:GX406"/>
    <mergeCell ref="GY400:HA406"/>
    <mergeCell ref="HO400:HO406"/>
    <mergeCell ref="HP400:HR406"/>
    <mergeCell ref="EI400:EK406"/>
    <mergeCell ref="EY400:EY406"/>
    <mergeCell ref="IF400:IF406"/>
    <mergeCell ref="DA400:DC406"/>
    <mergeCell ref="DQ400:DQ406"/>
    <mergeCell ref="DR400:DT406"/>
    <mergeCell ref="EH400:EH406"/>
    <mergeCell ref="IG400:II406"/>
    <mergeCell ref="EZ400:FB406"/>
    <mergeCell ref="FP400:FP406"/>
    <mergeCell ref="FQ400:FS406"/>
    <mergeCell ref="GG400:GG406"/>
  </mergeCells>
  <printOptions/>
  <pageMargins left="0.3937007874015748" right="0.2755905511811024" top="0.2362204724409449" bottom="0.31496062992125984" header="0.2362204724409449" footer="0.2755905511811024"/>
  <pageSetup fitToHeight="25"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ДКС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Витковская Светлана Михайловна</cp:lastModifiedBy>
  <cp:lastPrinted>2023-01-30T03:41:37Z</cp:lastPrinted>
  <dcterms:created xsi:type="dcterms:W3CDTF">2012-12-12T08:42:07Z</dcterms:created>
  <dcterms:modified xsi:type="dcterms:W3CDTF">2023-01-30T03:43:36Z</dcterms:modified>
  <cp:category/>
  <cp:version/>
  <cp:contentType/>
  <cp:contentStatus/>
</cp:coreProperties>
</file>