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ersons/person.xml" ContentType="application/vnd.ms-excel.person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ист1" sheetId="1" state="visible" r:id="rId4"/>
  </sheets>
  <externalReferences>
    <externalReference r:id="rId1"/>
    <externalReference r:id="rId2"/>
  </externalReferences>
  <definedNames>
    <definedName name="Print_Titles" localSheetId="0">'Лист1'!$A$14:$XFD$16</definedName>
  </definedNam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tc={00CF0033-0096-4284-AA1C-000100C40080}</author>
  </authors>
  <commentList>
    <comment ref="G85" authorId="0" xr:uid="{00CF0033-0096-4284-AA1C-000100C40080}">
      <text>
        <r>
          <rPr>
            <b/>
            <sz val="9"/>
            <rFont val="Tahoma"/>
          </rPr>
          <t xml:space="preserve">Володина Лидия Михайловна:</t>
        </r>
        <r>
          <rPr>
            <sz val="9"/>
            <rFont val="Tahoma"/>
          </rPr>
          <t xml:space="preserve">
зп на советника
50-архив
90 охрана
</t>
        </r>
      </text>
    </comment>
  </commentList>
</comments>
</file>

<file path=xl/sharedStrings.xml><?xml version="1.0" encoding="utf-8"?>
<sst xmlns="http://schemas.openxmlformats.org/spreadsheetml/2006/main" count="75" uniqueCount="75">
  <si>
    <t xml:space="preserve">Приложение 8
к постановлению
администрации Города Томска от    №
</t>
  </si>
  <si>
    <t xml:space="preserve">к постановлению</t>
  </si>
  <si>
    <t xml:space="preserve">администрации Города Томска от 30.01.2023 № 79</t>
  </si>
  <si>
    <t xml:space="preserve">Приложение 2</t>
  </si>
  <si>
    <r>
      <t xml:space="preserve"> </t>
    </r>
    <r>
      <rPr>
        <sz val="10"/>
        <color indexed="64"/>
        <rFont val="Times New Roman"/>
      </rPr>
      <t xml:space="preserve">к муниципальной программе </t>
    </r>
  </si>
  <si>
    <t xml:space="preserve">«Развитие культуры и туризма»  муниципального образования «Город Томск»</t>
  </si>
  <si>
    <t xml:space="preserve">на 2015-2025 годы</t>
  </si>
  <si>
    <t xml:space="preserve">РЕСУРСНОЕ ОБЕСПЕЧЕНИЕ МУНИЦИПАЛЬНОЙ ПРОГРАММЫ</t>
  </si>
  <si>
    <t xml:space="preserve">«Развитие культуры и туризма»  муниципального образования «Город Томск» на 2015-2025 годы</t>
  </si>
  <si>
    <t>№</t>
  </si>
  <si>
    <t xml:space="preserve">Наименования целей, задач муниципальной программы</t>
  </si>
  <si>
    <t xml:space="preserve">Код бюджетной классификации (КЦСР, КВР)</t>
  </si>
  <si>
    <t xml:space="preserve">Срок исполнения</t>
  </si>
  <si>
    <t xml:space="preserve">Объем финансирования (тыс. руб.)</t>
  </si>
  <si>
    <t xml:space="preserve">В том числе за счет средств</t>
  </si>
  <si>
    <t xml:space="preserve">Ответственный исполнитель, соисполнители, участники</t>
  </si>
  <si>
    <t xml:space="preserve">местного бюджета 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</si>
  <si>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</si>
  <si>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</si>
  <si>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</si>
  <si>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</si>
  <si>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</si>
  <si>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>план</t>
  </si>
  <si>
    <r>
      <t>Цель:</t>
    </r>
    <r>
      <rPr>
        <sz val="10"/>
        <color indexed="64"/>
        <rFont val="Times New Roman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</si>
  <si>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 xml:space="preserve">Задача 1.</t>
    </r>
    <r>
      <rPr>
        <sz val="10"/>
        <color indexed="64"/>
        <rFont val="Times New Roman"/>
      </rPr>
      <t xml:space="preserve"> Повышение качества и доступности услуг в сфере культуры.</t>
    </r>
  </si>
  <si>
    <t xml:space="preserve">Подпрограмма 1 «Развитие культуры»</t>
  </si>
  <si>
    <t xml:space="preserve">Итого по задаче 1 </t>
  </si>
  <si>
    <t>всего</t>
  </si>
  <si>
    <t xml:space="preserve">УК,  АКР,  АЛР, АОР, АСР
</t>
  </si>
  <si>
    <t xml:space="preserve">КЦСР 03 1 0000,               КВР 000</t>
  </si>
  <si>
    <t xml:space="preserve">2015 год</t>
  </si>
  <si>
    <t xml:space="preserve">КЦСР 03 1 00 00000,                       КВР 000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</si>
  <si>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</si>
  <si>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</si>
  <si>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</si>
  <si>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</si>
  <si>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</si>
  <si>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</si>
  <si>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</si>
  <si>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</si>
  <si>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</si>
  <si>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</si>
  <si>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r>
      <t xml:space="preserve">Задача 2. </t>
    </r>
    <r>
      <rPr>
        <sz val="10"/>
        <color indexed="64"/>
        <rFont val="Times New Roman"/>
      </rPr>
      <t xml:space="preserve"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</si>
  <si>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 xml:space="preserve">Подпрограмма 2 «Развитие туризма»</t>
  </si>
  <si>
    <t xml:space="preserve"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</si>
  <si>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 xml:space="preserve">2.2.2. Подготовка Сводного плана развития туристско-рекреационного кластера, включая подготовку архитектурно-планировочного решения</t>
  </si>
  <si>
    <t xml:space="preserve"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</si>
  <si>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</si>
  <si>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УК</t>
  </si>
  <si>
    <t xml:space="preserve"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</si>
  <si>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 xml:space="preserve">Итого по задаче 2</t>
  </si>
  <si>
    <t xml:space="preserve">КЦСР 03 2 01 00000,                       КВР  000</t>
  </si>
  <si>
    <r>
      <t xml:space="preserve">Задача 3.</t>
    </r>
    <r>
      <rPr>
        <sz val="10"/>
        <color indexed="64"/>
        <rFont val="Times New Roman"/>
      </rPr>
      <t xml:space="preserve">Обеспечение реализации муниципальной политики в сфере культуры и туризма и эффективного управления отрасли культуры.</t>
    </r>
  </si>
  <si>
    <t xml:space="preserve">Подпрограмма 3. «Организация и обеспечение эффективного функционирования сети учреждений»</t>
  </si>
  <si>
    <t xml:space="preserve">3.2.1. Организация и обеспечение эффективного функционирования действующей сети муниципальных учреждений культуры.</t>
  </si>
  <si>
    <t xml:space="preserve"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</si>
  <si>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 xml:space="preserve"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</si>
  <si>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 xml:space="preserve">Итого по задаче 3</t>
  </si>
  <si>
    <t xml:space="preserve">КЦСР 03 3 00 00000,      КВР  000</t>
  </si>
  <si>
    <r>
      <t xml:space="preserve">Задача 4.</t>
    </r>
    <r>
      <rPr>
        <sz val="10"/>
        <color indexed="64"/>
        <rFont val="Times New Roman"/>
      </rPr>
      <t xml:space="preserve"> Развитие инфраструктуры учреждений культуры.</t>
    </r>
  </si>
  <si>
    <t xml:space="preserve">Подпрограмма 4. «Строительство, реконструкция, капитальный ремонт объектов культуры»</t>
  </si>
  <si>
    <t xml:space="preserve">4.2.1. Строительство МКОЦ «Степановский»</t>
  </si>
  <si>
    <t>ДКС</t>
  </si>
  <si>
    <t xml:space="preserve">4.2.2.Строительство МКОЦ «Зелёные горки»</t>
  </si>
  <si>
    <t xml:space="preserve">4.2.3.Строительство городского Дома культуры</t>
  </si>
  <si>
    <t xml:space="preserve">Итого по задаче 4</t>
  </si>
  <si>
    <t xml:space="preserve">КЦСР 0342032
 КВР  243</t>
  </si>
  <si>
    <t xml:space="preserve">КЦСР 0340100000
  КВР  000</t>
  </si>
  <si>
    <t xml:space="preserve">КЦСР 0340100000,
  КВР  000</t>
  </si>
  <si>
    <t xml:space="preserve">ИТОГО ПО МУНИЦИПАЛЬНОЙ ПРОГРАММЕ «РАЗВИТИЕ КУЛЬТУРЫ И ТУРИЗМА»</t>
  </si>
  <si>
    <t>мест</t>
  </si>
  <si>
    <t>обл</t>
  </si>
  <si>
    <t xml:space="preserve">по бюджету</t>
  </si>
  <si>
    <t xml:space="preserve">по МП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</si>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</sst>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_-* #,##0.0_р_._-;\-* #,##0.0_р_._-;_-* &quot;-&quot;?_р_._-;_-@_-"/>
    <numFmt numFmtId="165" formatCode="#,##0.0"/>
    <numFmt numFmtId="166" formatCode="_-* #,##0.0\ _₽_-;\-* #,##0.0\ _₽_-;_-* &quot;-&quot;?\ _₽_-;_-@_-"/>
  </numFmts>
  <fonts count="27">
    <font>
      <name val="Times New Roman"/>
      <color theme="1" tint="0"/>
      <sz val="12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Times New Roman"/>
      <color theme="10" tint="0"/>
      <sz val="10.800000"/>
      <u/>
    </font>
    <font>
      <name val="Times New Roman"/>
      <color indexed="64"/>
      <sz val="12.000000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Times New Roman"/>
      <color theme="11" tint="0"/>
      <sz val="10.8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b/>
      <color indexed="64"/>
      <sz val="12.000000"/>
    </font>
    <font>
      <name val="Times New Roman"/>
      <color indexed="64"/>
      <sz val="10.000000"/>
    </font>
    <font>
      <name val="Times New Roman"/>
      <color indexed="64"/>
      <sz val="14.000000"/>
    </font>
    <font>
      <name val="Times New Roman"/>
      <b/>
      <color indexed="64"/>
      <sz val="10.000000"/>
    </font>
    <font>
      <name val="Times New Roman"/>
      <i/>
      <color indexed="64"/>
      <sz val="10.000000"/>
    </font>
    <font>
      <name val="Times New Roman"/>
      <b/>
      <color theme="1" tint="0"/>
      <sz val="10.000000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>
      <alignment vertical="top"/>
    </xf>
    <xf fontId="7" fillId="0" borderId="0" numFmtId="160" applyNumberFormat="1" applyFont="1" applyFill="1" applyBorder="1"/>
    <xf fontId="7" fillId="0" borderId="0" numFmtId="161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0" borderId="6" numFmtId="0" applyNumberFormat="1" applyFont="1" applyFill="1" applyBorder="1"/>
    <xf fontId="12" fillId="28" borderId="7" numFmtId="0" applyNumberFormat="1" applyFont="1" applyFill="1" applyBorder="1"/>
    <xf fontId="13" fillId="0" borderId="0" numFmtId="0" applyNumberFormat="1" applyFont="1" applyFill="1" applyBorder="1"/>
    <xf fontId="14" fillId="29" borderId="0" numFmtId="0" applyNumberFormat="1" applyFont="1" applyFill="1" applyBorder="1"/>
    <xf fontId="15" fillId="0" borderId="0" numFmtId="0" applyNumberFormat="1" applyFont="1" applyFill="1" applyBorder="1">
      <alignment vertical="top"/>
    </xf>
    <xf fontId="16" fillId="30" borderId="0" numFmtId="0" applyNumberFormat="1" applyFont="1" applyFill="1" applyBorder="1"/>
    <xf fontId="17" fillId="0" borderId="0" numFmtId="0" applyNumberFormat="1" applyFont="1" applyFill="1" applyBorder="1"/>
    <xf fontId="7" fillId="31" borderId="8" numFmtId="0" applyNumberFormat="1" applyFont="1" applyFill="1" applyBorder="1"/>
    <xf fontId="7" fillId="0" borderId="0" numFmtId="9" applyNumberFormat="1" applyFont="1" applyFill="1" applyBorder="1"/>
    <xf fontId="18" fillId="0" borderId="9" numFmtId="0" applyNumberFormat="1" applyFont="1" applyFill="1" applyBorder="1"/>
    <xf fontId="19" fillId="0" borderId="0" numFmtId="0" applyNumberFormat="1" applyFont="1" applyFill="1" applyBorder="1"/>
    <xf fontId="7" fillId="0" borderId="0" numFmtId="162" applyNumberFormat="1" applyFont="1" applyFill="1" applyBorder="1"/>
    <xf fontId="7" fillId="0" borderId="0" numFmtId="163" applyNumberFormat="1" applyFont="1" applyFill="1" applyBorder="1"/>
    <xf fontId="20" fillId="32" borderId="0" numFmtId="0" applyNumberFormat="1" applyFont="1" applyFill="1" applyBorder="1"/>
  </cellStyleXfs>
  <cellXfs count="67">
    <xf fontId="0" fillId="0" borderId="0" numFmtId="0" xfId="0"/>
    <xf fontId="0" fillId="33" borderId="0" numFmtId="0" xfId="0" applyFill="1"/>
    <xf fontId="0" fillId="33" borderId="0" numFmtId="0" xfId="0" applyFill="1" applyAlignment="1">
      <alignment horizontal="left"/>
    </xf>
    <xf fontId="0" fillId="33" borderId="0" numFmtId="0" xfId="0" applyFill="1" applyAlignment="1">
      <alignment horizontal="center" vertical="center"/>
    </xf>
    <xf fontId="21" fillId="33" borderId="0" numFmtId="0" xfId="0" applyFont="1" applyFill="1" applyAlignment="1">
      <alignment horizontal="center" vertical="center"/>
    </xf>
    <xf fontId="7" fillId="33" borderId="0" numFmtId="0" xfId="0" applyFont="1" applyFill="1" applyAlignment="1">
      <alignment horizontal="center" vertical="center"/>
    </xf>
    <xf fontId="7" fillId="33" borderId="0" numFmtId="0" xfId="0" applyFont="1" applyFill="1" applyAlignment="1">
      <alignment horizontal="right" wrapText="1"/>
    </xf>
    <xf fontId="7" fillId="33" borderId="0" numFmtId="0" xfId="0" applyFont="1" applyFill="1" applyAlignment="1">
      <alignment horizontal="right"/>
    </xf>
    <xf fontId="22" fillId="33" borderId="0" numFmtId="0" xfId="0" applyFont="1" applyFill="1" applyAlignment="1">
      <alignment horizontal="right"/>
    </xf>
    <xf fontId="22" fillId="33" borderId="0" numFmtId="0" xfId="0" applyFont="1" applyFill="1" applyAlignment="1">
      <alignment horizontal="center"/>
    </xf>
    <xf fontId="23" fillId="33" borderId="0" numFmtId="0" xfId="0" applyFont="1" applyFill="1" applyAlignment="1">
      <alignment horizontal="center"/>
    </xf>
    <xf fontId="22" fillId="33" borderId="10" numFmtId="0" xfId="0" applyFont="1" applyFill="1" applyBorder="1" applyAlignment="1">
      <alignment horizontal="center" vertical="center" wrapText="1"/>
    </xf>
    <xf fontId="22" fillId="33" borderId="11" numFmtId="0" xfId="0" applyFont="1" applyFill="1" applyBorder="1" applyAlignment="1">
      <alignment horizontal="center" vertical="center" wrapText="1"/>
    </xf>
    <xf fontId="24" fillId="33" borderId="10" numFmtId="0" xfId="0" applyFont="1" applyFill="1" applyBorder="1" applyAlignment="1">
      <alignment horizontal="center" vertical="center" wrapText="1"/>
    </xf>
    <xf fontId="0" fillId="33" borderId="10" numFmtId="0" xfId="0" applyFill="1" applyBorder="1"/>
    <xf fontId="22" fillId="33" borderId="12" numFmtId="0" xfId="0" applyFont="1" applyFill="1" applyBorder="1" applyAlignment="1">
      <alignment horizontal="center" vertical="center" wrapText="1"/>
    </xf>
    <xf fontId="7" fillId="33" borderId="0" numFmtId="0" xfId="0" applyFont="1" applyFill="1"/>
    <xf fontId="22" fillId="33" borderId="13" numFmtId="0" xfId="0" applyFont="1" applyFill="1" applyBorder="1" applyAlignment="1">
      <alignment horizontal="center" vertical="center" wrapText="1"/>
    </xf>
    <xf fontId="7" fillId="33" borderId="10" numFmtId="0" xfId="0" applyFont="1" applyFill="1" applyBorder="1"/>
    <xf fontId="0" fillId="33" borderId="10" numFmtId="0" xfId="0" applyFill="1" applyBorder="1" applyAlignment="1">
      <alignment horizontal="center" vertical="center"/>
    </xf>
    <xf fontId="25" fillId="33" borderId="10" numFmtId="0" xfId="0" applyFont="1" applyFill="1" applyBorder="1" applyAlignment="1">
      <alignment horizontal="left" vertical="top" wrapText="1"/>
    </xf>
    <xf fontId="21" fillId="33" borderId="0" numFmtId="0" xfId="0" applyFont="1" applyFill="1"/>
    <xf fontId="24" fillId="33" borderId="14" numFmtId="0" xfId="0" applyFont="1" applyFill="1" applyBorder="1" applyAlignment="1">
      <alignment vertical="center" wrapText="1"/>
    </xf>
    <xf fontId="24" fillId="33" borderId="10" numFmtId="164" xfId="0" applyNumberFormat="1" applyFont="1" applyFill="1" applyBorder="1" applyAlignment="1">
      <alignment horizontal="center" vertical="center" wrapText="1"/>
    </xf>
    <xf fontId="22" fillId="33" borderId="12" numFmtId="0" xfId="0" applyFont="1" applyFill="1" applyBorder="1" applyAlignment="1">
      <alignment horizontal="center" textRotation="90" vertical="center" wrapText="1"/>
    </xf>
    <xf fontId="24" fillId="33" borderId="15" numFmtId="0" xfId="0" applyFont="1" applyFill="1" applyBorder="1" applyAlignment="1">
      <alignment vertical="center" wrapText="1"/>
    </xf>
    <xf fontId="21" fillId="33" borderId="0" numFmtId="164" xfId="0" applyNumberFormat="1" applyFont="1" applyFill="1"/>
    <xf fontId="24" fillId="33" borderId="10" numFmtId="165" xfId="0" applyNumberFormat="1" applyFont="1" applyFill="1" applyBorder="1" applyAlignment="1">
      <alignment horizontal="center" vertical="center" wrapText="1"/>
    </xf>
    <xf fontId="24" fillId="33" borderId="11" numFmtId="0" xfId="0" applyFont="1" applyFill="1" applyBorder="1" applyAlignment="1">
      <alignment horizontal="center" vertical="center" wrapText="1"/>
    </xf>
    <xf fontId="24" fillId="33" borderId="12" numFmtId="0" xfId="0" applyFont="1" applyFill="1" applyBorder="1" applyAlignment="1">
      <alignment horizontal="center" vertical="center" wrapText="1"/>
    </xf>
    <xf fontId="21" fillId="33" borderId="0" numFmtId="166" xfId="0" applyNumberFormat="1" applyFont="1" applyFill="1"/>
    <xf fontId="21" fillId="33" borderId="0" numFmtId="165" xfId="0" applyNumberFormat="1" applyFont="1" applyFill="1"/>
    <xf fontId="24" fillId="33" borderId="13" numFmtId="0" xfId="0" applyFont="1" applyFill="1" applyBorder="1" applyAlignment="1">
      <alignment horizontal="center" vertical="center" wrapText="1"/>
    </xf>
    <xf fontId="22" fillId="33" borderId="13" numFmtId="0" xfId="0" applyFont="1" applyFill="1" applyBorder="1" applyAlignment="1">
      <alignment horizontal="center" textRotation="90" vertical="center" wrapText="1"/>
    </xf>
    <xf fontId="25" fillId="33" borderId="16" numFmtId="0" xfId="0" applyFont="1" applyFill="1" applyBorder="1" applyAlignment="1">
      <alignment horizontal="left" vertical="center" wrapText="1"/>
    </xf>
    <xf fontId="25" fillId="33" borderId="17" numFmtId="0" xfId="0" applyFont="1" applyFill="1" applyBorder="1" applyAlignment="1">
      <alignment horizontal="left" vertical="center" wrapText="1"/>
    </xf>
    <xf fontId="25" fillId="33" borderId="18" numFmtId="0" xfId="0" applyFont="1" applyFill="1" applyBorder="1" applyAlignment="1">
      <alignment horizontal="left" vertical="center" wrapText="1"/>
    </xf>
    <xf fontId="7" fillId="33" borderId="12" numFmtId="0" xfId="0" applyFont="1" applyFill="1" applyBorder="1" applyAlignment="1">
      <alignment horizontal="center" vertical="center"/>
    </xf>
    <xf fontId="24" fillId="33" borderId="10" numFmtId="0" xfId="0" applyFont="1" applyFill="1" applyBorder="1" applyAlignment="1">
      <alignment horizontal="left" vertical="center" wrapText="1"/>
    </xf>
    <xf fontId="24" fillId="33" borderId="16" numFmtId="164" xfId="0" applyNumberFormat="1" applyFont="1" applyFill="1" applyBorder="1" applyAlignment="1">
      <alignment horizontal="center" vertical="center" wrapText="1"/>
    </xf>
    <xf fontId="24" fillId="33" borderId="10" numFmtId="164" xfId="0" applyNumberFormat="1" applyFont="1" applyFill="1" applyBorder="1" applyAlignment="1">
      <alignment vertical="center" wrapText="1"/>
    </xf>
    <xf fontId="24" fillId="33" borderId="18" numFmtId="164" xfId="0" applyNumberFormat="1" applyFont="1" applyFill="1" applyBorder="1" applyAlignment="1">
      <alignment horizontal="center" vertical="center" wrapText="1"/>
    </xf>
    <xf fontId="22" fillId="33" borderId="10" numFmtId="0" xfId="0" applyFont="1" applyFill="1" applyBorder="1" applyAlignment="1">
      <alignment horizontal="left" vertical="center" wrapText="1"/>
    </xf>
    <xf fontId="22" fillId="33" borderId="18" numFmtId="164" xfId="0" applyNumberFormat="1" applyFont="1" applyFill="1" applyBorder="1" applyAlignment="1">
      <alignment horizontal="center" vertical="center" wrapText="1"/>
    </xf>
    <xf fontId="22" fillId="33" borderId="10" numFmtId="164" xfId="0" applyNumberFormat="1" applyFont="1" applyFill="1" applyBorder="1" applyAlignment="1">
      <alignment horizontal="center" vertical="center" wrapText="1"/>
    </xf>
    <xf fontId="22" fillId="33" borderId="11" numFmtId="0" xfId="0" applyFont="1" applyFill="1" applyBorder="1" applyAlignment="1">
      <alignment horizontal="center" textRotation="90" vertical="center" wrapText="1"/>
    </xf>
    <xf fontId="0" fillId="33" borderId="0" numFmtId="0" xfId="0" applyFill="1" applyAlignment="1">
      <alignment vertical="center"/>
    </xf>
    <xf fontId="7" fillId="33" borderId="13" numFmtId="0" xfId="0" applyFont="1" applyFill="1" applyBorder="1" applyAlignment="1">
      <alignment horizontal="center" vertical="center"/>
    </xf>
    <xf fontId="0" fillId="33" borderId="0" numFmtId="164" xfId="0" applyNumberFormat="1" applyFill="1"/>
    <xf fontId="26" fillId="33" borderId="10" numFmtId="164" xfId="0" applyNumberFormat="1" applyFont="1" applyFill="1" applyBorder="1" applyAlignment="1">
      <alignment horizontal="center" vertical="center" wrapText="1"/>
    </xf>
    <xf fontId="24" fillId="33" borderId="19" numFmtId="0" xfId="0" applyFont="1" applyFill="1" applyBorder="1" applyAlignment="1">
      <alignment horizontal="center" vertical="center" wrapText="1"/>
    </xf>
    <xf fontId="24" fillId="33" borderId="14" numFmtId="0" xfId="0" applyFont="1" applyFill="1" applyBorder="1" applyAlignment="1">
      <alignment horizontal="center" vertical="center" wrapText="1"/>
    </xf>
    <xf fontId="24" fillId="33" borderId="20" numFmtId="0" xfId="0" applyFont="1" applyFill="1" applyBorder="1" applyAlignment="1">
      <alignment horizontal="center" vertical="center" wrapText="1"/>
    </xf>
    <xf fontId="24" fillId="33" borderId="15" numFmtId="0" xfId="0" applyFont="1" applyFill="1" applyBorder="1" applyAlignment="1">
      <alignment horizontal="center" vertical="center" wrapText="1"/>
    </xf>
    <xf fontId="0" fillId="33" borderId="0" numFmtId="166" xfId="0" applyNumberFormat="1" applyFill="1"/>
    <xf fontId="24" fillId="0" borderId="10" numFmtId="164" xfId="0" applyNumberFormat="1" applyFont="1" applyBorder="1" applyAlignment="1">
      <alignment horizontal="center" vertical="center" wrapText="1"/>
    </xf>
    <xf fontId="24" fillId="33" borderId="21" numFmtId="0" xfId="0" applyFont="1" applyFill="1" applyBorder="1" applyAlignment="1">
      <alignment horizontal="center" vertical="center" wrapText="1"/>
    </xf>
    <xf fontId="24" fillId="33" borderId="22" numFmtId="0" xfId="0" applyFont="1" applyFill="1" applyBorder="1" applyAlignment="1">
      <alignment horizontal="center" vertical="center" wrapText="1"/>
    </xf>
    <xf fontId="24" fillId="33" borderId="22" numFmtId="0" xfId="0" applyFont="1" applyFill="1" applyBorder="1" applyAlignment="1">
      <alignment vertical="center" wrapText="1"/>
    </xf>
    <xf fontId="21" fillId="33" borderId="11" numFmtId="0" xfId="0" applyFont="1" applyFill="1" applyBorder="1" applyAlignment="1">
      <alignment horizontal="center" vertical="center"/>
    </xf>
    <xf fontId="21" fillId="33" borderId="10" numFmtId="0" xfId="0" applyFont="1" applyFill="1" applyBorder="1" applyAlignment="1">
      <alignment horizontal="center" vertical="center"/>
    </xf>
    <xf fontId="24" fillId="33" borderId="0" numFmtId="164" xfId="0" applyNumberFormat="1" applyFont="1" applyFill="1" applyAlignment="1">
      <alignment horizontal="center" vertical="center" wrapText="1"/>
    </xf>
    <xf fontId="21" fillId="33" borderId="12" numFmtId="0" xfId="0" applyFont="1" applyFill="1" applyBorder="1" applyAlignment="1">
      <alignment horizontal="center" vertical="center"/>
    </xf>
    <xf fontId="21" fillId="33" borderId="13" numFmtId="0" xfId="0" applyFont="1" applyFill="1" applyBorder="1" applyAlignment="1">
      <alignment horizontal="center" vertical="center"/>
    </xf>
    <xf fontId="24" fillId="34" borderId="10" numFmtId="164" xfId="0" applyNumberFormat="1" applyFont="1" applyFill="1" applyBorder="1" applyAlignment="1">
      <alignment horizontal="center" vertical="center" wrapText="1"/>
    </xf>
    <xf fontId="0" fillId="33" borderId="0" numFmtId="164" xfId="0" applyNumberFormat="1" applyFill="1" applyAlignment="1">
      <alignment horizontal="center" vertical="center"/>
    </xf>
    <xf fontId="0" fillId="33" borderId="0" numFmtId="166" xfId="0" applyNumberFormat="1" applyFill="1" applyAlignment="1">
      <alignment horizontal="center" vertical="center"/>
    </xf>
  </cellXfs>
  <cellStyles count="49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1.xml"/><Relationship  Id="rId3" Type="http://schemas.microsoft.com/office/2017/10/relationships/person" Target="persons/person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80;&#1079;&#1084;&#1077;&#1085;%20&#1052;&#1055;%202016/&#1055;&#1056;&#1054;&#1045;&#1050;&#1058;/&#1087;&#1088;&#1080;&#1083;.7%20%20&#1091;&#1090;&#1074;&#1077;&#1088;&#1078;&#1076;&#1077;&#1085;&#1085;&#1086;&#1077;.xls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Users/Shatalina/Documents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7/&#1084;&#1087;/27%2009%202017/&#1083;&#1080;&#1096;&#1085;&#1077;&#1077;/&#1087;&#1088;&#1080;&#1083;&#1086;&#1078;&#1077;&#1085;&#1080;&#1077;%202%20&#1082;%20&#1055;&#1055;%20&#8470;3%20&#1080;&#1089;&#1082;&#1083;&#1102;&#1095;&#1080;&#1090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 t="n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 t="n">
            <v>12248.200000000001</v>
          </cell>
          <cell r="E30" t="n">
            <v>12108.200000000001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Володина Лидия Михайловна" id="{63D8AF0B-3E11-7CA9-C230-79919F4467FD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85" personId="{63D8AF0B-3E11-7CA9-C230-79919F4467FD}" id="{00CF0033-0096-4284-AA1C-000100C40080}" done="0">
    <text xml:space="preserve">зп на советника
50-архив
90 охрана
</text>
  </threadedComment>
</ThreadedComments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1.vml"/><Relationship  Id="rId2" Type="http://schemas.openxmlformats.org/officeDocument/2006/relationships/comments" Target="../comments1.xml"/><Relationship  Id="rId1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90" workbookViewId="0">
      <selection activeCell="E152" activeCellId="0" sqref="E152:N152"/>
    </sheetView>
  </sheetViews>
  <sheetFormatPr baseColWidth="8" defaultRowHeight="15.75" customHeight="1"/>
  <cols>
    <col customWidth="1" min="1" max="1" style="1" width="3.875"/>
    <col customWidth="1" min="2" max="2" style="2" width="17.25"/>
    <col customWidth="1" min="3" max="3" style="2" width="15.75"/>
    <col customWidth="1" min="4" max="4" style="3" width="9"/>
    <col customWidth="1" min="5" max="5" style="4" width="14.25"/>
    <col customWidth="1" min="6" max="6" style="4" width="13.75"/>
    <col customWidth="1" min="7" max="7" style="3" width="13.375"/>
    <col customWidth="1" min="8" max="8" style="3" width="12.5"/>
    <col customWidth="1" min="9" max="9" style="3" width="14.25"/>
    <col bestFit="1" customWidth="1" min="10" max="10" style="3" width="12"/>
    <col customWidth="1" min="11" max="11" style="3" width="11.25"/>
    <col customWidth="1" min="12" max="13" style="3" width="10.625"/>
    <col customWidth="1" min="14" max="14" style="3" width="10"/>
    <col customWidth="1" min="15" max="15" style="5" width="9.25"/>
    <col customWidth="1" hidden="1" min="16" max="16" style="1" width="10.25"/>
    <col customWidth="1" hidden="1" min="17" max="17" style="1" width="13.25"/>
    <col customWidth="1" hidden="1" min="18" max="18" style="1" width="13.75"/>
    <col customWidth="1" hidden="1" min="19" max="20" style="1" width="11.75"/>
    <col customWidth="1" hidden="1" min="21" max="21" style="1" width="10.75"/>
    <col customWidth="1" hidden="1" min="22" max="22" style="1" width="5.5"/>
    <col bestFit="1" customWidth="1" min="23" max="23" style="1" width="11.125"/>
    <col bestFit="1" customWidth="1" min="24" max="24" style="1" width="11"/>
    <col customWidth="1" hidden="1" min="25" max="26" style="1" width="10.25"/>
    <col customWidth="1" min="27" max="27" style="1" width="10.25"/>
    <col customWidth="1" hidden="1" min="28" max="28" style="1" width="12"/>
    <col customWidth="1" min="29" max="257" style="1" width="9"/>
  </cols>
  <sheetData>
    <row r="1" ht="15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4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ht="18.7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ht="15.7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15.75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15.75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ht="15.7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15.75">
      <c r="A10" s="9"/>
    </row>
    <row r="11" ht="17.25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5.75">
      <c r="A12" s="9"/>
    </row>
    <row r="13" ht="15.75">
      <c r="A13" s="9"/>
    </row>
    <row r="14" ht="33.75" customHeight="1">
      <c r="A14" s="11" t="s">
        <v>9</v>
      </c>
      <c r="B14" s="12" t="s">
        <v>10</v>
      </c>
      <c r="C14" s="12" t="s">
        <v>11</v>
      </c>
      <c r="D14" s="11" t="s">
        <v>12</v>
      </c>
      <c r="E14" s="13" t="s">
        <v>13</v>
      </c>
      <c r="F14" s="13"/>
      <c r="G14" s="11" t="s">
        <v>14</v>
      </c>
      <c r="H14" s="11"/>
      <c r="I14" s="11"/>
      <c r="J14" s="11"/>
      <c r="K14" s="11"/>
      <c r="L14" s="11"/>
      <c r="M14" s="11"/>
      <c r="N14" s="11"/>
      <c r="O14" s="11" t="s">
        <v>15</v>
      </c>
      <c r="P14" s="14"/>
    </row>
    <row r="15" ht="59.450000000000003" customHeight="1">
      <c r="A15" s="11"/>
      <c r="B15" s="15"/>
      <c r="C15" s="15"/>
      <c r="D15" s="11"/>
      <c r="E15" s="13"/>
      <c r="F15" s="13"/>
      <c r="G15" s="11" t="s">
        <v>16</v>
      </c>
      <c r="H15" s="11"/>
      <c r="I15" s="11" t="s">
        <v>17</v>
      </c>
      <c r="J15" s="11"/>
      <c r="K15" s="11" t="s">
        <v>18</v>
      </c>
      <c r="L15" s="11"/>
      <c r="M15" s="11" t="s">
        <v>19</v>
      </c>
      <c r="N15" s="11"/>
      <c r="O15" s="11"/>
      <c r="P15" s="14"/>
    </row>
    <row r="16" s="16" customFormat="1">
      <c r="A16" s="11"/>
      <c r="B16" s="17"/>
      <c r="C16" s="17"/>
      <c r="D16" s="11"/>
      <c r="E16" s="11" t="s">
        <v>20</v>
      </c>
      <c r="F16" s="11" t="s">
        <v>21</v>
      </c>
      <c r="G16" s="11" t="s">
        <v>20</v>
      </c>
      <c r="H16" s="11" t="s">
        <v>21</v>
      </c>
      <c r="I16" s="11" t="s">
        <v>20</v>
      </c>
      <c r="J16" s="11" t="s">
        <v>21</v>
      </c>
      <c r="K16" s="11" t="s">
        <v>20</v>
      </c>
      <c r="L16" s="11" t="s">
        <v>21</v>
      </c>
      <c r="M16" s="11" t="s">
        <v>20</v>
      </c>
      <c r="N16" s="11" t="s">
        <v>22</v>
      </c>
      <c r="O16" s="11"/>
      <c r="P16" s="18"/>
    </row>
    <row r="17" s="3" customForma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9"/>
    </row>
    <row r="18" ht="29.25" customHeight="1">
      <c r="A18" s="20" t="s">
        <v>23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4"/>
    </row>
    <row r="19" ht="16.5" customHeight="1">
      <c r="A19" s="20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4"/>
    </row>
    <row r="20" ht="15.75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4"/>
    </row>
    <row r="21" s="21" customFormat="1">
      <c r="A21" s="13"/>
      <c r="B21" s="13" t="s">
        <v>26</v>
      </c>
      <c r="C21" s="22"/>
      <c r="D21" s="13" t="s">
        <v>27</v>
      </c>
      <c r="E21" s="23">
        <v>6338224.006000001</v>
      </c>
      <c r="F21" s="23">
        <v>5150058.5259999996</v>
      </c>
      <c r="G21" s="23">
        <v>4043890.4100000001</v>
      </c>
      <c r="H21" s="23">
        <v>3504885.2499999995</v>
      </c>
      <c r="I21" s="23">
        <v>46152.300000000003</v>
      </c>
      <c r="J21" s="23">
        <v>11494.5</v>
      </c>
      <c r="K21" s="23">
        <v>1426542.0959999999</v>
      </c>
      <c r="L21" s="23">
        <v>876472.37600000016</v>
      </c>
      <c r="M21" s="23">
        <v>821639.20000000007</v>
      </c>
      <c r="N21" s="23">
        <v>757206.40000000002</v>
      </c>
      <c r="O21" s="24" t="s">
        <v>28</v>
      </c>
      <c r="P21" s="25"/>
      <c r="Q21" s="26"/>
    </row>
    <row r="22" s="21" customFormat="1" ht="35.450000000000003" customHeight="1">
      <c r="A22" s="13"/>
      <c r="B22" s="13"/>
      <c r="C22" s="13" t="s">
        <v>29</v>
      </c>
      <c r="D22" s="13" t="s">
        <v>30</v>
      </c>
      <c r="E22" s="27">
        <v>423497.10000000003</v>
      </c>
      <c r="F22" s="27">
        <v>369330.50000000006</v>
      </c>
      <c r="G22" s="27">
        <v>287073</v>
      </c>
      <c r="H22" s="27">
        <v>242825.40000000002</v>
      </c>
      <c r="I22" s="27">
        <v>3225</v>
      </c>
      <c r="J22" s="27">
        <v>0</v>
      </c>
      <c r="K22" s="27">
        <v>69836.899999999994</v>
      </c>
      <c r="L22" s="27">
        <v>63142.900000000001</v>
      </c>
      <c r="M22" s="27">
        <v>63362.199999999997</v>
      </c>
      <c r="N22" s="27">
        <v>63362.199999999997</v>
      </c>
      <c r="O22" s="24"/>
      <c r="P22" s="25"/>
      <c r="Q22" s="26"/>
      <c r="R22" s="26"/>
    </row>
    <row r="23" s="21" customFormat="1">
      <c r="A23" s="13"/>
      <c r="B23" s="13"/>
      <c r="C23" s="28" t="s">
        <v>31</v>
      </c>
      <c r="D23" s="13" t="s">
        <v>32</v>
      </c>
      <c r="E23" s="27">
        <v>415534.89000000001</v>
      </c>
      <c r="F23" s="27">
        <v>393154.04000000004</v>
      </c>
      <c r="G23" s="27">
        <v>268270.98999999999</v>
      </c>
      <c r="H23" s="27">
        <v>255911.14000000001</v>
      </c>
      <c r="I23" s="27">
        <v>3297.5</v>
      </c>
      <c r="J23" s="27">
        <v>0</v>
      </c>
      <c r="K23" s="27">
        <v>68949.300000000003</v>
      </c>
      <c r="L23" s="27">
        <v>62225.800000000003</v>
      </c>
      <c r="M23" s="27">
        <v>75017.100000000006</v>
      </c>
      <c r="N23" s="27">
        <v>75017.100000000006</v>
      </c>
      <c r="O23" s="24"/>
      <c r="P23" s="25"/>
      <c r="Q23" s="26"/>
      <c r="R23" s="26"/>
    </row>
    <row r="24" s="21" customFormat="1">
      <c r="A24" s="13"/>
      <c r="B24" s="13"/>
      <c r="C24" s="29"/>
      <c r="D24" s="13" t="s">
        <v>33</v>
      </c>
      <c r="E24" s="27">
        <v>476059.0959999999</v>
      </c>
      <c r="F24" s="27">
        <v>458652.696</v>
      </c>
      <c r="G24" s="27">
        <v>277844.09999999998</v>
      </c>
      <c r="H24" s="27">
        <v>267597.40000000002</v>
      </c>
      <c r="I24" s="27">
        <v>3135.3000000000002</v>
      </c>
      <c r="J24" s="27">
        <v>0</v>
      </c>
      <c r="K24" s="27">
        <v>112958.09599999999</v>
      </c>
      <c r="L24" s="27">
        <v>108933.69599999998</v>
      </c>
      <c r="M24" s="27">
        <v>82121.600000000006</v>
      </c>
      <c r="N24" s="27">
        <v>82121.600000000006</v>
      </c>
      <c r="O24" s="24"/>
      <c r="P24" s="25"/>
      <c r="Q24" s="26"/>
      <c r="R24" s="26"/>
      <c r="W24" s="26"/>
    </row>
    <row r="25" s="21" customFormat="1">
      <c r="A25" s="13"/>
      <c r="B25" s="13"/>
      <c r="C25" s="29"/>
      <c r="D25" s="13" t="s">
        <v>34</v>
      </c>
      <c r="E25" s="27">
        <v>533092.20000000007</v>
      </c>
      <c r="F25" s="27">
        <v>517689.5</v>
      </c>
      <c r="G25" s="27">
        <v>301455.40000000002</v>
      </c>
      <c r="H25" s="27">
        <v>286052.70000000001</v>
      </c>
      <c r="I25" s="27">
        <v>645.60000000000002</v>
      </c>
      <c r="J25" s="27">
        <v>645.60000000000002</v>
      </c>
      <c r="K25" s="27">
        <v>145737.90000000002</v>
      </c>
      <c r="L25" s="27">
        <v>145737.90000000002</v>
      </c>
      <c r="M25" s="27">
        <v>85253.300000000003</v>
      </c>
      <c r="N25" s="27">
        <v>85253.300000000003</v>
      </c>
      <c r="O25" s="24"/>
      <c r="P25" s="25"/>
    </row>
    <row r="26" s="21" customFormat="1">
      <c r="A26" s="13"/>
      <c r="B26" s="13"/>
      <c r="C26" s="29"/>
      <c r="D26" s="13" t="s">
        <v>35</v>
      </c>
      <c r="E26" s="27">
        <v>548956</v>
      </c>
      <c r="F26" s="27">
        <v>535926.39999999991</v>
      </c>
      <c r="G26" s="27">
        <v>308889.29999999999</v>
      </c>
      <c r="H26" s="27">
        <v>300567.59999999998</v>
      </c>
      <c r="I26" s="27">
        <v>5000</v>
      </c>
      <c r="J26" s="27">
        <v>5000</v>
      </c>
      <c r="K26" s="27">
        <v>147145.70000000001</v>
      </c>
      <c r="L26" s="27">
        <v>142437.79999999999</v>
      </c>
      <c r="M26" s="27">
        <v>87921</v>
      </c>
      <c r="N26" s="27">
        <v>87921</v>
      </c>
      <c r="O26" s="24"/>
      <c r="P26" s="25"/>
      <c r="Q26" s="26"/>
      <c r="AB26" s="30">
        <f t="shared" ref="AB26:AB28" si="0">E26-M26</f>
        <v>461035</v>
      </c>
    </row>
    <row r="27" s="21" customFormat="1">
      <c r="A27" s="13"/>
      <c r="B27" s="13"/>
      <c r="C27" s="29"/>
      <c r="D27" s="13" t="s">
        <v>36</v>
      </c>
      <c r="E27" s="27">
        <v>590023.18000000005</v>
      </c>
      <c r="F27" s="27">
        <v>506158.92000000004</v>
      </c>
      <c r="G27" s="27">
        <v>375056.28000000003</v>
      </c>
      <c r="H27" s="27">
        <v>342346.82000000001</v>
      </c>
      <c r="I27" s="27">
        <v>5000</v>
      </c>
      <c r="J27" s="27">
        <v>0</v>
      </c>
      <c r="K27" s="27">
        <v>146592.5</v>
      </c>
      <c r="L27" s="27">
        <v>100437.70000000001</v>
      </c>
      <c r="M27" s="27">
        <v>63374.399999999994</v>
      </c>
      <c r="N27" s="27">
        <v>63374.399999999994</v>
      </c>
      <c r="O27" s="24"/>
      <c r="P27" s="25"/>
      <c r="Q27" s="26"/>
      <c r="AB27" s="30">
        <f t="shared" si="0"/>
        <v>526648.78000000003</v>
      </c>
    </row>
    <row r="28" s="21" customFormat="1">
      <c r="A28" s="13"/>
      <c r="B28" s="13"/>
      <c r="C28" s="29"/>
      <c r="D28" s="13" t="s">
        <v>37</v>
      </c>
      <c r="E28" s="27">
        <v>633548.19999999995</v>
      </c>
      <c r="F28" s="27">
        <v>568527.90000000002</v>
      </c>
      <c r="G28" s="27">
        <v>398073.5</v>
      </c>
      <c r="H28" s="27">
        <v>365252.20000000001</v>
      </c>
      <c r="I28" s="27">
        <v>5416</v>
      </c>
      <c r="J28" s="27">
        <v>5416</v>
      </c>
      <c r="K28" s="27">
        <v>146665.70000000001</v>
      </c>
      <c r="L28" s="27">
        <v>114466.7</v>
      </c>
      <c r="M28" s="27">
        <v>83393</v>
      </c>
      <c r="N28" s="27">
        <v>83393</v>
      </c>
      <c r="O28" s="24"/>
      <c r="P28" s="25"/>
      <c r="Q28" s="26"/>
      <c r="AB28" s="30">
        <f t="shared" si="0"/>
        <v>550155.19999999995</v>
      </c>
    </row>
    <row r="29" s="21" customFormat="1">
      <c r="A29" s="13"/>
      <c r="B29" s="13"/>
      <c r="C29" s="29"/>
      <c r="D29" s="13" t="s">
        <v>38</v>
      </c>
      <c r="E29" s="27">
        <v>685795.34000000008</v>
      </c>
      <c r="F29" s="27">
        <v>628094.87000000011</v>
      </c>
      <c r="G29" s="27">
        <v>445300.24000000005</v>
      </c>
      <c r="H29" s="27">
        <v>415799.69000000006</v>
      </c>
      <c r="I29" s="27">
        <v>5432.8999999999996</v>
      </c>
      <c r="J29" s="27">
        <v>432.89999999999998</v>
      </c>
      <c r="K29" s="27">
        <v>147164</v>
      </c>
      <c r="L29" s="27">
        <v>123964.08000000002</v>
      </c>
      <c r="M29" s="27">
        <v>87898.199999999983</v>
      </c>
      <c r="N29" s="27">
        <v>87898.199999999983</v>
      </c>
      <c r="O29" s="24"/>
      <c r="P29" s="25"/>
      <c r="Q29" s="26"/>
      <c r="W29" s="31"/>
    </row>
    <row r="30" s="21" customFormat="1">
      <c r="A30" s="13"/>
      <c r="B30" s="13"/>
      <c r="C30" s="29"/>
      <c r="D30" s="13" t="s">
        <v>39</v>
      </c>
      <c r="E30" s="27">
        <v>677174.60000000009</v>
      </c>
      <c r="F30" s="27">
        <v>426596</v>
      </c>
      <c r="G30" s="27">
        <v>460577.79999999999</v>
      </c>
      <c r="H30" s="27">
        <v>354600.29999999999</v>
      </c>
      <c r="I30" s="27">
        <v>5000</v>
      </c>
      <c r="J30" s="27">
        <v>0</v>
      </c>
      <c r="K30" s="27">
        <v>147164</v>
      </c>
      <c r="L30" s="27">
        <v>7562.8999999999996</v>
      </c>
      <c r="M30" s="27">
        <v>64432.800000000003</v>
      </c>
      <c r="N30" s="27">
        <v>64432.800000000003</v>
      </c>
      <c r="O30" s="24"/>
      <c r="P30" s="25"/>
      <c r="Q30" s="26"/>
    </row>
    <row r="31" s="21" customFormat="1">
      <c r="A31" s="13"/>
      <c r="B31" s="13"/>
      <c r="C31" s="29"/>
      <c r="D31" s="13" t="s">
        <v>40</v>
      </c>
      <c r="E31" s="27">
        <v>677271.70000000007</v>
      </c>
      <c r="F31" s="27">
        <v>426596</v>
      </c>
      <c r="G31" s="27">
        <v>460674.90000000002</v>
      </c>
      <c r="H31" s="27">
        <v>354600.29999999999</v>
      </c>
      <c r="I31" s="27">
        <v>5000</v>
      </c>
      <c r="J31" s="27">
        <v>0</v>
      </c>
      <c r="K31" s="27">
        <v>147164</v>
      </c>
      <c r="L31" s="27">
        <v>7562.8999999999996</v>
      </c>
      <c r="M31" s="27">
        <v>64432.800000000003</v>
      </c>
      <c r="N31" s="27">
        <v>64432.800000000003</v>
      </c>
      <c r="O31" s="24"/>
      <c r="P31" s="25"/>
      <c r="Q31" s="26"/>
    </row>
    <row r="32" s="21" customFormat="1">
      <c r="A32" s="13"/>
      <c r="B32" s="13"/>
      <c r="C32" s="32"/>
      <c r="D32" s="13" t="s">
        <v>41</v>
      </c>
      <c r="E32" s="27">
        <v>677271.70000000007</v>
      </c>
      <c r="F32" s="27">
        <v>319331.79999999999</v>
      </c>
      <c r="G32" s="27">
        <v>460674.90000000002</v>
      </c>
      <c r="H32" s="27">
        <v>319331.79999999999</v>
      </c>
      <c r="I32" s="27">
        <v>5000</v>
      </c>
      <c r="J32" s="27">
        <v>0</v>
      </c>
      <c r="K32" s="27">
        <v>147164</v>
      </c>
      <c r="L32" s="27">
        <v>0</v>
      </c>
      <c r="M32" s="27">
        <v>64432.800000000003</v>
      </c>
      <c r="N32" s="27">
        <v>0</v>
      </c>
      <c r="O32" s="33"/>
      <c r="P32" s="25"/>
    </row>
    <row r="33" ht="15.75">
      <c r="A33" s="34" t="s">
        <v>42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25"/>
    </row>
    <row r="34" ht="15.75">
      <c r="A34" s="34" t="s">
        <v>43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25"/>
    </row>
    <row r="35" s="21" customFormat="1" ht="20.25" hidden="1" customHeight="1">
      <c r="A35" s="37"/>
      <c r="B35" s="38" t="s">
        <v>44</v>
      </c>
      <c r="C35" s="38"/>
      <c r="D35" s="13" t="s">
        <v>27</v>
      </c>
      <c r="E35" s="23">
        <f>SUM(E36:E41)</f>
        <v>9000</v>
      </c>
      <c r="F35" s="39">
        <f>SUM(F36:F41)</f>
        <v>0</v>
      </c>
      <c r="G35" s="40">
        <f>[1]Лист1!$F$119</f>
        <v>1500</v>
      </c>
      <c r="H35" s="41">
        <f t="shared" ref="H35:N49" si="1">SUM(H36:H41)</f>
        <v>0</v>
      </c>
      <c r="I35" s="23">
        <f t="shared" si="1"/>
        <v>0</v>
      </c>
      <c r="J35" s="23">
        <f t="shared" si="1"/>
        <v>0</v>
      </c>
      <c r="K35" s="23">
        <f t="shared" si="1"/>
        <v>0</v>
      </c>
      <c r="L35" s="23">
        <f t="shared" si="1"/>
        <v>0</v>
      </c>
      <c r="M35" s="23">
        <f t="shared" si="1"/>
        <v>0</v>
      </c>
      <c r="N35" s="23">
        <f t="shared" si="1"/>
        <v>0</v>
      </c>
      <c r="O35" s="24"/>
      <c r="P35" s="25"/>
    </row>
    <row r="36" s="21" customFormat="1" ht="20.25" hidden="1" customHeight="1">
      <c r="A36" s="37"/>
      <c r="B36" s="38"/>
      <c r="C36" s="38"/>
      <c r="D36" s="13" t="s">
        <v>30</v>
      </c>
      <c r="E36" s="23">
        <f t="shared" ref="E36:F41" si="2">G36+I36+K36+M36</f>
        <v>1500</v>
      </c>
      <c r="F36" s="39">
        <f t="shared" si="2"/>
        <v>0</v>
      </c>
      <c r="G36" s="40">
        <f>#NAME?</f>
        <v>1500</v>
      </c>
      <c r="H36" s="41"/>
      <c r="I36" s="23"/>
      <c r="J36" s="23"/>
      <c r="K36" s="23"/>
      <c r="L36" s="23"/>
      <c r="M36" s="23"/>
      <c r="N36" s="23"/>
      <c r="O36" s="24"/>
      <c r="P36" s="25"/>
    </row>
    <row r="37" s="21" customFormat="1" ht="20.25" hidden="1" customHeight="1">
      <c r="A37" s="37"/>
      <c r="B37" s="38"/>
      <c r="C37" s="38"/>
      <c r="D37" s="13" t="s">
        <v>32</v>
      </c>
      <c r="E37" s="23">
        <f t="shared" si="2"/>
        <v>1500</v>
      </c>
      <c r="F37" s="39">
        <f t="shared" si="2"/>
        <v>0</v>
      </c>
      <c r="G37" s="40">
        <f>#NAME?</f>
        <v>1500</v>
      </c>
      <c r="H37" s="41"/>
      <c r="I37" s="23"/>
      <c r="J37" s="23"/>
      <c r="K37" s="23"/>
      <c r="L37" s="23"/>
      <c r="M37" s="23"/>
      <c r="N37" s="23"/>
      <c r="O37" s="24"/>
      <c r="P37" s="25"/>
    </row>
    <row r="38" s="21" customFormat="1" ht="20.25" hidden="1" customHeight="1">
      <c r="A38" s="37"/>
      <c r="B38" s="38"/>
      <c r="C38" s="38"/>
      <c r="D38" s="13" t="s">
        <v>33</v>
      </c>
      <c r="E38" s="23">
        <f t="shared" si="2"/>
        <v>1500</v>
      </c>
      <c r="F38" s="39">
        <f t="shared" si="2"/>
        <v>0</v>
      </c>
      <c r="G38" s="40">
        <f>#NAME?</f>
        <v>1500</v>
      </c>
      <c r="H38" s="41"/>
      <c r="I38" s="23"/>
      <c r="J38" s="23"/>
      <c r="K38" s="23"/>
      <c r="L38" s="23"/>
      <c r="M38" s="23"/>
      <c r="N38" s="23"/>
      <c r="O38" s="24"/>
      <c r="P38" s="25"/>
    </row>
    <row r="39" s="21" customFormat="1" ht="20.25" hidden="1" customHeight="1">
      <c r="A39" s="37"/>
      <c r="B39" s="38"/>
      <c r="C39" s="38"/>
      <c r="D39" s="13" t="s">
        <v>34</v>
      </c>
      <c r="E39" s="23">
        <f t="shared" si="2"/>
        <v>1500</v>
      </c>
      <c r="F39" s="39">
        <f t="shared" si="2"/>
        <v>0</v>
      </c>
      <c r="G39" s="40">
        <f>#NAME?</f>
        <v>1500</v>
      </c>
      <c r="H39" s="41"/>
      <c r="I39" s="23"/>
      <c r="J39" s="23"/>
      <c r="K39" s="23"/>
      <c r="L39" s="23"/>
      <c r="M39" s="23"/>
      <c r="N39" s="23"/>
      <c r="O39" s="24"/>
      <c r="P39" s="25"/>
    </row>
    <row r="40" s="21" customFormat="1" ht="20.25" hidden="1" customHeight="1">
      <c r="A40" s="37"/>
      <c r="B40" s="38"/>
      <c r="C40" s="38"/>
      <c r="D40" s="13" t="s">
        <v>35</v>
      </c>
      <c r="E40" s="23">
        <f t="shared" si="2"/>
        <v>1500</v>
      </c>
      <c r="F40" s="39">
        <f t="shared" si="2"/>
        <v>0</v>
      </c>
      <c r="G40" s="40">
        <f>#NAME?</f>
        <v>1500</v>
      </c>
      <c r="H40" s="41"/>
      <c r="I40" s="23"/>
      <c r="J40" s="23"/>
      <c r="K40" s="23"/>
      <c r="L40" s="23"/>
      <c r="M40" s="23"/>
      <c r="N40" s="23"/>
      <c r="O40" s="24"/>
      <c r="P40" s="25"/>
    </row>
    <row r="41" s="21" customFormat="1" ht="20.25" hidden="1" customHeight="1">
      <c r="A41" s="37"/>
      <c r="B41" s="38"/>
      <c r="C41" s="38"/>
      <c r="D41" s="13" t="s">
        <v>36</v>
      </c>
      <c r="E41" s="23">
        <f t="shared" si="2"/>
        <v>1500</v>
      </c>
      <c r="F41" s="39">
        <f t="shared" si="2"/>
        <v>0</v>
      </c>
      <c r="G41" s="40">
        <f>#NAME?</f>
        <v>1500</v>
      </c>
      <c r="H41" s="41"/>
      <c r="I41" s="23"/>
      <c r="J41" s="23"/>
      <c r="K41" s="23"/>
      <c r="L41" s="23"/>
      <c r="M41" s="23"/>
      <c r="N41" s="23"/>
      <c r="O41" s="24"/>
      <c r="P41" s="25"/>
    </row>
    <row r="42" s="21" customFormat="1" hidden="1">
      <c r="A42" s="37"/>
      <c r="B42" s="38" t="s">
        <v>45</v>
      </c>
      <c r="C42" s="38"/>
      <c r="D42" s="13" t="s">
        <v>27</v>
      </c>
      <c r="E42" s="23">
        <f>SUM(E43:E48)</f>
        <v>9000</v>
      </c>
      <c r="F42" s="39">
        <f>SUM(F43:F48)</f>
        <v>0</v>
      </c>
      <c r="G42" s="40">
        <f>#NAME?</f>
        <v>1500</v>
      </c>
      <c r="H42" s="41">
        <f t="shared" si="1"/>
        <v>0</v>
      </c>
      <c r="I42" s="23">
        <f t="shared" si="1"/>
        <v>0</v>
      </c>
      <c r="J42" s="23">
        <f t="shared" si="1"/>
        <v>0</v>
      </c>
      <c r="K42" s="23">
        <f t="shared" si="1"/>
        <v>0</v>
      </c>
      <c r="L42" s="23">
        <f t="shared" si="1"/>
        <v>0</v>
      </c>
      <c r="M42" s="23">
        <f t="shared" si="1"/>
        <v>0</v>
      </c>
      <c r="N42" s="23">
        <f t="shared" si="1"/>
        <v>0</v>
      </c>
      <c r="O42" s="24"/>
      <c r="P42" s="25"/>
    </row>
    <row r="43" s="21" customFormat="1" hidden="1">
      <c r="A43" s="37"/>
      <c r="B43" s="38"/>
      <c r="C43" s="38"/>
      <c r="D43" s="13" t="s">
        <v>30</v>
      </c>
      <c r="E43" s="23">
        <f t="shared" ref="E43:F48" si="3">G43+I43+K43+M43</f>
        <v>1500</v>
      </c>
      <c r="F43" s="39">
        <f t="shared" si="3"/>
        <v>0</v>
      </c>
      <c r="G43" s="40">
        <f>#NAME?</f>
        <v>1500</v>
      </c>
      <c r="H43" s="41"/>
      <c r="I43" s="23"/>
      <c r="J43" s="23"/>
      <c r="K43" s="23"/>
      <c r="L43" s="23"/>
      <c r="M43" s="23"/>
      <c r="N43" s="23"/>
      <c r="O43" s="24"/>
      <c r="P43" s="25"/>
    </row>
    <row r="44" s="21" customFormat="1" hidden="1">
      <c r="A44" s="37"/>
      <c r="B44" s="38"/>
      <c r="C44" s="38"/>
      <c r="D44" s="13" t="s">
        <v>32</v>
      </c>
      <c r="E44" s="23">
        <f t="shared" si="3"/>
        <v>1500</v>
      </c>
      <c r="F44" s="39">
        <f t="shared" si="3"/>
        <v>0</v>
      </c>
      <c r="G44" s="40">
        <f>#NAME?</f>
        <v>1500</v>
      </c>
      <c r="H44" s="41"/>
      <c r="I44" s="23"/>
      <c r="J44" s="23"/>
      <c r="K44" s="23"/>
      <c r="L44" s="23"/>
      <c r="M44" s="23"/>
      <c r="N44" s="23"/>
      <c r="O44" s="24"/>
      <c r="P44" s="25"/>
    </row>
    <row r="45" s="21" customFormat="1" hidden="1">
      <c r="A45" s="37"/>
      <c r="B45" s="38"/>
      <c r="C45" s="38"/>
      <c r="D45" s="13" t="s">
        <v>33</v>
      </c>
      <c r="E45" s="23">
        <f t="shared" si="3"/>
        <v>1500</v>
      </c>
      <c r="F45" s="39">
        <f t="shared" si="3"/>
        <v>0</v>
      </c>
      <c r="G45" s="40">
        <f>#NAME?</f>
        <v>1500</v>
      </c>
      <c r="H45" s="41"/>
      <c r="I45" s="23"/>
      <c r="J45" s="23"/>
      <c r="K45" s="23"/>
      <c r="L45" s="23"/>
      <c r="M45" s="23"/>
      <c r="N45" s="23"/>
      <c r="O45" s="24"/>
      <c r="P45" s="25"/>
    </row>
    <row r="46" s="21" customFormat="1" hidden="1">
      <c r="A46" s="37"/>
      <c r="B46" s="38"/>
      <c r="C46" s="38"/>
      <c r="D46" s="13" t="s">
        <v>34</v>
      </c>
      <c r="E46" s="23">
        <f t="shared" si="3"/>
        <v>1500</v>
      </c>
      <c r="F46" s="39">
        <f t="shared" si="3"/>
        <v>0</v>
      </c>
      <c r="G46" s="40">
        <f>#NAME?</f>
        <v>1500</v>
      </c>
      <c r="H46" s="41"/>
      <c r="I46" s="23"/>
      <c r="J46" s="23"/>
      <c r="K46" s="23"/>
      <c r="L46" s="23"/>
      <c r="M46" s="23"/>
      <c r="N46" s="23"/>
      <c r="O46" s="24"/>
      <c r="P46" s="25"/>
    </row>
    <row r="47" s="21" customFormat="1" hidden="1">
      <c r="A47" s="37"/>
      <c r="B47" s="38"/>
      <c r="C47" s="38"/>
      <c r="D47" s="13" t="s">
        <v>35</v>
      </c>
      <c r="E47" s="23">
        <f t="shared" si="3"/>
        <v>1500</v>
      </c>
      <c r="F47" s="39">
        <f t="shared" si="3"/>
        <v>0</v>
      </c>
      <c r="G47" s="40">
        <f>#NAME?</f>
        <v>1500</v>
      </c>
      <c r="H47" s="41"/>
      <c r="I47" s="23"/>
      <c r="J47" s="23"/>
      <c r="K47" s="23"/>
      <c r="L47" s="23"/>
      <c r="M47" s="23"/>
      <c r="N47" s="23"/>
      <c r="O47" s="24"/>
      <c r="P47" s="25"/>
    </row>
    <row r="48" s="21" customFormat="1" hidden="1">
      <c r="A48" s="37"/>
      <c r="B48" s="38"/>
      <c r="C48" s="38"/>
      <c r="D48" s="13" t="s">
        <v>36</v>
      </c>
      <c r="E48" s="23">
        <f t="shared" si="3"/>
        <v>1500</v>
      </c>
      <c r="F48" s="39">
        <f t="shared" si="3"/>
        <v>0</v>
      </c>
      <c r="G48" s="40">
        <f>#NAME?</f>
        <v>1500</v>
      </c>
      <c r="H48" s="41"/>
      <c r="I48" s="23"/>
      <c r="J48" s="23"/>
      <c r="K48" s="23"/>
      <c r="L48" s="23"/>
      <c r="M48" s="23"/>
      <c r="N48" s="23"/>
      <c r="O48" s="24"/>
      <c r="P48" s="25"/>
    </row>
    <row r="49" s="21" customFormat="1" hidden="1">
      <c r="A49" s="37"/>
      <c r="B49" s="38" t="s">
        <v>46</v>
      </c>
      <c r="C49" s="38"/>
      <c r="D49" s="13" t="s">
        <v>27</v>
      </c>
      <c r="E49" s="23">
        <f>SUM(E50:E55)</f>
        <v>154000</v>
      </c>
      <c r="F49" s="39">
        <f>SUM(F50:F55)</f>
        <v>0</v>
      </c>
      <c r="G49" s="40">
        <f>#NAME?</f>
        <v>1500</v>
      </c>
      <c r="H49" s="41">
        <f t="shared" si="1"/>
        <v>0</v>
      </c>
      <c r="I49" s="23">
        <f t="shared" si="1"/>
        <v>125000</v>
      </c>
      <c r="J49" s="23">
        <f t="shared" si="1"/>
        <v>0</v>
      </c>
      <c r="K49" s="23">
        <f t="shared" si="1"/>
        <v>20000</v>
      </c>
      <c r="L49" s="23">
        <f t="shared" si="1"/>
        <v>0</v>
      </c>
      <c r="M49" s="23">
        <f t="shared" si="1"/>
        <v>0</v>
      </c>
      <c r="N49" s="23">
        <f t="shared" si="1"/>
        <v>0</v>
      </c>
      <c r="O49" s="24"/>
      <c r="P49" s="25"/>
    </row>
    <row r="50" s="21" customFormat="1" hidden="1">
      <c r="A50" s="37"/>
      <c r="B50" s="38"/>
      <c r="C50" s="38"/>
      <c r="D50" s="13" t="s">
        <v>30</v>
      </c>
      <c r="E50" s="23">
        <f t="shared" ref="E50:F55" si="4">G50+I50+K50+M50</f>
        <v>1500</v>
      </c>
      <c r="F50" s="39">
        <f t="shared" si="4"/>
        <v>0</v>
      </c>
      <c r="G50" s="40">
        <f>#NAME?</f>
        <v>1500</v>
      </c>
      <c r="H50" s="41">
        <f t="shared" ref="H50:N55" si="5">H57+H64</f>
        <v>0</v>
      </c>
      <c r="I50" s="23">
        <f t="shared" si="5"/>
        <v>0</v>
      </c>
      <c r="J50" s="23">
        <f t="shared" si="5"/>
        <v>0</v>
      </c>
      <c r="K50" s="23">
        <f t="shared" si="5"/>
        <v>0</v>
      </c>
      <c r="L50" s="23">
        <f t="shared" si="5"/>
        <v>0</v>
      </c>
      <c r="M50" s="23">
        <f t="shared" si="5"/>
        <v>0</v>
      </c>
      <c r="N50" s="23">
        <f t="shared" si="5"/>
        <v>0</v>
      </c>
      <c r="O50" s="24"/>
      <c r="P50" s="25"/>
    </row>
    <row r="51" s="21" customFormat="1" hidden="1">
      <c r="A51" s="37"/>
      <c r="B51" s="38"/>
      <c r="C51" s="38"/>
      <c r="D51" s="13" t="s">
        <v>32</v>
      </c>
      <c r="E51" s="23">
        <f t="shared" si="4"/>
        <v>1500</v>
      </c>
      <c r="F51" s="39">
        <f t="shared" si="4"/>
        <v>0</v>
      </c>
      <c r="G51" s="40">
        <f>#NAME?</f>
        <v>1500</v>
      </c>
      <c r="H51" s="41">
        <f t="shared" si="5"/>
        <v>0</v>
      </c>
      <c r="I51" s="23">
        <f t="shared" si="5"/>
        <v>0</v>
      </c>
      <c r="J51" s="23">
        <f t="shared" si="5"/>
        <v>0</v>
      </c>
      <c r="K51" s="23">
        <f t="shared" si="5"/>
        <v>0</v>
      </c>
      <c r="L51" s="23">
        <f t="shared" si="5"/>
        <v>0</v>
      </c>
      <c r="M51" s="23">
        <f t="shared" si="5"/>
        <v>0</v>
      </c>
      <c r="N51" s="23">
        <f t="shared" si="5"/>
        <v>0</v>
      </c>
      <c r="O51" s="24"/>
      <c r="P51" s="25"/>
    </row>
    <row r="52" s="21" customFormat="1" hidden="1">
      <c r="A52" s="37"/>
      <c r="B52" s="38"/>
      <c r="C52" s="38"/>
      <c r="D52" s="13" t="s">
        <v>33</v>
      </c>
      <c r="E52" s="23">
        <f t="shared" si="4"/>
        <v>62000</v>
      </c>
      <c r="F52" s="39">
        <f t="shared" si="4"/>
        <v>0</v>
      </c>
      <c r="G52" s="40">
        <f>#NAME?</f>
        <v>1500</v>
      </c>
      <c r="H52" s="41">
        <f t="shared" si="5"/>
        <v>0</v>
      </c>
      <c r="I52" s="23">
        <f t="shared" si="5"/>
        <v>50000</v>
      </c>
      <c r="J52" s="23">
        <f t="shared" si="5"/>
        <v>0</v>
      </c>
      <c r="K52" s="23">
        <f t="shared" si="5"/>
        <v>10500</v>
      </c>
      <c r="L52" s="23">
        <f t="shared" si="5"/>
        <v>0</v>
      </c>
      <c r="M52" s="23">
        <f t="shared" si="5"/>
        <v>0</v>
      </c>
      <c r="N52" s="23">
        <f t="shared" si="5"/>
        <v>0</v>
      </c>
      <c r="O52" s="24"/>
      <c r="P52" s="25"/>
    </row>
    <row r="53" s="21" customFormat="1" hidden="1">
      <c r="A53" s="37"/>
      <c r="B53" s="38"/>
      <c r="C53" s="38"/>
      <c r="D53" s="13" t="s">
        <v>34</v>
      </c>
      <c r="E53" s="23">
        <f t="shared" si="4"/>
        <v>86000</v>
      </c>
      <c r="F53" s="39">
        <f t="shared" si="4"/>
        <v>0</v>
      </c>
      <c r="G53" s="40">
        <f>#NAME?</f>
        <v>1500</v>
      </c>
      <c r="H53" s="41">
        <f t="shared" si="5"/>
        <v>0</v>
      </c>
      <c r="I53" s="23">
        <f t="shared" si="5"/>
        <v>75000</v>
      </c>
      <c r="J53" s="23">
        <f t="shared" si="5"/>
        <v>0</v>
      </c>
      <c r="K53" s="23">
        <f t="shared" si="5"/>
        <v>9500</v>
      </c>
      <c r="L53" s="23">
        <f t="shared" si="5"/>
        <v>0</v>
      </c>
      <c r="M53" s="23">
        <f t="shared" si="5"/>
        <v>0</v>
      </c>
      <c r="N53" s="23">
        <f t="shared" si="5"/>
        <v>0</v>
      </c>
      <c r="O53" s="24"/>
      <c r="P53" s="25"/>
    </row>
    <row r="54" s="21" customFormat="1" hidden="1">
      <c r="A54" s="37"/>
      <c r="B54" s="38"/>
      <c r="C54" s="38"/>
      <c r="D54" s="13" t="s">
        <v>35</v>
      </c>
      <c r="E54" s="23">
        <f t="shared" si="4"/>
        <v>1500</v>
      </c>
      <c r="F54" s="39">
        <f t="shared" si="4"/>
        <v>0</v>
      </c>
      <c r="G54" s="40">
        <f>#NAME?</f>
        <v>1500</v>
      </c>
      <c r="H54" s="41">
        <f t="shared" si="5"/>
        <v>0</v>
      </c>
      <c r="I54" s="23">
        <f t="shared" si="5"/>
        <v>0</v>
      </c>
      <c r="J54" s="23">
        <f t="shared" si="5"/>
        <v>0</v>
      </c>
      <c r="K54" s="23">
        <f t="shared" si="5"/>
        <v>0</v>
      </c>
      <c r="L54" s="23">
        <f t="shared" si="5"/>
        <v>0</v>
      </c>
      <c r="M54" s="23">
        <f t="shared" si="5"/>
        <v>0</v>
      </c>
      <c r="N54" s="23">
        <f t="shared" si="5"/>
        <v>0</v>
      </c>
      <c r="O54" s="24"/>
      <c r="P54" s="25"/>
    </row>
    <row r="55" s="21" customFormat="1" hidden="1">
      <c r="A55" s="37"/>
      <c r="B55" s="38"/>
      <c r="C55" s="38"/>
      <c r="D55" s="13" t="s">
        <v>36</v>
      </c>
      <c r="E55" s="23">
        <f t="shared" si="4"/>
        <v>1500</v>
      </c>
      <c r="F55" s="39">
        <f t="shared" si="4"/>
        <v>0</v>
      </c>
      <c r="G55" s="40">
        <f>#NAME?</f>
        <v>1500</v>
      </c>
      <c r="H55" s="41">
        <f t="shared" si="5"/>
        <v>0</v>
      </c>
      <c r="I55" s="23">
        <f t="shared" si="5"/>
        <v>0</v>
      </c>
      <c r="J55" s="23">
        <f t="shared" si="5"/>
        <v>0</v>
      </c>
      <c r="K55" s="23">
        <f t="shared" si="5"/>
        <v>0</v>
      </c>
      <c r="L55" s="23">
        <f t="shared" si="5"/>
        <v>0</v>
      </c>
      <c r="M55" s="23">
        <f t="shared" si="5"/>
        <v>0</v>
      </c>
      <c r="N55" s="23">
        <f t="shared" si="5"/>
        <v>0</v>
      </c>
      <c r="O55" s="33"/>
      <c r="P55" s="25"/>
    </row>
    <row r="56" ht="23.25" hidden="1" customHeight="1">
      <c r="A56" s="37"/>
      <c r="B56" s="42" t="s">
        <v>47</v>
      </c>
      <c r="C56" s="42"/>
      <c r="D56" s="11" t="s">
        <v>27</v>
      </c>
      <c r="E56" s="23">
        <f>SUM(E57:E62)</f>
        <v>64000</v>
      </c>
      <c r="F56" s="39">
        <f>SUM(F57:F62)</f>
        <v>0</v>
      </c>
      <c r="G56" s="40">
        <f>#NAME?</f>
        <v>1500</v>
      </c>
      <c r="H56" s="43">
        <f t="shared" ref="H56:N56" si="6">SUM(H57:H62)</f>
        <v>0</v>
      </c>
      <c r="I56" s="44">
        <f t="shared" si="6"/>
        <v>35000</v>
      </c>
      <c r="J56" s="44">
        <f t="shared" si="6"/>
        <v>0</v>
      </c>
      <c r="K56" s="44">
        <f t="shared" si="6"/>
        <v>20000</v>
      </c>
      <c r="L56" s="23">
        <f t="shared" si="6"/>
        <v>0</v>
      </c>
      <c r="M56" s="23">
        <f t="shared" si="6"/>
        <v>0</v>
      </c>
      <c r="N56" s="23">
        <f t="shared" si="6"/>
        <v>0</v>
      </c>
      <c r="O56" s="45" t="s">
        <v>48</v>
      </c>
      <c r="P56" s="25"/>
    </row>
    <row r="57" ht="23.25" hidden="1" customHeight="1">
      <c r="A57" s="37"/>
      <c r="B57" s="42"/>
      <c r="C57" s="42"/>
      <c r="D57" s="11" t="s">
        <v>30</v>
      </c>
      <c r="E57" s="23">
        <f t="shared" ref="E57:F62" si="7">G57+I57+K57+M57</f>
        <v>1500</v>
      </c>
      <c r="F57" s="39">
        <f t="shared" si="7"/>
        <v>0</v>
      </c>
      <c r="G57" s="40">
        <f>#NAME?</f>
        <v>1500</v>
      </c>
      <c r="H57" s="43"/>
      <c r="I57" s="44"/>
      <c r="J57" s="44"/>
      <c r="K57" s="44"/>
      <c r="L57" s="44"/>
      <c r="M57" s="44"/>
      <c r="N57" s="44"/>
      <c r="O57" s="24"/>
      <c r="P57" s="25"/>
    </row>
    <row r="58" ht="23.25" hidden="1" customHeight="1">
      <c r="A58" s="37"/>
      <c r="B58" s="42"/>
      <c r="C58" s="42"/>
      <c r="D58" s="11" t="s">
        <v>32</v>
      </c>
      <c r="E58" s="23">
        <f t="shared" si="7"/>
        <v>1500</v>
      </c>
      <c r="F58" s="39">
        <f t="shared" si="7"/>
        <v>0</v>
      </c>
      <c r="G58" s="40">
        <f>#NAME?</f>
        <v>1500</v>
      </c>
      <c r="H58" s="43"/>
      <c r="I58" s="44"/>
      <c r="J58" s="44"/>
      <c r="K58" s="44"/>
      <c r="L58" s="44"/>
      <c r="M58" s="44"/>
      <c r="N58" s="44"/>
      <c r="O58" s="24"/>
      <c r="P58" s="25"/>
    </row>
    <row r="59" ht="23.25" hidden="1" customHeight="1">
      <c r="A59" s="37"/>
      <c r="B59" s="42"/>
      <c r="C59" s="42"/>
      <c r="D59" s="11" t="s">
        <v>33</v>
      </c>
      <c r="E59" s="23">
        <f t="shared" si="7"/>
        <v>27000</v>
      </c>
      <c r="F59" s="39">
        <f t="shared" si="7"/>
        <v>0</v>
      </c>
      <c r="G59" s="40">
        <f>#NAME?</f>
        <v>1500</v>
      </c>
      <c r="H59" s="43"/>
      <c r="I59" s="44">
        <v>15000</v>
      </c>
      <c r="J59" s="44"/>
      <c r="K59" s="44">
        <v>10500</v>
      </c>
      <c r="L59" s="44"/>
      <c r="M59" s="44"/>
      <c r="N59" s="44"/>
      <c r="O59" s="24"/>
      <c r="P59" s="25"/>
    </row>
    <row r="60" ht="23.25" hidden="1" customHeight="1">
      <c r="A60" s="37"/>
      <c r="B60" s="42"/>
      <c r="C60" s="42"/>
      <c r="D60" s="11" t="s">
        <v>34</v>
      </c>
      <c r="E60" s="23">
        <f t="shared" si="7"/>
        <v>31000</v>
      </c>
      <c r="F60" s="39">
        <f t="shared" si="7"/>
        <v>0</v>
      </c>
      <c r="G60" s="40">
        <f>#NAME?</f>
        <v>1500</v>
      </c>
      <c r="H60" s="43"/>
      <c r="I60" s="44">
        <v>20000</v>
      </c>
      <c r="J60" s="44"/>
      <c r="K60" s="44">
        <v>9500</v>
      </c>
      <c r="L60" s="44"/>
      <c r="M60" s="44"/>
      <c r="N60" s="44"/>
      <c r="O60" s="24"/>
      <c r="P60" s="25"/>
    </row>
    <row r="61" ht="23.25" hidden="1" customHeight="1">
      <c r="A61" s="37"/>
      <c r="B61" s="42"/>
      <c r="C61" s="42"/>
      <c r="D61" s="11" t="s">
        <v>35</v>
      </c>
      <c r="E61" s="23">
        <f t="shared" si="7"/>
        <v>1500</v>
      </c>
      <c r="F61" s="39">
        <f t="shared" si="7"/>
        <v>0</v>
      </c>
      <c r="G61" s="40">
        <f>#NAME?</f>
        <v>1500</v>
      </c>
      <c r="H61" s="43"/>
      <c r="I61" s="44"/>
      <c r="J61" s="44"/>
      <c r="K61" s="44"/>
      <c r="L61" s="44"/>
      <c r="M61" s="44"/>
      <c r="N61" s="44"/>
      <c r="O61" s="24"/>
      <c r="P61" s="25"/>
    </row>
    <row r="62" s="46" customFormat="1" ht="23.25" hidden="1" customHeight="1">
      <c r="A62" s="37"/>
      <c r="B62" s="42"/>
      <c r="C62" s="42"/>
      <c r="D62" s="11" t="s">
        <v>36</v>
      </c>
      <c r="E62" s="23">
        <f t="shared" si="7"/>
        <v>1500</v>
      </c>
      <c r="F62" s="39">
        <f t="shared" si="7"/>
        <v>0</v>
      </c>
      <c r="G62" s="40">
        <f>#NAME?</f>
        <v>1500</v>
      </c>
      <c r="H62" s="43"/>
      <c r="I62" s="44">
        <v>0</v>
      </c>
      <c r="J62" s="44"/>
      <c r="K62" s="44"/>
      <c r="L62" s="44"/>
      <c r="M62" s="44"/>
      <c r="N62" s="44"/>
      <c r="O62" s="24"/>
      <c r="P62" s="25"/>
    </row>
    <row r="63" ht="23.25" hidden="1" customHeight="1">
      <c r="A63" s="37"/>
      <c r="B63" s="42" t="s">
        <v>49</v>
      </c>
      <c r="C63" s="42"/>
      <c r="D63" s="11" t="s">
        <v>27</v>
      </c>
      <c r="E63" s="23">
        <f>SUM(E64:E69)</f>
        <v>99000</v>
      </c>
      <c r="F63" s="39">
        <f t="shared" ref="F63:N63" si="8">SUM(F64:F69)</f>
        <v>0</v>
      </c>
      <c r="G63" s="40">
        <f>#NAME?</f>
        <v>1500</v>
      </c>
      <c r="H63" s="43">
        <f t="shared" si="8"/>
        <v>0</v>
      </c>
      <c r="I63" s="44">
        <f t="shared" si="8"/>
        <v>90000</v>
      </c>
      <c r="J63" s="23">
        <f t="shared" si="8"/>
        <v>0</v>
      </c>
      <c r="K63" s="23">
        <f t="shared" si="8"/>
        <v>0</v>
      </c>
      <c r="L63" s="23">
        <f t="shared" si="8"/>
        <v>0</v>
      </c>
      <c r="M63" s="23">
        <f t="shared" si="8"/>
        <v>0</v>
      </c>
      <c r="N63" s="23">
        <f t="shared" si="8"/>
        <v>0</v>
      </c>
      <c r="O63" s="24"/>
      <c r="P63" s="25"/>
    </row>
    <row r="64" ht="23.25" hidden="1" customHeight="1">
      <c r="A64" s="37"/>
      <c r="B64" s="42"/>
      <c r="C64" s="42"/>
      <c r="D64" s="11" t="s">
        <v>30</v>
      </c>
      <c r="E64" s="23">
        <f t="shared" ref="E64:F69" si="9">G64+I64+K64+M64</f>
        <v>1500</v>
      </c>
      <c r="F64" s="39">
        <f t="shared" si="9"/>
        <v>0</v>
      </c>
      <c r="G64" s="40">
        <f>#NAME?</f>
        <v>1500</v>
      </c>
      <c r="H64" s="43"/>
      <c r="I64" s="44"/>
      <c r="J64" s="44"/>
      <c r="K64" s="44"/>
      <c r="L64" s="44"/>
      <c r="M64" s="44"/>
      <c r="N64" s="44"/>
      <c r="O64" s="24"/>
      <c r="P64" s="25"/>
    </row>
    <row r="65" ht="23.25" hidden="1" customHeight="1">
      <c r="A65" s="37"/>
      <c r="B65" s="42"/>
      <c r="C65" s="42"/>
      <c r="D65" s="11" t="s">
        <v>32</v>
      </c>
      <c r="E65" s="23">
        <f t="shared" si="9"/>
        <v>1500</v>
      </c>
      <c r="F65" s="39">
        <f t="shared" si="9"/>
        <v>0</v>
      </c>
      <c r="G65" s="40">
        <f>#NAME?</f>
        <v>1500</v>
      </c>
      <c r="H65" s="43"/>
      <c r="I65" s="44"/>
      <c r="J65" s="44"/>
      <c r="K65" s="44"/>
      <c r="L65" s="44"/>
      <c r="M65" s="44"/>
      <c r="N65" s="44"/>
      <c r="O65" s="24"/>
      <c r="P65" s="25"/>
    </row>
    <row r="66" ht="23.25" hidden="1" customHeight="1">
      <c r="A66" s="37"/>
      <c r="B66" s="42"/>
      <c r="C66" s="42"/>
      <c r="D66" s="11" t="s">
        <v>33</v>
      </c>
      <c r="E66" s="23">
        <f t="shared" si="9"/>
        <v>36500</v>
      </c>
      <c r="F66" s="39">
        <f t="shared" si="9"/>
        <v>0</v>
      </c>
      <c r="G66" s="40">
        <f>#NAME?</f>
        <v>1500</v>
      </c>
      <c r="H66" s="43"/>
      <c r="I66" s="44">
        <v>35000</v>
      </c>
      <c r="J66" s="44"/>
      <c r="K66" s="44"/>
      <c r="L66" s="44"/>
      <c r="M66" s="44"/>
      <c r="N66" s="44"/>
      <c r="O66" s="24"/>
      <c r="P66" s="25"/>
    </row>
    <row r="67" ht="23.25" hidden="1" customHeight="1">
      <c r="A67" s="37"/>
      <c r="B67" s="42"/>
      <c r="C67" s="42"/>
      <c r="D67" s="11" t="s">
        <v>34</v>
      </c>
      <c r="E67" s="23">
        <f t="shared" si="9"/>
        <v>56500</v>
      </c>
      <c r="F67" s="39">
        <f t="shared" si="9"/>
        <v>0</v>
      </c>
      <c r="G67" s="40">
        <f>#NAME?</f>
        <v>1500</v>
      </c>
      <c r="H67" s="43"/>
      <c r="I67" s="44">
        <v>55000</v>
      </c>
      <c r="J67" s="44"/>
      <c r="K67" s="44"/>
      <c r="L67" s="44"/>
      <c r="M67" s="44"/>
      <c r="N67" s="44"/>
      <c r="O67" s="24"/>
      <c r="P67" s="25"/>
    </row>
    <row r="68" ht="23.25" hidden="1" customHeight="1">
      <c r="A68" s="37"/>
      <c r="B68" s="42"/>
      <c r="C68" s="42"/>
      <c r="D68" s="11" t="s">
        <v>35</v>
      </c>
      <c r="E68" s="23">
        <f t="shared" si="9"/>
        <v>1500</v>
      </c>
      <c r="F68" s="39">
        <f t="shared" si="9"/>
        <v>0</v>
      </c>
      <c r="G68" s="40">
        <f>#NAME?</f>
        <v>1500</v>
      </c>
      <c r="H68" s="43"/>
      <c r="I68" s="44"/>
      <c r="J68" s="44"/>
      <c r="K68" s="44"/>
      <c r="L68" s="44"/>
      <c r="M68" s="44"/>
      <c r="N68" s="44"/>
      <c r="O68" s="24"/>
      <c r="P68" s="25"/>
    </row>
    <row r="69" s="46" customFormat="1" ht="23.25" hidden="1" customHeight="1">
      <c r="A69" s="47"/>
      <c r="B69" s="42"/>
      <c r="C69" s="42"/>
      <c r="D69" s="11" t="s">
        <v>36</v>
      </c>
      <c r="E69" s="23">
        <f t="shared" si="9"/>
        <v>1500</v>
      </c>
      <c r="F69" s="23">
        <f t="shared" si="9"/>
        <v>0</v>
      </c>
      <c r="G69" s="40">
        <f>#NAME?</f>
        <v>1500</v>
      </c>
      <c r="H69" s="44"/>
      <c r="I69" s="44"/>
      <c r="J69" s="44"/>
      <c r="K69" s="44"/>
      <c r="L69" s="44"/>
      <c r="M69" s="44"/>
      <c r="N69" s="44"/>
      <c r="O69" s="24"/>
      <c r="P69" s="25"/>
    </row>
    <row r="70" ht="15.75">
      <c r="A70" s="13"/>
      <c r="B70" s="13" t="s">
        <v>50</v>
      </c>
      <c r="C70" s="22"/>
      <c r="D70" s="13" t="s">
        <v>27</v>
      </c>
      <c r="E70" s="23">
        <v>112090.75</v>
      </c>
      <c r="F70" s="23">
        <v>3732.9500000000003</v>
      </c>
      <c r="G70" s="23">
        <v>48107.800000000003</v>
      </c>
      <c r="H70" s="23">
        <v>3250</v>
      </c>
      <c r="I70" s="23">
        <v>50000</v>
      </c>
      <c r="J70" s="23">
        <v>0</v>
      </c>
      <c r="K70" s="23">
        <v>13982.949999999999</v>
      </c>
      <c r="L70" s="23">
        <v>482.94999999999999</v>
      </c>
      <c r="M70" s="23">
        <v>0</v>
      </c>
      <c r="N70" s="23">
        <v>0</v>
      </c>
      <c r="O70" s="24"/>
      <c r="P70" s="25"/>
      <c r="Q70" s="48"/>
    </row>
    <row r="71" ht="15.75">
      <c r="A71" s="13"/>
      <c r="B71" s="13"/>
      <c r="C71" s="25"/>
      <c r="D71" s="13" t="s">
        <v>30</v>
      </c>
      <c r="E71" s="23">
        <v>8040</v>
      </c>
      <c r="F71" s="23">
        <v>250</v>
      </c>
      <c r="G71" s="23">
        <v>6540</v>
      </c>
      <c r="H71" s="23">
        <v>250</v>
      </c>
      <c r="I71" s="23">
        <v>0</v>
      </c>
      <c r="J71" s="23">
        <v>0</v>
      </c>
      <c r="K71" s="23">
        <v>1500</v>
      </c>
      <c r="L71" s="23">
        <v>0</v>
      </c>
      <c r="M71" s="23">
        <v>0</v>
      </c>
      <c r="N71" s="23">
        <v>0</v>
      </c>
      <c r="O71" s="24"/>
      <c r="P71" s="25"/>
    </row>
    <row r="72" ht="15.75">
      <c r="A72" s="13"/>
      <c r="B72" s="13"/>
      <c r="C72" s="13" t="s">
        <v>51</v>
      </c>
      <c r="D72" s="13" t="s">
        <v>32</v>
      </c>
      <c r="E72" s="23">
        <v>6300</v>
      </c>
      <c r="F72" s="23">
        <v>250</v>
      </c>
      <c r="G72" s="23">
        <v>4800</v>
      </c>
      <c r="H72" s="23">
        <v>250</v>
      </c>
      <c r="I72" s="23">
        <v>0</v>
      </c>
      <c r="J72" s="23">
        <v>0</v>
      </c>
      <c r="K72" s="23">
        <v>1500</v>
      </c>
      <c r="L72" s="23">
        <v>0</v>
      </c>
      <c r="M72" s="23">
        <v>0</v>
      </c>
      <c r="N72" s="23">
        <v>0</v>
      </c>
      <c r="O72" s="24"/>
      <c r="P72" s="25"/>
    </row>
    <row r="73" ht="15.75">
      <c r="A73" s="13"/>
      <c r="B73" s="13"/>
      <c r="C73" s="13"/>
      <c r="D73" s="13" t="s">
        <v>33</v>
      </c>
      <c r="E73" s="23">
        <v>250</v>
      </c>
      <c r="F73" s="23">
        <v>250</v>
      </c>
      <c r="G73" s="23">
        <v>250</v>
      </c>
      <c r="H73" s="23">
        <v>250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4"/>
      <c r="P73" s="25"/>
    </row>
    <row r="74" ht="15.75">
      <c r="A74" s="13"/>
      <c r="B74" s="13"/>
      <c r="C74" s="13"/>
      <c r="D74" s="13" t="s">
        <v>34</v>
      </c>
      <c r="E74" s="23">
        <v>250</v>
      </c>
      <c r="F74" s="23">
        <v>250</v>
      </c>
      <c r="G74" s="23">
        <v>250</v>
      </c>
      <c r="H74" s="23">
        <v>250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4"/>
      <c r="P74" s="25"/>
    </row>
    <row r="75" ht="15.75">
      <c r="A75" s="13"/>
      <c r="B75" s="13"/>
      <c r="C75" s="13"/>
      <c r="D75" s="13" t="s">
        <v>35</v>
      </c>
      <c r="E75" s="23">
        <v>450.80000000000001</v>
      </c>
      <c r="F75" s="23">
        <v>450.80000000000001</v>
      </c>
      <c r="G75" s="23">
        <v>250</v>
      </c>
      <c r="H75" s="23">
        <v>250</v>
      </c>
      <c r="I75" s="23">
        <v>0</v>
      </c>
      <c r="J75" s="23">
        <v>0</v>
      </c>
      <c r="K75" s="23">
        <v>200.80000000000001</v>
      </c>
      <c r="L75" s="23">
        <v>200.80000000000001</v>
      </c>
      <c r="M75" s="23">
        <v>0</v>
      </c>
      <c r="N75" s="23">
        <v>0</v>
      </c>
      <c r="O75" s="24"/>
      <c r="P75" s="25"/>
    </row>
    <row r="76" ht="15.75">
      <c r="A76" s="13"/>
      <c r="B76" s="13"/>
      <c r="C76" s="13"/>
      <c r="D76" s="13" t="s">
        <v>36</v>
      </c>
      <c r="E76" s="23">
        <v>31550</v>
      </c>
      <c r="F76" s="23">
        <v>1000</v>
      </c>
      <c r="G76" s="23">
        <v>6050</v>
      </c>
      <c r="H76" s="23">
        <v>1000</v>
      </c>
      <c r="I76" s="23">
        <v>15000</v>
      </c>
      <c r="J76" s="23">
        <v>0</v>
      </c>
      <c r="K76" s="23">
        <v>10500</v>
      </c>
      <c r="L76" s="23"/>
      <c r="M76" s="23"/>
      <c r="N76" s="23"/>
      <c r="O76" s="24"/>
      <c r="P76" s="25"/>
    </row>
    <row r="77" ht="15.75">
      <c r="A77" s="13"/>
      <c r="B77" s="13"/>
      <c r="C77" s="13"/>
      <c r="D77" s="13" t="s">
        <v>37</v>
      </c>
      <c r="E77" s="23">
        <v>52250</v>
      </c>
      <c r="F77" s="23">
        <v>250</v>
      </c>
      <c r="G77" s="23">
        <v>17250</v>
      </c>
      <c r="H77" s="23">
        <v>250</v>
      </c>
      <c r="I77" s="23">
        <v>35000</v>
      </c>
      <c r="J77" s="23">
        <v>0</v>
      </c>
      <c r="K77" s="23">
        <v>0</v>
      </c>
      <c r="L77" s="23"/>
      <c r="M77" s="23"/>
      <c r="N77" s="23"/>
      <c r="O77" s="24"/>
      <c r="P77" s="25"/>
    </row>
    <row r="78" ht="15.75">
      <c r="A78" s="13"/>
      <c r="B78" s="13"/>
      <c r="C78" s="13"/>
      <c r="D78" s="13" t="s">
        <v>38</v>
      </c>
      <c r="E78" s="23">
        <v>3249.9500000000003</v>
      </c>
      <c r="F78" s="23">
        <v>532.14999999999998</v>
      </c>
      <c r="G78" s="23">
        <v>2967.8000000000002</v>
      </c>
      <c r="H78" s="23">
        <v>250</v>
      </c>
      <c r="I78" s="23">
        <v>0</v>
      </c>
      <c r="J78" s="23">
        <v>0</v>
      </c>
      <c r="K78" s="23">
        <v>282.14999999999998</v>
      </c>
      <c r="L78" s="23">
        <v>282.14999999999998</v>
      </c>
      <c r="M78" s="23"/>
      <c r="N78" s="23"/>
      <c r="O78" s="24"/>
      <c r="P78" s="25"/>
    </row>
    <row r="79" ht="15.75">
      <c r="A79" s="13"/>
      <c r="B79" s="13"/>
      <c r="C79" s="13"/>
      <c r="D79" s="13" t="s">
        <v>39</v>
      </c>
      <c r="E79" s="23">
        <v>3250</v>
      </c>
      <c r="F79" s="23">
        <v>250</v>
      </c>
      <c r="G79" s="23">
        <v>3250</v>
      </c>
      <c r="H79" s="23">
        <v>250</v>
      </c>
      <c r="I79" s="23">
        <v>0</v>
      </c>
      <c r="J79" s="23">
        <v>0</v>
      </c>
      <c r="K79" s="23">
        <v>0</v>
      </c>
      <c r="L79" s="23">
        <v>0</v>
      </c>
      <c r="M79" s="23"/>
      <c r="N79" s="23"/>
      <c r="O79" s="24"/>
      <c r="P79" s="25"/>
    </row>
    <row r="80" ht="15.75">
      <c r="A80" s="13"/>
      <c r="B80" s="13"/>
      <c r="C80" s="13"/>
      <c r="D80" s="13" t="s">
        <v>40</v>
      </c>
      <c r="E80" s="23">
        <v>3250</v>
      </c>
      <c r="F80" s="23">
        <v>250</v>
      </c>
      <c r="G80" s="23">
        <v>3250</v>
      </c>
      <c r="H80" s="23">
        <v>250</v>
      </c>
      <c r="I80" s="23">
        <v>0</v>
      </c>
      <c r="J80" s="23">
        <v>0</v>
      </c>
      <c r="K80" s="23">
        <v>0</v>
      </c>
      <c r="L80" s="23">
        <v>0</v>
      </c>
      <c r="M80" s="23"/>
      <c r="N80" s="23"/>
      <c r="O80" s="24"/>
      <c r="P80" s="25"/>
    </row>
    <row r="81" ht="15.75">
      <c r="A81" s="13"/>
      <c r="B81" s="13"/>
      <c r="C81" s="13"/>
      <c r="D81" s="13" t="s">
        <v>41</v>
      </c>
      <c r="E81" s="23">
        <v>3250</v>
      </c>
      <c r="F81" s="23">
        <v>0</v>
      </c>
      <c r="G81" s="23">
        <v>3250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/>
      <c r="N81" s="23"/>
      <c r="O81" s="33"/>
      <c r="P81" s="25"/>
    </row>
    <row r="82" ht="15.75">
      <c r="A82" s="34" t="s">
        <v>52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6"/>
      <c r="O82" s="11"/>
      <c r="P82" s="25"/>
    </row>
    <row r="83" ht="15.75">
      <c r="A83" s="34" t="s">
        <v>53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6"/>
      <c r="O83" s="11"/>
      <c r="P83" s="25"/>
    </row>
    <row r="84" s="16" customFormat="1" hidden="1">
      <c r="A84" s="15"/>
      <c r="B84" s="42" t="s">
        <v>54</v>
      </c>
      <c r="C84" s="42"/>
      <c r="D84" s="11" t="s">
        <v>27</v>
      </c>
      <c r="E84" s="23">
        <f>SUM(E85:E90)</f>
        <v>73489.199999999997</v>
      </c>
      <c r="F84" s="23">
        <f>SUM(F85:F90)</f>
        <v>72649.199999999997</v>
      </c>
      <c r="G84" s="23">
        <f>'[2]в свод'!$D$30</f>
        <v>12248.200000000001</v>
      </c>
      <c r="H84" s="23">
        <f>'[2]в свод'!$E$30</f>
        <v>12108.200000000001</v>
      </c>
      <c r="I84" s="44"/>
      <c r="J84" s="44"/>
      <c r="K84" s="44"/>
      <c r="L84" s="44"/>
      <c r="M84" s="44"/>
      <c r="N84" s="44"/>
      <c r="O84" s="24" t="s">
        <v>48</v>
      </c>
      <c r="P84" s="25"/>
    </row>
    <row r="85" ht="15.75" hidden="1">
      <c r="A85" s="15"/>
      <c r="B85" s="42"/>
      <c r="C85" s="42"/>
      <c r="D85" s="11" t="s">
        <v>30</v>
      </c>
      <c r="E85" s="23">
        <f t="shared" ref="E85:E90" si="10">G85+I85+K85+M85</f>
        <v>12248.200000000001</v>
      </c>
      <c r="F85" s="23">
        <f t="shared" ref="F85:F90" si="11">H85+J85+L85+N85</f>
        <v>12108.200000000001</v>
      </c>
      <c r="G85" s="23">
        <f>#NAME?</f>
        <v>12248.200000000001</v>
      </c>
      <c r="H85" s="23">
        <f>#NAME?</f>
        <v>12108.200000000001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24"/>
      <c r="P85" s="25"/>
      <c r="Q85" s="48"/>
    </row>
    <row r="86" ht="15.75" hidden="1">
      <c r="A86" s="15"/>
      <c r="B86" s="42"/>
      <c r="C86" s="42"/>
      <c r="D86" s="11" t="s">
        <v>32</v>
      </c>
      <c r="E86" s="23">
        <f t="shared" si="10"/>
        <v>12248.200000000001</v>
      </c>
      <c r="F86" s="23">
        <f t="shared" si="11"/>
        <v>12108.200000000001</v>
      </c>
      <c r="G86" s="23">
        <f>#NAME?</f>
        <v>12248.200000000001</v>
      </c>
      <c r="H86" s="23">
        <f>#NAME?</f>
        <v>12108.200000000001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24"/>
      <c r="P86" s="25"/>
      <c r="Q86" s="48"/>
    </row>
    <row r="87" ht="15.75" hidden="1">
      <c r="A87" s="15"/>
      <c r="B87" s="42"/>
      <c r="C87" s="42"/>
      <c r="D87" s="11" t="s">
        <v>33</v>
      </c>
      <c r="E87" s="23">
        <f t="shared" si="10"/>
        <v>12248.200000000001</v>
      </c>
      <c r="F87" s="23">
        <f t="shared" si="11"/>
        <v>12108.200000000001</v>
      </c>
      <c r="G87" s="23">
        <f>#NAME?</f>
        <v>12248.200000000001</v>
      </c>
      <c r="H87" s="23">
        <f>#NAME?</f>
        <v>12108.200000000001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24"/>
      <c r="P87" s="25"/>
      <c r="Q87" s="48"/>
    </row>
    <row r="88" ht="15.75" hidden="1">
      <c r="A88" s="15"/>
      <c r="B88" s="42"/>
      <c r="C88" s="42"/>
      <c r="D88" s="11" t="s">
        <v>34</v>
      </c>
      <c r="E88" s="23">
        <f t="shared" si="10"/>
        <v>12248.200000000001</v>
      </c>
      <c r="F88" s="23">
        <f t="shared" si="11"/>
        <v>12108.200000000001</v>
      </c>
      <c r="G88" s="23">
        <f>#NAME?</f>
        <v>12248.200000000001</v>
      </c>
      <c r="H88" s="23">
        <f>#NAME?</f>
        <v>12108.200000000001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24"/>
      <c r="P88" s="25"/>
    </row>
    <row r="89" ht="15.75" hidden="1">
      <c r="A89" s="15"/>
      <c r="B89" s="42"/>
      <c r="C89" s="42"/>
      <c r="D89" s="11" t="s">
        <v>35</v>
      </c>
      <c r="E89" s="23">
        <f t="shared" si="10"/>
        <v>12248.200000000001</v>
      </c>
      <c r="F89" s="23">
        <f t="shared" si="11"/>
        <v>12108.200000000001</v>
      </c>
      <c r="G89" s="23">
        <f>#NAME?</f>
        <v>12248.200000000001</v>
      </c>
      <c r="H89" s="23">
        <f>#NAME?</f>
        <v>12108.200000000001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24"/>
      <c r="P89" s="25"/>
    </row>
    <row r="90" ht="15.75" hidden="1">
      <c r="A90" s="15"/>
      <c r="B90" s="42"/>
      <c r="C90" s="42"/>
      <c r="D90" s="11" t="s">
        <v>36</v>
      </c>
      <c r="E90" s="23">
        <f t="shared" si="10"/>
        <v>12248.200000000001</v>
      </c>
      <c r="F90" s="23">
        <f t="shared" si="11"/>
        <v>12108.200000000001</v>
      </c>
      <c r="G90" s="23">
        <f>#NAME?</f>
        <v>12248.200000000001</v>
      </c>
      <c r="H90" s="23">
        <f>#NAME?</f>
        <v>12108.200000000001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24"/>
      <c r="P90" s="25"/>
    </row>
    <row r="91" s="16" customFormat="1" ht="21" hidden="1" customHeight="1">
      <c r="A91" s="15"/>
      <c r="B91" s="42" t="s">
        <v>55</v>
      </c>
      <c r="C91" s="42"/>
      <c r="D91" s="11" t="s">
        <v>27</v>
      </c>
      <c r="E91" s="23">
        <f>SUM(E92:E97)</f>
        <v>73489.199999999997</v>
      </c>
      <c r="F91" s="23">
        <f>SUM(F92:F97)</f>
        <v>72649.199999999997</v>
      </c>
      <c r="G91" s="23">
        <f>#NAME?</f>
        <v>12248.200000000001</v>
      </c>
      <c r="H91" s="23">
        <f>#NAME?</f>
        <v>12108.200000000001</v>
      </c>
      <c r="I91" s="44">
        <f t="shared" ref="I91:N91" si="12">SUM(I92:I97)</f>
        <v>0</v>
      </c>
      <c r="J91" s="44">
        <f t="shared" si="12"/>
        <v>0</v>
      </c>
      <c r="K91" s="44">
        <f t="shared" si="12"/>
        <v>0</v>
      </c>
      <c r="L91" s="44">
        <f t="shared" si="12"/>
        <v>0</v>
      </c>
      <c r="M91" s="44">
        <f t="shared" si="12"/>
        <v>0</v>
      </c>
      <c r="N91" s="44">
        <f t="shared" si="12"/>
        <v>0</v>
      </c>
      <c r="O91" s="24"/>
      <c r="P91" s="25"/>
    </row>
    <row r="92" ht="21" hidden="1" customHeight="1">
      <c r="A92" s="15"/>
      <c r="B92" s="42"/>
      <c r="C92" s="42"/>
      <c r="D92" s="11" t="s">
        <v>30</v>
      </c>
      <c r="E92" s="23">
        <f t="shared" ref="E92:E97" si="13">G92+I92+K92+M92</f>
        <v>12248.200000000001</v>
      </c>
      <c r="F92" s="23">
        <f t="shared" ref="F92:F97" si="14">H92+J92+L92+N92</f>
        <v>12108.200000000001</v>
      </c>
      <c r="G92" s="23">
        <f>#NAME?</f>
        <v>12248.200000000001</v>
      </c>
      <c r="H92" s="23">
        <f>#NAME?</f>
        <v>12108.200000000001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24"/>
      <c r="P92" s="25"/>
    </row>
    <row r="93" ht="21" hidden="1" customHeight="1">
      <c r="A93" s="15"/>
      <c r="B93" s="42"/>
      <c r="C93" s="42"/>
      <c r="D93" s="11" t="s">
        <v>32</v>
      </c>
      <c r="E93" s="23">
        <f t="shared" si="13"/>
        <v>12248.200000000001</v>
      </c>
      <c r="F93" s="23">
        <f t="shared" si="14"/>
        <v>12108.200000000001</v>
      </c>
      <c r="G93" s="23">
        <f>#NAME?</f>
        <v>12248.200000000001</v>
      </c>
      <c r="H93" s="23">
        <f>#NAME?</f>
        <v>12108.200000000001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24"/>
      <c r="P93" s="25"/>
    </row>
    <row r="94" ht="21" hidden="1" customHeight="1">
      <c r="A94" s="15"/>
      <c r="B94" s="42"/>
      <c r="C94" s="42"/>
      <c r="D94" s="11" t="s">
        <v>33</v>
      </c>
      <c r="E94" s="23">
        <f t="shared" si="13"/>
        <v>12248.200000000001</v>
      </c>
      <c r="F94" s="23">
        <f t="shared" si="14"/>
        <v>12108.200000000001</v>
      </c>
      <c r="G94" s="23">
        <f>#NAME?</f>
        <v>12248.200000000001</v>
      </c>
      <c r="H94" s="23">
        <f>#NAME?</f>
        <v>12108.200000000001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24"/>
      <c r="P94" s="25"/>
    </row>
    <row r="95" ht="21" hidden="1" customHeight="1">
      <c r="A95" s="15"/>
      <c r="B95" s="42"/>
      <c r="C95" s="42"/>
      <c r="D95" s="11" t="s">
        <v>34</v>
      </c>
      <c r="E95" s="23">
        <f t="shared" si="13"/>
        <v>12248.200000000001</v>
      </c>
      <c r="F95" s="23">
        <f t="shared" si="14"/>
        <v>12108.200000000001</v>
      </c>
      <c r="G95" s="23">
        <f>#NAME?</f>
        <v>12248.200000000001</v>
      </c>
      <c r="H95" s="23">
        <f>#NAME?</f>
        <v>12108.200000000001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24"/>
      <c r="P95" s="25"/>
    </row>
    <row r="96" ht="21" hidden="1" customHeight="1">
      <c r="A96" s="15"/>
      <c r="B96" s="42"/>
      <c r="C96" s="42"/>
      <c r="D96" s="11" t="s">
        <v>35</v>
      </c>
      <c r="E96" s="23">
        <f t="shared" si="13"/>
        <v>12248.200000000001</v>
      </c>
      <c r="F96" s="23">
        <f t="shared" si="14"/>
        <v>12108.200000000001</v>
      </c>
      <c r="G96" s="23">
        <f>#NAME?</f>
        <v>12248.200000000001</v>
      </c>
      <c r="H96" s="23">
        <f>#NAME?</f>
        <v>12108.200000000001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24"/>
      <c r="P96" s="25"/>
    </row>
    <row r="97" ht="21" hidden="1" customHeight="1">
      <c r="A97" s="15"/>
      <c r="B97" s="42"/>
      <c r="C97" s="42"/>
      <c r="D97" s="11" t="s">
        <v>36</v>
      </c>
      <c r="E97" s="23">
        <f t="shared" si="13"/>
        <v>12248.200000000001</v>
      </c>
      <c r="F97" s="23">
        <f t="shared" si="14"/>
        <v>12108.200000000001</v>
      </c>
      <c r="G97" s="23">
        <f>#NAME?</f>
        <v>12248.200000000001</v>
      </c>
      <c r="H97" s="23">
        <f>#NAME?</f>
        <v>12108.200000000001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24"/>
      <c r="P97" s="25"/>
    </row>
    <row r="98" ht="15.75" hidden="1">
      <c r="A98" s="15"/>
      <c r="B98" s="42" t="s">
        <v>56</v>
      </c>
      <c r="C98" s="42"/>
      <c r="D98" s="11" t="s">
        <v>27</v>
      </c>
      <c r="E98" s="23">
        <f>SUM(E99:E104)</f>
        <v>73489.199999999997</v>
      </c>
      <c r="F98" s="23">
        <f>SUM(F99:F104)</f>
        <v>72649.199999999997</v>
      </c>
      <c r="G98" s="23">
        <f>#NAME?</f>
        <v>12248.200000000001</v>
      </c>
      <c r="H98" s="23">
        <f>#NAME?</f>
        <v>12108.200000000001</v>
      </c>
      <c r="I98" s="23">
        <f t="shared" ref="I98:N98" si="15">SUM(I99:I104)</f>
        <v>0</v>
      </c>
      <c r="J98" s="23">
        <f t="shared" si="15"/>
        <v>0</v>
      </c>
      <c r="K98" s="23">
        <f t="shared" si="15"/>
        <v>0</v>
      </c>
      <c r="L98" s="23">
        <f t="shared" si="15"/>
        <v>0</v>
      </c>
      <c r="M98" s="23">
        <f t="shared" si="15"/>
        <v>0</v>
      </c>
      <c r="N98" s="23">
        <f t="shared" si="15"/>
        <v>0</v>
      </c>
      <c r="O98" s="24"/>
      <c r="P98" s="25"/>
    </row>
    <row r="99" ht="15.75" hidden="1">
      <c r="A99" s="15"/>
      <c r="B99" s="42"/>
      <c r="C99" s="42"/>
      <c r="D99" s="11" t="s">
        <v>30</v>
      </c>
      <c r="E99" s="23">
        <f t="shared" ref="E99:E104" si="16">G99+I99+K99+M99</f>
        <v>12248.200000000001</v>
      </c>
      <c r="F99" s="23">
        <f t="shared" ref="F99:F104" si="17">H99+J99+L99+N99</f>
        <v>12108.200000000001</v>
      </c>
      <c r="G99" s="23">
        <f>#NAME?</f>
        <v>12248.200000000001</v>
      </c>
      <c r="H99" s="23">
        <f>#NAME?</f>
        <v>12108.200000000001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24"/>
      <c r="P99" s="25"/>
    </row>
    <row r="100" ht="15.75" hidden="1">
      <c r="A100" s="15"/>
      <c r="B100" s="42"/>
      <c r="C100" s="42"/>
      <c r="D100" s="11" t="s">
        <v>32</v>
      </c>
      <c r="E100" s="23">
        <f t="shared" si="16"/>
        <v>12248.200000000001</v>
      </c>
      <c r="F100" s="23">
        <f t="shared" si="17"/>
        <v>12108.200000000001</v>
      </c>
      <c r="G100" s="23">
        <f>#NAME?</f>
        <v>12248.200000000001</v>
      </c>
      <c r="H100" s="23">
        <f>#NAME?</f>
        <v>12108.200000000001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24"/>
      <c r="P100" s="25"/>
    </row>
    <row r="101" ht="15.75" hidden="1">
      <c r="A101" s="15"/>
      <c r="B101" s="42"/>
      <c r="C101" s="42"/>
      <c r="D101" s="11" t="s">
        <v>33</v>
      </c>
      <c r="E101" s="23">
        <f t="shared" si="16"/>
        <v>12248.200000000001</v>
      </c>
      <c r="F101" s="23">
        <f t="shared" si="17"/>
        <v>12108.200000000001</v>
      </c>
      <c r="G101" s="23">
        <f>#NAME?</f>
        <v>12248.200000000001</v>
      </c>
      <c r="H101" s="23">
        <f>#NAME?</f>
        <v>12108.200000000001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24"/>
      <c r="P101" s="25"/>
    </row>
    <row r="102" ht="15.75" hidden="1">
      <c r="A102" s="15"/>
      <c r="B102" s="42"/>
      <c r="C102" s="42"/>
      <c r="D102" s="11" t="s">
        <v>34</v>
      </c>
      <c r="E102" s="23">
        <f t="shared" si="16"/>
        <v>12248.200000000001</v>
      </c>
      <c r="F102" s="23">
        <f t="shared" si="17"/>
        <v>12108.200000000001</v>
      </c>
      <c r="G102" s="23">
        <f>#NAME?</f>
        <v>12248.200000000001</v>
      </c>
      <c r="H102" s="23">
        <f>#NAME?</f>
        <v>12108.200000000001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24"/>
      <c r="P102" s="25"/>
    </row>
    <row r="103" ht="15.75" hidden="1">
      <c r="A103" s="15"/>
      <c r="B103" s="42"/>
      <c r="C103" s="42"/>
      <c r="D103" s="11" t="s">
        <v>35</v>
      </c>
      <c r="E103" s="23">
        <f t="shared" si="16"/>
        <v>12248.200000000001</v>
      </c>
      <c r="F103" s="23">
        <f t="shared" si="17"/>
        <v>12108.200000000001</v>
      </c>
      <c r="G103" s="23">
        <f>#NAME?</f>
        <v>12248.200000000001</v>
      </c>
      <c r="H103" s="23">
        <f>#NAME?</f>
        <v>12108.200000000001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24"/>
      <c r="P103" s="25"/>
    </row>
    <row r="104" ht="15.75" hidden="1">
      <c r="A104" s="17"/>
      <c r="B104" s="42"/>
      <c r="C104" s="42"/>
      <c r="D104" s="11" t="s">
        <v>36</v>
      </c>
      <c r="E104" s="23">
        <f t="shared" si="16"/>
        <v>12248.200000000001</v>
      </c>
      <c r="F104" s="23">
        <f t="shared" si="17"/>
        <v>12108.200000000001</v>
      </c>
      <c r="G104" s="23">
        <f>#NAME?</f>
        <v>12248.200000000001</v>
      </c>
      <c r="H104" s="23">
        <f>#NAME?</f>
        <v>12108.200000000001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24"/>
      <c r="P104" s="25"/>
    </row>
    <row r="105" ht="15.75">
      <c r="A105" s="13"/>
      <c r="B105" s="13" t="s">
        <v>57</v>
      </c>
      <c r="C105" s="22"/>
      <c r="D105" s="13" t="s">
        <v>27</v>
      </c>
      <c r="E105" s="49">
        <v>397608.37</v>
      </c>
      <c r="F105" s="49">
        <v>358035.16000000003</v>
      </c>
      <c r="G105" s="49">
        <v>397608.37</v>
      </c>
      <c r="H105" s="49">
        <v>358035.16000000003</v>
      </c>
      <c r="I105" s="49">
        <v>0</v>
      </c>
      <c r="J105" s="49">
        <v>0</v>
      </c>
      <c r="K105" s="49">
        <v>0</v>
      </c>
      <c r="L105" s="49">
        <v>0</v>
      </c>
      <c r="M105" s="23">
        <v>0</v>
      </c>
      <c r="N105" s="23">
        <v>0</v>
      </c>
      <c r="O105" s="24"/>
      <c r="P105" s="25"/>
    </row>
    <row r="106" ht="15.75">
      <c r="A106" s="13"/>
      <c r="B106" s="13"/>
      <c r="C106" s="25"/>
      <c r="D106" s="13" t="s">
        <v>30</v>
      </c>
      <c r="E106" s="49">
        <v>29059.400000000001</v>
      </c>
      <c r="F106" s="49">
        <v>28919.400000000001</v>
      </c>
      <c r="G106" s="49">
        <v>29059.400000000001</v>
      </c>
      <c r="H106" s="49">
        <v>28919.400000000001</v>
      </c>
      <c r="I106" s="49">
        <v>0</v>
      </c>
      <c r="J106" s="49">
        <v>0</v>
      </c>
      <c r="K106" s="49">
        <v>0</v>
      </c>
      <c r="L106" s="49">
        <v>0</v>
      </c>
      <c r="M106" s="23">
        <v>0</v>
      </c>
      <c r="N106" s="23">
        <v>0</v>
      </c>
      <c r="O106" s="24"/>
      <c r="P106" s="25"/>
      <c r="Q106" s="48"/>
    </row>
    <row r="107" ht="15.75">
      <c r="A107" s="13"/>
      <c r="B107" s="13"/>
      <c r="C107" s="13" t="s">
        <v>58</v>
      </c>
      <c r="D107" s="13" t="s">
        <v>32</v>
      </c>
      <c r="E107" s="49">
        <v>30828.169999999998</v>
      </c>
      <c r="F107" s="49">
        <v>30212.099999999999</v>
      </c>
      <c r="G107" s="49">
        <v>30828.169999999998</v>
      </c>
      <c r="H107" s="49">
        <v>30212.099999999999</v>
      </c>
      <c r="I107" s="49">
        <v>0</v>
      </c>
      <c r="J107" s="49">
        <v>0</v>
      </c>
      <c r="K107" s="49">
        <v>0</v>
      </c>
      <c r="L107" s="49">
        <v>0</v>
      </c>
      <c r="M107" s="23">
        <v>0</v>
      </c>
      <c r="N107" s="23">
        <v>0</v>
      </c>
      <c r="O107" s="24"/>
      <c r="P107" s="25"/>
      <c r="Q107" s="48"/>
    </row>
    <row r="108" ht="15.75">
      <c r="A108" s="13"/>
      <c r="B108" s="13"/>
      <c r="C108" s="13"/>
      <c r="D108" s="13" t="s">
        <v>33</v>
      </c>
      <c r="E108" s="49">
        <v>30745</v>
      </c>
      <c r="F108" s="49">
        <v>30217.599999999999</v>
      </c>
      <c r="G108" s="49">
        <v>30745</v>
      </c>
      <c r="H108" s="49">
        <v>30217.599999999999</v>
      </c>
      <c r="I108" s="49">
        <v>0</v>
      </c>
      <c r="J108" s="49">
        <v>0</v>
      </c>
      <c r="K108" s="49">
        <v>0</v>
      </c>
      <c r="L108" s="49">
        <v>0</v>
      </c>
      <c r="M108" s="23">
        <v>0</v>
      </c>
      <c r="N108" s="23">
        <v>0</v>
      </c>
      <c r="O108" s="24"/>
      <c r="P108" s="25"/>
      <c r="Q108" s="48"/>
    </row>
    <row r="109" ht="15.75">
      <c r="A109" s="13"/>
      <c r="B109" s="13"/>
      <c r="C109" s="13"/>
      <c r="D109" s="13" t="s">
        <v>34</v>
      </c>
      <c r="E109" s="49">
        <v>33089.800000000003</v>
      </c>
      <c r="F109" s="49">
        <v>31573.5</v>
      </c>
      <c r="G109" s="49">
        <v>33089.800000000003</v>
      </c>
      <c r="H109" s="49">
        <v>31573.5</v>
      </c>
      <c r="I109" s="49">
        <v>0</v>
      </c>
      <c r="J109" s="49">
        <v>0</v>
      </c>
      <c r="K109" s="49">
        <v>0</v>
      </c>
      <c r="L109" s="49">
        <v>0</v>
      </c>
      <c r="M109" s="23">
        <v>0</v>
      </c>
      <c r="N109" s="23">
        <v>0</v>
      </c>
      <c r="O109" s="24"/>
      <c r="P109" s="25"/>
    </row>
    <row r="110" ht="15.75">
      <c r="A110" s="13"/>
      <c r="B110" s="13"/>
      <c r="C110" s="13"/>
      <c r="D110" s="13" t="s">
        <v>35</v>
      </c>
      <c r="E110" s="49">
        <v>32839.800000000003</v>
      </c>
      <c r="F110" s="49">
        <v>32062.299999999999</v>
      </c>
      <c r="G110" s="49">
        <v>32839.800000000003</v>
      </c>
      <c r="H110" s="49">
        <v>32062.299999999999</v>
      </c>
      <c r="I110" s="49">
        <v>0</v>
      </c>
      <c r="J110" s="49">
        <v>0</v>
      </c>
      <c r="K110" s="49">
        <v>0</v>
      </c>
      <c r="L110" s="49">
        <v>0</v>
      </c>
      <c r="M110" s="23">
        <v>0</v>
      </c>
      <c r="N110" s="23">
        <v>0</v>
      </c>
      <c r="O110" s="24"/>
      <c r="P110" s="25"/>
    </row>
    <row r="111" ht="15.75">
      <c r="A111" s="13"/>
      <c r="B111" s="13"/>
      <c r="C111" s="13"/>
      <c r="D111" s="13" t="s">
        <v>36</v>
      </c>
      <c r="E111" s="49">
        <v>34936.5</v>
      </c>
      <c r="F111" s="49">
        <v>31709.060000000001</v>
      </c>
      <c r="G111" s="49">
        <v>34936.5</v>
      </c>
      <c r="H111" s="49">
        <v>31709.060000000001</v>
      </c>
      <c r="I111" s="49"/>
      <c r="J111" s="49"/>
      <c r="K111" s="49"/>
      <c r="L111" s="49"/>
      <c r="M111" s="23"/>
      <c r="N111" s="23"/>
      <c r="O111" s="24"/>
      <c r="P111" s="25"/>
    </row>
    <row r="112" ht="15.75">
      <c r="A112" s="13"/>
      <c r="B112" s="13"/>
      <c r="C112" s="13"/>
      <c r="D112" s="13" t="s">
        <v>37</v>
      </c>
      <c r="E112" s="49">
        <v>35705</v>
      </c>
      <c r="F112" s="49">
        <v>32608.599999999999</v>
      </c>
      <c r="G112" s="49">
        <v>35705</v>
      </c>
      <c r="H112" s="49">
        <v>32608.599999999999</v>
      </c>
      <c r="I112" s="49"/>
      <c r="J112" s="49"/>
      <c r="K112" s="49"/>
      <c r="L112" s="49"/>
      <c r="M112" s="23"/>
      <c r="N112" s="23"/>
      <c r="O112" s="24"/>
      <c r="P112" s="25"/>
    </row>
    <row r="113" ht="15.75">
      <c r="A113" s="13"/>
      <c r="B113" s="13"/>
      <c r="C113" s="13"/>
      <c r="D113" s="13" t="s">
        <v>38</v>
      </c>
      <c r="E113" s="49">
        <v>41654.300000000003</v>
      </c>
      <c r="F113" s="49">
        <v>35854</v>
      </c>
      <c r="G113" s="49">
        <v>41654.300000000003</v>
      </c>
      <c r="H113" s="49">
        <v>35854</v>
      </c>
      <c r="I113" s="49"/>
      <c r="J113" s="49"/>
      <c r="K113" s="49"/>
      <c r="L113" s="49"/>
      <c r="M113" s="23"/>
      <c r="N113" s="23"/>
      <c r="O113" s="24"/>
      <c r="P113" s="25"/>
    </row>
    <row r="114" ht="15.75">
      <c r="A114" s="13"/>
      <c r="B114" s="13"/>
      <c r="C114" s="13"/>
      <c r="D114" s="13" t="s">
        <v>39</v>
      </c>
      <c r="E114" s="49">
        <v>42916.800000000003</v>
      </c>
      <c r="F114" s="49">
        <v>35255.199999999997</v>
      </c>
      <c r="G114" s="49">
        <v>42916.800000000003</v>
      </c>
      <c r="H114" s="49">
        <v>35255.199999999997</v>
      </c>
      <c r="I114" s="49"/>
      <c r="J114" s="49"/>
      <c r="K114" s="49"/>
      <c r="L114" s="49"/>
      <c r="M114" s="23"/>
      <c r="N114" s="23"/>
      <c r="O114" s="24"/>
      <c r="P114" s="25"/>
    </row>
    <row r="115" ht="15.75">
      <c r="A115" s="13"/>
      <c r="B115" s="13"/>
      <c r="C115" s="13"/>
      <c r="D115" s="13" t="s">
        <v>40</v>
      </c>
      <c r="E115" s="49">
        <v>42916.800000000003</v>
      </c>
      <c r="F115" s="49">
        <v>35255.199999999997</v>
      </c>
      <c r="G115" s="49">
        <v>42916.800000000003</v>
      </c>
      <c r="H115" s="49">
        <v>35255.199999999997</v>
      </c>
      <c r="I115" s="49"/>
      <c r="J115" s="49"/>
      <c r="K115" s="49"/>
      <c r="L115" s="49"/>
      <c r="M115" s="23"/>
      <c r="N115" s="23"/>
      <c r="O115" s="24"/>
      <c r="P115" s="25"/>
    </row>
    <row r="116" ht="15.75">
      <c r="A116" s="13"/>
      <c r="B116" s="13"/>
      <c r="C116" s="13"/>
      <c r="D116" s="13" t="s">
        <v>41</v>
      </c>
      <c r="E116" s="49">
        <v>42916.800000000003</v>
      </c>
      <c r="F116" s="49">
        <v>34368.199999999997</v>
      </c>
      <c r="G116" s="49">
        <v>42916.800000000003</v>
      </c>
      <c r="H116" s="49">
        <v>34368.199999999997</v>
      </c>
      <c r="I116" s="49">
        <v>0</v>
      </c>
      <c r="J116" s="49">
        <v>0</v>
      </c>
      <c r="K116" s="49">
        <v>0</v>
      </c>
      <c r="L116" s="49">
        <v>0</v>
      </c>
      <c r="M116" s="23">
        <v>0</v>
      </c>
      <c r="N116" s="23">
        <v>0</v>
      </c>
      <c r="O116" s="33"/>
      <c r="P116" s="25"/>
    </row>
    <row r="117" ht="15.75">
      <c r="A117" s="34" t="s">
        <v>59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6"/>
      <c r="O117" s="11"/>
      <c r="P117" s="25"/>
    </row>
    <row r="118" ht="15.75">
      <c r="A118" s="34" t="s">
        <v>60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6"/>
      <c r="O118" s="11"/>
      <c r="P118" s="25"/>
    </row>
    <row r="119" ht="15.75" hidden="1" customHeight="1">
      <c r="A119" s="15"/>
      <c r="B119" s="42" t="s">
        <v>61</v>
      </c>
      <c r="C119" s="42"/>
      <c r="D119" s="11" t="s">
        <v>27</v>
      </c>
      <c r="E119" s="23">
        <f>SUM(E120:E125)</f>
        <v>1985984</v>
      </c>
      <c r="F119" s="23">
        <f>SUM(F120:F125)</f>
        <v>0</v>
      </c>
      <c r="G119" s="23">
        <f>SUM(G120:G125)</f>
        <v>1985984</v>
      </c>
      <c r="H119" s="23">
        <f t="shared" ref="H119:N119" si="18">SUM(H120:H125)</f>
        <v>0</v>
      </c>
      <c r="I119" s="23">
        <f t="shared" si="18"/>
        <v>0</v>
      </c>
      <c r="J119" s="23">
        <f t="shared" si="18"/>
        <v>0</v>
      </c>
      <c r="K119" s="23">
        <f t="shared" si="18"/>
        <v>0</v>
      </c>
      <c r="L119" s="23">
        <f t="shared" si="18"/>
        <v>0</v>
      </c>
      <c r="M119" s="23">
        <f t="shared" si="18"/>
        <v>0</v>
      </c>
      <c r="N119" s="23">
        <f t="shared" si="18"/>
        <v>0</v>
      </c>
      <c r="O119" s="24" t="s">
        <v>62</v>
      </c>
      <c r="P119" s="25"/>
    </row>
    <row r="120" ht="15.75" hidden="1" customHeight="1">
      <c r="A120" s="15"/>
      <c r="B120" s="42"/>
      <c r="C120" s="42"/>
      <c r="D120" s="11" t="s">
        <v>30</v>
      </c>
      <c r="E120" s="23">
        <f t="shared" ref="E120:E125" si="19">G120+I120+K120+M120</f>
        <v>200000</v>
      </c>
      <c r="F120" s="23">
        <f t="shared" ref="F120:F125" si="20">H120+J120+L120+N120</f>
        <v>0</v>
      </c>
      <c r="G120" s="44">
        <v>200000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24"/>
      <c r="P120" s="25"/>
    </row>
    <row r="121" ht="15.75" hidden="1" customHeight="1">
      <c r="A121" s="15"/>
      <c r="B121" s="42"/>
      <c r="C121" s="42"/>
      <c r="D121" s="11" t="s">
        <v>32</v>
      </c>
      <c r="E121" s="23">
        <f t="shared" si="19"/>
        <v>240000</v>
      </c>
      <c r="F121" s="23">
        <f t="shared" si="20"/>
        <v>0</v>
      </c>
      <c r="G121" s="44">
        <f t="shared" ref="G121:G125" si="21">1.2*G120</f>
        <v>240000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24"/>
      <c r="P121" s="25"/>
    </row>
    <row r="122" ht="15.75" hidden="1" customHeight="1">
      <c r="A122" s="15"/>
      <c r="B122" s="42"/>
      <c r="C122" s="42"/>
      <c r="D122" s="11" t="s">
        <v>33</v>
      </c>
      <c r="E122" s="23">
        <f t="shared" si="19"/>
        <v>288000</v>
      </c>
      <c r="F122" s="23">
        <f t="shared" si="20"/>
        <v>0</v>
      </c>
      <c r="G122" s="44">
        <f t="shared" si="21"/>
        <v>288000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24"/>
      <c r="P122" s="25"/>
    </row>
    <row r="123" ht="15.75" hidden="1" customHeight="1">
      <c r="A123" s="15"/>
      <c r="B123" s="42"/>
      <c r="C123" s="42"/>
      <c r="D123" s="11" t="s">
        <v>34</v>
      </c>
      <c r="E123" s="23">
        <f t="shared" si="19"/>
        <v>345600</v>
      </c>
      <c r="F123" s="23">
        <f t="shared" si="20"/>
        <v>0</v>
      </c>
      <c r="G123" s="44">
        <f t="shared" si="21"/>
        <v>345600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24"/>
      <c r="P123" s="25"/>
    </row>
    <row r="124" ht="15.75" hidden="1" customHeight="1">
      <c r="A124" s="15"/>
      <c r="B124" s="42"/>
      <c r="C124" s="42"/>
      <c r="D124" s="11" t="s">
        <v>35</v>
      </c>
      <c r="E124" s="23">
        <f t="shared" si="19"/>
        <v>414720</v>
      </c>
      <c r="F124" s="23">
        <f t="shared" si="20"/>
        <v>0</v>
      </c>
      <c r="G124" s="44">
        <f t="shared" si="21"/>
        <v>414720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24"/>
      <c r="P124" s="25"/>
    </row>
    <row r="125" ht="15.75" hidden="1" customHeight="1">
      <c r="A125" s="15"/>
      <c r="B125" s="42"/>
      <c r="C125" s="42"/>
      <c r="D125" s="11" t="s">
        <v>36</v>
      </c>
      <c r="E125" s="23">
        <f t="shared" si="19"/>
        <v>497664</v>
      </c>
      <c r="F125" s="23">
        <f t="shared" si="20"/>
        <v>0</v>
      </c>
      <c r="G125" s="44">
        <f t="shared" si="21"/>
        <v>497664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24"/>
      <c r="P125" s="25"/>
    </row>
    <row r="126" s="21" customFormat="1" ht="15.75" hidden="1" customHeight="1">
      <c r="A126" s="15"/>
      <c r="B126" s="42" t="s">
        <v>63</v>
      </c>
      <c r="C126" s="42"/>
      <c r="D126" s="13" t="s">
        <v>27</v>
      </c>
      <c r="E126" s="23">
        <f>SUM(E127:E132)</f>
        <v>1985984</v>
      </c>
      <c r="F126" s="23">
        <f>SUM(F127:F132)</f>
        <v>0</v>
      </c>
      <c r="G126" s="23">
        <f t="shared" ref="G126:N126" si="22">SUM(G127:G132)</f>
        <v>1985984</v>
      </c>
      <c r="H126" s="23">
        <f t="shared" si="22"/>
        <v>0</v>
      </c>
      <c r="I126" s="23">
        <f t="shared" si="22"/>
        <v>0</v>
      </c>
      <c r="J126" s="23">
        <f t="shared" si="22"/>
        <v>0</v>
      </c>
      <c r="K126" s="23">
        <f t="shared" si="22"/>
        <v>0</v>
      </c>
      <c r="L126" s="23">
        <f t="shared" si="22"/>
        <v>0</v>
      </c>
      <c r="M126" s="23">
        <f t="shared" si="22"/>
        <v>0</v>
      </c>
      <c r="N126" s="23">
        <f t="shared" si="22"/>
        <v>0</v>
      </c>
      <c r="O126" s="24"/>
      <c r="P126" s="25"/>
    </row>
    <row r="127" ht="15.75" hidden="1" customHeight="1">
      <c r="A127" s="15"/>
      <c r="B127" s="42"/>
      <c r="C127" s="42"/>
      <c r="D127" s="11" t="s">
        <v>30</v>
      </c>
      <c r="E127" s="23">
        <f t="shared" ref="E127:E132" si="23">G127+I127+K127+M127</f>
        <v>200000</v>
      </c>
      <c r="F127" s="23">
        <f t="shared" ref="F127:F132" si="24">H127+J127+L127+N127</f>
        <v>0</v>
      </c>
      <c r="G127" s="44">
        <v>200000</v>
      </c>
      <c r="H127" s="44"/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24"/>
      <c r="P127" s="25"/>
    </row>
    <row r="128" ht="15.75" hidden="1" customHeight="1">
      <c r="A128" s="15"/>
      <c r="B128" s="42"/>
      <c r="C128" s="42"/>
      <c r="D128" s="11" t="s">
        <v>32</v>
      </c>
      <c r="E128" s="23">
        <f t="shared" si="23"/>
        <v>240000</v>
      </c>
      <c r="F128" s="23">
        <f t="shared" si="24"/>
        <v>0</v>
      </c>
      <c r="G128" s="44">
        <f t="shared" ref="G128:G132" si="25">1.2*G127</f>
        <v>240000</v>
      </c>
      <c r="H128" s="44"/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24"/>
      <c r="P128" s="25"/>
    </row>
    <row r="129" ht="15.75" hidden="1" customHeight="1">
      <c r="A129" s="15"/>
      <c r="B129" s="42"/>
      <c r="C129" s="42"/>
      <c r="D129" s="11" t="s">
        <v>33</v>
      </c>
      <c r="E129" s="23">
        <f t="shared" si="23"/>
        <v>288000</v>
      </c>
      <c r="F129" s="23">
        <f t="shared" si="24"/>
        <v>0</v>
      </c>
      <c r="G129" s="44">
        <f t="shared" si="25"/>
        <v>288000</v>
      </c>
      <c r="H129" s="44"/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24"/>
      <c r="P129" s="25"/>
    </row>
    <row r="130" ht="15.75" hidden="1" customHeight="1">
      <c r="A130" s="15"/>
      <c r="B130" s="42"/>
      <c r="C130" s="42"/>
      <c r="D130" s="11" t="s">
        <v>34</v>
      </c>
      <c r="E130" s="23">
        <f t="shared" si="23"/>
        <v>345600</v>
      </c>
      <c r="F130" s="23">
        <f t="shared" si="24"/>
        <v>0</v>
      </c>
      <c r="G130" s="44">
        <f t="shared" si="25"/>
        <v>345600</v>
      </c>
      <c r="H130" s="44"/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24"/>
      <c r="P130" s="25"/>
    </row>
    <row r="131" ht="15.75" hidden="1" customHeight="1">
      <c r="A131" s="15"/>
      <c r="B131" s="42"/>
      <c r="C131" s="42"/>
      <c r="D131" s="11" t="s">
        <v>35</v>
      </c>
      <c r="E131" s="23">
        <f t="shared" si="23"/>
        <v>414720</v>
      </c>
      <c r="F131" s="23">
        <f t="shared" si="24"/>
        <v>0</v>
      </c>
      <c r="G131" s="44">
        <f t="shared" si="25"/>
        <v>414720</v>
      </c>
      <c r="H131" s="44"/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24"/>
      <c r="P131" s="25"/>
    </row>
    <row r="132" ht="15.75" hidden="1" customHeight="1">
      <c r="A132" s="15"/>
      <c r="B132" s="42"/>
      <c r="C132" s="42"/>
      <c r="D132" s="11" t="s">
        <v>36</v>
      </c>
      <c r="E132" s="23">
        <f t="shared" si="23"/>
        <v>497664</v>
      </c>
      <c r="F132" s="23">
        <f t="shared" si="24"/>
        <v>0</v>
      </c>
      <c r="G132" s="44">
        <f t="shared" si="25"/>
        <v>497664</v>
      </c>
      <c r="H132" s="44"/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24"/>
      <c r="P132" s="25"/>
    </row>
    <row r="133" ht="15.75" hidden="1" customHeight="1">
      <c r="A133" s="15"/>
      <c r="B133" s="42" t="s">
        <v>64</v>
      </c>
      <c r="C133" s="42"/>
      <c r="D133" s="11" t="s">
        <v>27</v>
      </c>
      <c r="E133" s="23">
        <f>SUM(E134:E139)</f>
        <v>2482480</v>
      </c>
      <c r="F133" s="23">
        <f>SUM(F134:F139)</f>
        <v>0</v>
      </c>
      <c r="G133" s="23">
        <f>SUM(G134:G139)</f>
        <v>2482480</v>
      </c>
      <c r="H133" s="23">
        <f t="shared" ref="H133:N133" si="26">SUM(H134:H139)</f>
        <v>0</v>
      </c>
      <c r="I133" s="23">
        <f t="shared" si="26"/>
        <v>0</v>
      </c>
      <c r="J133" s="23">
        <f t="shared" si="26"/>
        <v>0</v>
      </c>
      <c r="K133" s="23">
        <f t="shared" si="26"/>
        <v>0</v>
      </c>
      <c r="L133" s="23">
        <f t="shared" si="26"/>
        <v>0</v>
      </c>
      <c r="M133" s="23">
        <f t="shared" si="26"/>
        <v>0</v>
      </c>
      <c r="N133" s="23">
        <f t="shared" si="26"/>
        <v>0</v>
      </c>
      <c r="O133" s="24"/>
      <c r="P133" s="25"/>
    </row>
    <row r="134" ht="15.75" hidden="1" customHeight="1">
      <c r="A134" s="15"/>
      <c r="B134" s="42"/>
      <c r="C134" s="42"/>
      <c r="D134" s="11" t="s">
        <v>30</v>
      </c>
      <c r="E134" s="23">
        <f t="shared" ref="E134:E139" si="27">G134+I134+K134+M134</f>
        <v>250000</v>
      </c>
      <c r="F134" s="23">
        <f t="shared" ref="F134:F139" si="28">H134+J134+L134+N134</f>
        <v>0</v>
      </c>
      <c r="G134" s="44">
        <v>250000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24"/>
      <c r="P134" s="25"/>
    </row>
    <row r="135" ht="15.75" hidden="1" customHeight="1">
      <c r="A135" s="15"/>
      <c r="B135" s="42"/>
      <c r="C135" s="42"/>
      <c r="D135" s="11" t="s">
        <v>32</v>
      </c>
      <c r="E135" s="23">
        <f t="shared" si="27"/>
        <v>300000</v>
      </c>
      <c r="F135" s="23">
        <f t="shared" si="28"/>
        <v>0</v>
      </c>
      <c r="G135" s="44">
        <f t="shared" ref="G135:G139" si="29">1.2*G134</f>
        <v>300000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24"/>
      <c r="P135" s="25"/>
    </row>
    <row r="136" ht="15.75" hidden="1" customHeight="1">
      <c r="A136" s="15"/>
      <c r="B136" s="42"/>
      <c r="C136" s="42"/>
      <c r="D136" s="11" t="s">
        <v>33</v>
      </c>
      <c r="E136" s="23">
        <f t="shared" si="27"/>
        <v>360000</v>
      </c>
      <c r="F136" s="23">
        <f t="shared" si="28"/>
        <v>0</v>
      </c>
      <c r="G136" s="44">
        <f t="shared" si="29"/>
        <v>360000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24"/>
      <c r="P136" s="25"/>
    </row>
    <row r="137" ht="15.75" hidden="1" customHeight="1">
      <c r="A137" s="15"/>
      <c r="B137" s="42"/>
      <c r="C137" s="42"/>
      <c r="D137" s="11" t="s">
        <v>34</v>
      </c>
      <c r="E137" s="23">
        <f t="shared" si="27"/>
        <v>432000</v>
      </c>
      <c r="F137" s="23">
        <f t="shared" si="28"/>
        <v>0</v>
      </c>
      <c r="G137" s="44">
        <f t="shared" si="29"/>
        <v>432000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24"/>
      <c r="P137" s="25"/>
    </row>
    <row r="138" ht="15.75" hidden="1" customHeight="1">
      <c r="A138" s="15"/>
      <c r="B138" s="42"/>
      <c r="C138" s="42"/>
      <c r="D138" s="11" t="s">
        <v>35</v>
      </c>
      <c r="E138" s="23">
        <f t="shared" si="27"/>
        <v>518400</v>
      </c>
      <c r="F138" s="23">
        <f t="shared" si="28"/>
        <v>0</v>
      </c>
      <c r="G138" s="44">
        <f t="shared" si="29"/>
        <v>518400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24"/>
      <c r="P138" s="25"/>
    </row>
    <row r="139" ht="15.75" hidden="1" customHeight="1">
      <c r="A139" s="17"/>
      <c r="B139" s="42"/>
      <c r="C139" s="42"/>
      <c r="D139" s="11" t="s">
        <v>36</v>
      </c>
      <c r="E139" s="23">
        <f t="shared" si="27"/>
        <v>622080</v>
      </c>
      <c r="F139" s="23">
        <f t="shared" si="28"/>
        <v>0</v>
      </c>
      <c r="G139" s="44">
        <f t="shared" si="29"/>
        <v>622080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24"/>
      <c r="P139" s="25"/>
    </row>
    <row r="140" ht="15.75">
      <c r="A140" s="13"/>
      <c r="B140" s="13" t="s">
        <v>65</v>
      </c>
      <c r="C140" s="22"/>
      <c r="D140" s="13" t="s">
        <v>27</v>
      </c>
      <c r="E140" s="23">
        <v>382174.29999999999</v>
      </c>
      <c r="F140" s="23">
        <v>21034.400000000005</v>
      </c>
      <c r="G140" s="23">
        <v>300465.29999999999</v>
      </c>
      <c r="H140" s="23">
        <v>21034.400000000005</v>
      </c>
      <c r="I140" s="23">
        <v>0</v>
      </c>
      <c r="J140" s="23">
        <v>0</v>
      </c>
      <c r="K140" s="23">
        <v>81709</v>
      </c>
      <c r="L140" s="23">
        <v>0</v>
      </c>
      <c r="M140" s="23">
        <v>0</v>
      </c>
      <c r="N140" s="23">
        <v>0</v>
      </c>
      <c r="O140" s="24"/>
      <c r="P140" s="25"/>
      <c r="Q140" s="48"/>
    </row>
    <row r="141" ht="25.5">
      <c r="A141" s="13"/>
      <c r="B141" s="13"/>
      <c r="C141" s="13" t="s">
        <v>66</v>
      </c>
      <c r="D141" s="13" t="s">
        <v>30</v>
      </c>
      <c r="E141" s="23">
        <v>339.30000000000001</v>
      </c>
      <c r="F141" s="23">
        <v>339.30000000000001</v>
      </c>
      <c r="G141" s="23">
        <v>339.30000000000001</v>
      </c>
      <c r="H141" s="23">
        <v>339.30000000000001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4"/>
      <c r="P141" s="25"/>
      <c r="Q141" s="48"/>
    </row>
    <row r="142" ht="39.600000000000001" customHeight="1">
      <c r="A142" s="13"/>
      <c r="B142" s="13"/>
      <c r="C142" s="13" t="s">
        <v>67</v>
      </c>
      <c r="D142" s="13" t="s">
        <v>32</v>
      </c>
      <c r="E142" s="23">
        <v>1325.8</v>
      </c>
      <c r="F142" s="23">
        <v>1325.8</v>
      </c>
      <c r="G142" s="23">
        <v>1325.8</v>
      </c>
      <c r="H142" s="23">
        <v>1325.8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4"/>
      <c r="P142" s="25"/>
    </row>
    <row r="143" ht="25.5">
      <c r="A143" s="13"/>
      <c r="B143" s="13"/>
      <c r="C143" s="13" t="s">
        <v>67</v>
      </c>
      <c r="D143" s="13" t="s">
        <v>33</v>
      </c>
      <c r="E143" s="23">
        <v>5941.5</v>
      </c>
      <c r="F143" s="23">
        <v>5941.5</v>
      </c>
      <c r="G143" s="23">
        <v>5941.5</v>
      </c>
      <c r="H143" s="23">
        <v>5941.5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4"/>
      <c r="P143" s="25"/>
    </row>
    <row r="144" ht="26.449999999999999" customHeight="1">
      <c r="A144" s="13"/>
      <c r="B144" s="13"/>
      <c r="C144" s="28" t="s">
        <v>68</v>
      </c>
      <c r="D144" s="13" t="s">
        <v>34</v>
      </c>
      <c r="E144" s="23">
        <v>9705.7000000000007</v>
      </c>
      <c r="F144" s="23">
        <v>9705.7000000000007</v>
      </c>
      <c r="G144" s="23">
        <v>9705.7000000000007</v>
      </c>
      <c r="H144" s="23">
        <v>9705.7000000000007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4"/>
      <c r="P144" s="25"/>
    </row>
    <row r="145" ht="15.75">
      <c r="A145" s="13"/>
      <c r="B145" s="13"/>
      <c r="C145" s="29"/>
      <c r="D145" s="13" t="s">
        <v>35</v>
      </c>
      <c r="E145" s="23">
        <v>1149.9000000000001</v>
      </c>
      <c r="F145" s="23">
        <v>1149.9000000000001</v>
      </c>
      <c r="G145" s="23">
        <v>1149.9000000000001</v>
      </c>
      <c r="H145" s="23">
        <v>1149.9000000000001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4"/>
      <c r="P145" s="25"/>
    </row>
    <row r="146" ht="15.75">
      <c r="A146" s="13"/>
      <c r="B146" s="13"/>
      <c r="C146" s="29"/>
      <c r="D146" s="13" t="s">
        <v>36</v>
      </c>
      <c r="E146" s="23">
        <v>1663.2</v>
      </c>
      <c r="F146" s="23">
        <v>1663.2</v>
      </c>
      <c r="G146" s="23">
        <v>1663.2</v>
      </c>
      <c r="H146" s="23">
        <v>1663.2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4"/>
      <c r="P146" s="25"/>
    </row>
    <row r="147" ht="15.75">
      <c r="A147" s="13"/>
      <c r="B147" s="13"/>
      <c r="C147" s="29"/>
      <c r="D147" s="13" t="s">
        <v>37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4"/>
      <c r="P147" s="25"/>
    </row>
    <row r="148" ht="15.75">
      <c r="A148" s="13"/>
      <c r="B148" s="13"/>
      <c r="C148" s="29"/>
      <c r="D148" s="13" t="s">
        <v>38</v>
      </c>
      <c r="E148" s="23">
        <v>909</v>
      </c>
      <c r="F148" s="23">
        <v>909</v>
      </c>
      <c r="G148" s="23">
        <v>909</v>
      </c>
      <c r="H148" s="23">
        <v>909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4"/>
      <c r="P148" s="25"/>
    </row>
    <row r="149" ht="15.75">
      <c r="A149" s="13"/>
      <c r="B149" s="13"/>
      <c r="C149" s="29"/>
      <c r="D149" s="13" t="s">
        <v>39</v>
      </c>
      <c r="E149" s="23">
        <v>131650.39999999999</v>
      </c>
      <c r="F149" s="23">
        <v>0</v>
      </c>
      <c r="G149" s="23">
        <v>49941.399999999994</v>
      </c>
      <c r="H149" s="23">
        <v>0</v>
      </c>
      <c r="I149" s="23">
        <v>0</v>
      </c>
      <c r="J149" s="23">
        <v>0</v>
      </c>
      <c r="K149" s="23">
        <v>81709</v>
      </c>
      <c r="L149" s="23">
        <v>0</v>
      </c>
      <c r="M149" s="23">
        <v>0</v>
      </c>
      <c r="N149" s="23">
        <v>0</v>
      </c>
      <c r="O149" s="24"/>
      <c r="P149" s="25"/>
    </row>
    <row r="150" ht="15.75">
      <c r="A150" s="13"/>
      <c r="B150" s="13"/>
      <c r="C150" s="29"/>
      <c r="D150" s="13" t="s">
        <v>40</v>
      </c>
      <c r="E150" s="23">
        <v>68512.199999999997</v>
      </c>
      <c r="F150" s="23">
        <v>0</v>
      </c>
      <c r="G150" s="23">
        <v>68512.199999999997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4"/>
      <c r="P150" s="25"/>
    </row>
    <row r="151" ht="15.75">
      <c r="A151" s="13"/>
      <c r="B151" s="13"/>
      <c r="C151" s="32"/>
      <c r="D151" s="13" t="s">
        <v>41</v>
      </c>
      <c r="E151" s="23">
        <v>160977.29999999999</v>
      </c>
      <c r="F151" s="23">
        <v>0</v>
      </c>
      <c r="G151" s="23">
        <v>160977.29999999999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33"/>
      <c r="P151" s="25"/>
    </row>
    <row r="152" ht="15.6" customHeight="1">
      <c r="A152" s="13"/>
      <c r="B152" s="50" t="s">
        <v>69</v>
      </c>
      <c r="C152" s="51"/>
      <c r="D152" s="13" t="s">
        <v>27</v>
      </c>
      <c r="E152" s="23">
        <f>SUM(E153:E163)+0.10000000000000001</f>
        <v>7230097.5259999987</v>
      </c>
      <c r="F152" s="23">
        <f>SUM(F153:F163)</f>
        <v>5532861.1359999999</v>
      </c>
      <c r="G152" s="23">
        <f>SUM(G153:G163)+0.10000000000000001</f>
        <v>4790071.9799999986</v>
      </c>
      <c r="H152" s="23">
        <f>SUM(H153:H163)</f>
        <v>3887204.9100000001</v>
      </c>
      <c r="I152" s="23">
        <f t="shared" ref="I152:N152" si="30">SUM(I153:I163)</f>
        <v>96152.299999999988</v>
      </c>
      <c r="J152" s="23">
        <f t="shared" si="30"/>
        <v>11494.5</v>
      </c>
      <c r="K152" s="23">
        <f>SUM(K153:K163)</f>
        <v>1522234.0460000001</v>
      </c>
      <c r="L152" s="23">
        <f t="shared" si="30"/>
        <v>876955.326</v>
      </c>
      <c r="M152" s="23">
        <f>SUM(M153:M163)</f>
        <v>821639.20000000007</v>
      </c>
      <c r="N152" s="23">
        <f t="shared" si="30"/>
        <v>757206.40000000002</v>
      </c>
      <c r="O152" s="12"/>
      <c r="P152" s="25"/>
      <c r="Q152" s="48"/>
    </row>
    <row r="153" ht="15.75">
      <c r="A153" s="13"/>
      <c r="B153" s="52"/>
      <c r="C153" s="53"/>
      <c r="D153" s="13" t="s">
        <v>30</v>
      </c>
      <c r="E153" s="23">
        <f>G153+I153+K153+M153</f>
        <v>460935.79999999999</v>
      </c>
      <c r="F153" s="23">
        <f t="shared" ref="E153:F163" si="31">H153+J153+L153+N153</f>
        <v>398839.20000000007</v>
      </c>
      <c r="G153" s="23">
        <f t="shared" ref="G153:N163" si="32">G106+G71+G22+G141</f>
        <v>323011.70000000001</v>
      </c>
      <c r="H153" s="23">
        <f t="shared" si="32"/>
        <v>272334.10000000003</v>
      </c>
      <c r="I153" s="23">
        <f t="shared" si="32"/>
        <v>3225</v>
      </c>
      <c r="J153" s="23">
        <f t="shared" si="32"/>
        <v>0</v>
      </c>
      <c r="K153" s="23">
        <f t="shared" si="32"/>
        <v>71336.899999999994</v>
      </c>
      <c r="L153" s="23">
        <f t="shared" si="32"/>
        <v>63142.900000000001</v>
      </c>
      <c r="M153" s="23">
        <f t="shared" si="32"/>
        <v>63362.199999999997</v>
      </c>
      <c r="N153" s="23">
        <f t="shared" si="32"/>
        <v>63362.199999999997</v>
      </c>
      <c r="O153" s="15"/>
      <c r="P153" s="25"/>
    </row>
    <row r="154" ht="15.75">
      <c r="A154" s="13"/>
      <c r="B154" s="52"/>
      <c r="C154" s="53"/>
      <c r="D154" s="13" t="s">
        <v>32</v>
      </c>
      <c r="E154" s="23">
        <f t="shared" si="31"/>
        <v>453988.85999999999</v>
      </c>
      <c r="F154" s="23">
        <f t="shared" si="31"/>
        <v>424941.93999999994</v>
      </c>
      <c r="G154" s="23">
        <f t="shared" si="32"/>
        <v>305224.95999999996</v>
      </c>
      <c r="H154" s="23">
        <f t="shared" si="32"/>
        <v>287699.03999999998</v>
      </c>
      <c r="I154" s="23">
        <f t="shared" si="32"/>
        <v>3297.5</v>
      </c>
      <c r="J154" s="23">
        <f t="shared" si="32"/>
        <v>0</v>
      </c>
      <c r="K154" s="23">
        <f t="shared" si="32"/>
        <v>70449.300000000003</v>
      </c>
      <c r="L154" s="23">
        <f t="shared" si="32"/>
        <v>62225.800000000003</v>
      </c>
      <c r="M154" s="23">
        <f t="shared" si="32"/>
        <v>75017.100000000006</v>
      </c>
      <c r="N154" s="23">
        <f t="shared" si="32"/>
        <v>75017.100000000006</v>
      </c>
      <c r="O154" s="15"/>
      <c r="P154" s="25"/>
    </row>
    <row r="155" ht="15.75">
      <c r="A155" s="13"/>
      <c r="B155" s="52"/>
      <c r="C155" s="53"/>
      <c r="D155" s="13" t="s">
        <v>33</v>
      </c>
      <c r="E155" s="23">
        <f t="shared" si="31"/>
        <v>512995.5959999999</v>
      </c>
      <c r="F155" s="23">
        <f t="shared" si="31"/>
        <v>495061.79599999997</v>
      </c>
      <c r="G155" s="23">
        <f t="shared" si="32"/>
        <v>314780.59999999998</v>
      </c>
      <c r="H155" s="23">
        <f t="shared" si="32"/>
        <v>304006.5</v>
      </c>
      <c r="I155" s="23">
        <f t="shared" si="32"/>
        <v>3135.3000000000002</v>
      </c>
      <c r="J155" s="23">
        <f t="shared" si="32"/>
        <v>0</v>
      </c>
      <c r="K155" s="23">
        <f t="shared" si="32"/>
        <v>112958.09599999999</v>
      </c>
      <c r="L155" s="23">
        <f t="shared" si="32"/>
        <v>108933.69599999998</v>
      </c>
      <c r="M155" s="23">
        <f t="shared" si="32"/>
        <v>82121.600000000006</v>
      </c>
      <c r="N155" s="23">
        <f t="shared" si="32"/>
        <v>82121.600000000006</v>
      </c>
      <c r="O155" s="15"/>
      <c r="P155" s="25"/>
    </row>
    <row r="156" ht="15.75">
      <c r="A156" s="13"/>
      <c r="B156" s="52"/>
      <c r="C156" s="53"/>
      <c r="D156" s="13" t="s">
        <v>34</v>
      </c>
      <c r="E156" s="23">
        <f t="shared" si="31"/>
        <v>576137.70000000007</v>
      </c>
      <c r="F156" s="23">
        <f t="shared" si="31"/>
        <v>559218.70000000007</v>
      </c>
      <c r="G156" s="23">
        <f t="shared" si="32"/>
        <v>344500.90000000002</v>
      </c>
      <c r="H156" s="23">
        <f t="shared" si="32"/>
        <v>327581.90000000002</v>
      </c>
      <c r="I156" s="23">
        <f t="shared" si="32"/>
        <v>645.60000000000002</v>
      </c>
      <c r="J156" s="23">
        <f t="shared" si="32"/>
        <v>645.60000000000002</v>
      </c>
      <c r="K156" s="23">
        <f t="shared" si="32"/>
        <v>145737.90000000002</v>
      </c>
      <c r="L156" s="23">
        <f t="shared" si="32"/>
        <v>145737.90000000002</v>
      </c>
      <c r="M156" s="23">
        <f t="shared" si="32"/>
        <v>85253.300000000003</v>
      </c>
      <c r="N156" s="23">
        <f t="shared" si="32"/>
        <v>85253.300000000003</v>
      </c>
      <c r="O156" s="15"/>
      <c r="P156" s="25"/>
      <c r="X156" s="48"/>
    </row>
    <row r="157" ht="15.75">
      <c r="A157" s="13"/>
      <c r="B157" s="52"/>
      <c r="C157" s="53"/>
      <c r="D157" s="13" t="s">
        <v>35</v>
      </c>
      <c r="E157" s="23">
        <f t="shared" ref="E157:E163" si="33">G157+I157+K157+M157</f>
        <v>583396.5</v>
      </c>
      <c r="F157" s="23">
        <f t="shared" si="31"/>
        <v>569589.39999999991</v>
      </c>
      <c r="G157" s="23">
        <f t="shared" si="32"/>
        <v>343129</v>
      </c>
      <c r="H157" s="23">
        <f>H110+H75+H26+H145</f>
        <v>334029.79999999999</v>
      </c>
      <c r="I157" s="23">
        <f t="shared" ref="I157:N157" si="34">I110+I75+I26+I145</f>
        <v>5000</v>
      </c>
      <c r="J157" s="23">
        <f t="shared" si="34"/>
        <v>5000</v>
      </c>
      <c r="K157" s="23">
        <f>K110+K75+K26</f>
        <v>147346.5</v>
      </c>
      <c r="L157" s="23">
        <f t="shared" si="34"/>
        <v>142638.59999999998</v>
      </c>
      <c r="M157" s="23">
        <f t="shared" si="34"/>
        <v>87921</v>
      </c>
      <c r="N157" s="23">
        <f t="shared" si="34"/>
        <v>87921</v>
      </c>
      <c r="O157" s="15"/>
      <c r="P157" s="25"/>
      <c r="X157" s="48"/>
      <c r="AB157" s="54">
        <f t="shared" ref="AB157:AB159" si="35">E157-M157</f>
        <v>495475.5</v>
      </c>
    </row>
    <row r="158" ht="15.75">
      <c r="A158" s="13"/>
      <c r="B158" s="52"/>
      <c r="C158" s="53"/>
      <c r="D158" s="13" t="s">
        <v>36</v>
      </c>
      <c r="E158" s="23">
        <f t="shared" si="33"/>
        <v>658172.88</v>
      </c>
      <c r="F158" s="23">
        <f t="shared" si="31"/>
        <v>540531.18000000005</v>
      </c>
      <c r="G158" s="23">
        <f t="shared" si="32"/>
        <v>417705.98000000004</v>
      </c>
      <c r="H158" s="23">
        <f t="shared" si="32"/>
        <v>376719.08000000002</v>
      </c>
      <c r="I158" s="23">
        <f t="shared" si="32"/>
        <v>20000</v>
      </c>
      <c r="J158" s="23">
        <f t="shared" si="32"/>
        <v>0</v>
      </c>
      <c r="K158" s="23">
        <f t="shared" si="32"/>
        <v>157092.5</v>
      </c>
      <c r="L158" s="23">
        <f t="shared" si="32"/>
        <v>100437.70000000001</v>
      </c>
      <c r="M158" s="23">
        <f t="shared" si="32"/>
        <v>63374.399999999994</v>
      </c>
      <c r="N158" s="23">
        <f t="shared" si="32"/>
        <v>63374.399999999994</v>
      </c>
      <c r="O158" s="15"/>
      <c r="P158" s="25"/>
      <c r="X158" s="48"/>
      <c r="AB158" s="54">
        <f t="shared" si="35"/>
        <v>594798.47999999998</v>
      </c>
    </row>
    <row r="159" ht="15.75">
      <c r="A159" s="13"/>
      <c r="B159" s="52"/>
      <c r="C159" s="53"/>
      <c r="D159" s="13" t="s">
        <v>37</v>
      </c>
      <c r="E159" s="55">
        <f t="shared" si="33"/>
        <v>721503.19999999995</v>
      </c>
      <c r="F159" s="55">
        <f t="shared" si="31"/>
        <v>601386.5</v>
      </c>
      <c r="G159" s="55">
        <f t="shared" si="32"/>
        <v>451028.5</v>
      </c>
      <c r="H159" s="55">
        <f t="shared" ref="H159:H160" si="36">H112+H77+H28+H147</f>
        <v>398110.79999999999</v>
      </c>
      <c r="I159" s="55">
        <f t="shared" si="32"/>
        <v>40416</v>
      </c>
      <c r="J159" s="55">
        <f t="shared" si="32"/>
        <v>5416</v>
      </c>
      <c r="K159" s="55">
        <f t="shared" si="32"/>
        <v>146665.70000000001</v>
      </c>
      <c r="L159" s="55">
        <f t="shared" si="32"/>
        <v>114466.7</v>
      </c>
      <c r="M159" s="55">
        <f t="shared" si="32"/>
        <v>83393</v>
      </c>
      <c r="N159" s="55">
        <f t="shared" si="32"/>
        <v>83393</v>
      </c>
      <c r="O159" s="15"/>
      <c r="P159" s="25"/>
      <c r="X159" s="48"/>
      <c r="AB159" s="54">
        <f t="shared" si="35"/>
        <v>638110.19999999995</v>
      </c>
    </row>
    <row r="160" ht="15.75">
      <c r="A160" s="13"/>
      <c r="B160" s="52"/>
      <c r="C160" s="53"/>
      <c r="D160" s="13" t="s">
        <v>38</v>
      </c>
      <c r="E160" s="23">
        <f t="shared" si="33"/>
        <v>731608.59000000008</v>
      </c>
      <c r="F160" s="23">
        <f t="shared" si="31"/>
        <v>665390.02000000002</v>
      </c>
      <c r="G160" s="23">
        <f t="shared" si="32"/>
        <v>490831.34000000008</v>
      </c>
      <c r="H160" s="23">
        <f t="shared" si="36"/>
        <v>452812.69000000006</v>
      </c>
      <c r="I160" s="23">
        <f t="shared" ref="I160:N160" si="37">I113+I78+I29+I148</f>
        <v>5432.8999999999996</v>
      </c>
      <c r="J160" s="23">
        <f t="shared" si="37"/>
        <v>432.89999999999998</v>
      </c>
      <c r="K160" s="23">
        <f t="shared" si="37"/>
        <v>147446.14999999999</v>
      </c>
      <c r="L160" s="23">
        <f t="shared" si="37"/>
        <v>124246.23000000001</v>
      </c>
      <c r="M160" s="23">
        <f t="shared" si="37"/>
        <v>87898.199999999983</v>
      </c>
      <c r="N160" s="23">
        <f t="shared" si="37"/>
        <v>87898.199999999983</v>
      </c>
      <c r="O160" s="15"/>
      <c r="P160" s="25"/>
      <c r="X160" s="48"/>
    </row>
    <row r="161" ht="15.75">
      <c r="A161" s="13"/>
      <c r="B161" s="52"/>
      <c r="C161" s="53"/>
      <c r="D161" s="13" t="s">
        <v>39</v>
      </c>
      <c r="E161" s="23">
        <f t="shared" si="33"/>
        <v>854991.80000000005</v>
      </c>
      <c r="F161" s="23">
        <f t="shared" si="31"/>
        <v>462101.20000000001</v>
      </c>
      <c r="G161" s="23">
        <f t="shared" si="32"/>
        <v>556686</v>
      </c>
      <c r="H161" s="23">
        <f t="shared" si="32"/>
        <v>390105.5</v>
      </c>
      <c r="I161" s="23">
        <f t="shared" si="32"/>
        <v>5000</v>
      </c>
      <c r="J161" s="23">
        <f t="shared" si="32"/>
        <v>0</v>
      </c>
      <c r="K161" s="23">
        <f t="shared" si="32"/>
        <v>228873</v>
      </c>
      <c r="L161" s="23">
        <f t="shared" si="32"/>
        <v>7562.8999999999996</v>
      </c>
      <c r="M161" s="23">
        <f t="shared" si="32"/>
        <v>64432.800000000003</v>
      </c>
      <c r="N161" s="23">
        <f t="shared" si="32"/>
        <v>64432.800000000003</v>
      </c>
      <c r="O161" s="15"/>
      <c r="P161" s="25"/>
      <c r="X161" s="48"/>
    </row>
    <row r="162" ht="15.75">
      <c r="A162" s="13"/>
      <c r="B162" s="52"/>
      <c r="C162" s="53"/>
      <c r="D162" s="13" t="s">
        <v>40</v>
      </c>
      <c r="E162" s="23">
        <f t="shared" si="33"/>
        <v>791950.70000000007</v>
      </c>
      <c r="F162" s="23">
        <f t="shared" si="31"/>
        <v>462101.20000000001</v>
      </c>
      <c r="G162" s="23">
        <f t="shared" si="32"/>
        <v>575353.90000000002</v>
      </c>
      <c r="H162" s="23">
        <f t="shared" ref="H162:N163" si="38">H115+H80+H31+H150</f>
        <v>390105.5</v>
      </c>
      <c r="I162" s="23">
        <f t="shared" si="32"/>
        <v>5000</v>
      </c>
      <c r="J162" s="23">
        <f t="shared" si="32"/>
        <v>0</v>
      </c>
      <c r="K162" s="23">
        <f t="shared" si="32"/>
        <v>147164</v>
      </c>
      <c r="L162" s="23">
        <f t="shared" si="32"/>
        <v>7562.8999999999996</v>
      </c>
      <c r="M162" s="23">
        <f t="shared" si="32"/>
        <v>64432.800000000003</v>
      </c>
      <c r="N162" s="23">
        <f t="shared" si="32"/>
        <v>64432.800000000003</v>
      </c>
      <c r="O162" s="15"/>
      <c r="P162" s="25"/>
    </row>
    <row r="163" s="21" customFormat="1">
      <c r="A163" s="13"/>
      <c r="B163" s="56"/>
      <c r="C163" s="57"/>
      <c r="D163" s="13" t="s">
        <v>41</v>
      </c>
      <c r="E163" s="23">
        <f t="shared" si="33"/>
        <v>884415.80000000005</v>
      </c>
      <c r="F163" s="23">
        <f t="shared" si="31"/>
        <v>353700</v>
      </c>
      <c r="G163" s="23">
        <f t="shared" si="32"/>
        <v>667819</v>
      </c>
      <c r="H163" s="23">
        <f t="shared" si="38"/>
        <v>353700</v>
      </c>
      <c r="I163" s="23">
        <f t="shared" si="38"/>
        <v>5000</v>
      </c>
      <c r="J163" s="23">
        <f t="shared" si="38"/>
        <v>0</v>
      </c>
      <c r="K163" s="23">
        <f t="shared" si="38"/>
        <v>147164</v>
      </c>
      <c r="L163" s="23">
        <f t="shared" si="38"/>
        <v>0</v>
      </c>
      <c r="M163" s="23">
        <f t="shared" si="38"/>
        <v>64432.800000000003</v>
      </c>
      <c r="N163" s="23">
        <f t="shared" si="38"/>
        <v>0</v>
      </c>
      <c r="O163" s="17"/>
      <c r="P163" s="58"/>
    </row>
    <row r="164" ht="26.449999999999999" hidden="1" customHeight="1">
      <c r="E164" s="3"/>
      <c r="F164" s="3"/>
      <c r="G164" s="5" t="s">
        <v>70</v>
      </c>
      <c r="H164" s="1" t="s">
        <v>71</v>
      </c>
      <c r="I164" s="1"/>
      <c r="J164" s="1"/>
      <c r="K164" s="1"/>
      <c r="L164" s="1"/>
      <c r="M164" s="1"/>
      <c r="N164" s="1"/>
      <c r="O164" s="1"/>
    </row>
    <row r="165" ht="15.75" hidden="1">
      <c r="E165" s="59" t="s">
        <v>72</v>
      </c>
      <c r="F165" s="60">
        <v>2022</v>
      </c>
      <c r="G165" s="23">
        <v>429834.40000000002</v>
      </c>
      <c r="H165" s="23">
        <f>114797.39999999999</f>
        <v>114797.39999999999</v>
      </c>
      <c r="I165" s="61"/>
      <c r="J165" s="1"/>
      <c r="K165" s="1"/>
      <c r="L165" s="1"/>
      <c r="M165" s="1"/>
      <c r="N165" s="1"/>
      <c r="O165" s="1"/>
    </row>
    <row r="166" ht="15.75" hidden="1">
      <c r="E166" s="62"/>
      <c r="F166" s="60">
        <v>2023</v>
      </c>
      <c r="G166" s="23">
        <v>390105.5</v>
      </c>
      <c r="H166" s="23">
        <v>7562.8999999999996</v>
      </c>
      <c r="I166" s="1"/>
      <c r="J166" s="1"/>
      <c r="K166" s="1"/>
      <c r="L166" s="1"/>
      <c r="M166" s="1"/>
      <c r="N166" s="1"/>
      <c r="O166" s="1"/>
    </row>
    <row r="167" ht="15.75" hidden="1">
      <c r="E167" s="63"/>
      <c r="F167" s="60">
        <v>2024</v>
      </c>
      <c r="G167" s="23">
        <v>390105.5</v>
      </c>
      <c r="H167" s="23">
        <v>7562.8999999999996</v>
      </c>
      <c r="I167" s="1"/>
      <c r="J167" s="1"/>
      <c r="K167" s="1"/>
      <c r="L167" s="1"/>
      <c r="M167" s="1"/>
      <c r="N167" s="1"/>
      <c r="O167" s="1"/>
    </row>
    <row r="168" ht="15.75" hidden="1">
      <c r="E168" s="59" t="s">
        <v>73</v>
      </c>
      <c r="F168" s="60">
        <v>2022</v>
      </c>
      <c r="G168" s="23">
        <f t="shared" ref="G168:G170" si="39">H160</f>
        <v>452812.69000000006</v>
      </c>
      <c r="H168" s="23">
        <f>J160+L160</f>
        <v>124679.13</v>
      </c>
      <c r="I168" s="1"/>
      <c r="J168" s="1"/>
      <c r="K168" s="1"/>
      <c r="L168" s="1"/>
      <c r="M168" s="1"/>
      <c r="N168" s="1"/>
      <c r="O168" s="1"/>
    </row>
    <row r="169" ht="15.75" hidden="1">
      <c r="E169" s="62"/>
      <c r="F169" s="60">
        <v>2023</v>
      </c>
      <c r="G169" s="23">
        <f t="shared" si="39"/>
        <v>390105.5</v>
      </c>
      <c r="H169" s="23">
        <f t="shared" ref="H169:H170" si="40">L161</f>
        <v>7562.8999999999996</v>
      </c>
      <c r="I169" s="1"/>
      <c r="J169" s="1"/>
      <c r="K169" s="1"/>
      <c r="L169" s="1"/>
      <c r="M169" s="1"/>
      <c r="N169" s="1"/>
      <c r="O169" s="1"/>
    </row>
    <row r="170" ht="15.75" hidden="1">
      <c r="E170" s="63"/>
      <c r="F170" s="60">
        <v>2024</v>
      </c>
      <c r="G170" s="23">
        <f t="shared" si="39"/>
        <v>390105.5</v>
      </c>
      <c r="H170" s="23">
        <f t="shared" si="40"/>
        <v>7562.8999999999996</v>
      </c>
      <c r="I170" s="1"/>
      <c r="J170" s="1"/>
      <c r="K170" s="1"/>
      <c r="L170" s="1"/>
      <c r="M170" s="1"/>
      <c r="N170" s="1"/>
      <c r="O170" s="1"/>
    </row>
    <row r="171" ht="15.75" hidden="1">
      <c r="E171" s="59" t="s">
        <v>74</v>
      </c>
      <c r="F171" s="60">
        <v>2022</v>
      </c>
      <c r="G171" s="23">
        <f t="shared" ref="G171:H173" si="41">G165-G168</f>
        <v>-22978.290000000037</v>
      </c>
      <c r="H171" s="23">
        <f t="shared" si="41"/>
        <v>-9881.7300000000105</v>
      </c>
      <c r="I171" s="1"/>
      <c r="J171" s="1"/>
      <c r="K171" s="1"/>
      <c r="L171" s="1"/>
      <c r="M171" s="1"/>
      <c r="N171" s="1"/>
      <c r="O171" s="1"/>
    </row>
    <row r="172" ht="15.75" hidden="1">
      <c r="E172" s="62"/>
      <c r="F172" s="60">
        <v>2023</v>
      </c>
      <c r="G172" s="64">
        <f t="shared" si="41"/>
        <v>0</v>
      </c>
      <c r="H172" s="64">
        <f t="shared" si="41"/>
        <v>0</v>
      </c>
      <c r="I172" s="1"/>
      <c r="J172" s="1"/>
      <c r="K172" s="1"/>
      <c r="L172" s="1"/>
      <c r="M172" s="1"/>
      <c r="N172" s="1"/>
      <c r="O172" s="1"/>
    </row>
    <row r="173" ht="15.75" hidden="1">
      <c r="E173" s="63"/>
      <c r="F173" s="60">
        <v>2024</v>
      </c>
      <c r="G173" s="64">
        <f t="shared" si="41"/>
        <v>0</v>
      </c>
      <c r="H173" s="64">
        <f t="shared" si="41"/>
        <v>0</v>
      </c>
      <c r="I173" s="1"/>
      <c r="J173" s="1"/>
      <c r="K173" s="1"/>
      <c r="L173" s="1"/>
      <c r="M173" s="1"/>
      <c r="N173" s="1"/>
      <c r="O173" s="1"/>
    </row>
    <row r="174" ht="15.75" hidden="1">
      <c r="E174" s="3"/>
      <c r="F174" s="3"/>
      <c r="G174" s="5"/>
      <c r="H174" s="1"/>
      <c r="I174" s="1"/>
      <c r="J174" s="1"/>
      <c r="K174" s="1"/>
      <c r="L174" s="1"/>
      <c r="M174" s="1"/>
      <c r="N174" s="1"/>
      <c r="O174" s="1"/>
    </row>
    <row r="175" ht="15.75" hidden="1">
      <c r="F175" s="4">
        <v>2024</v>
      </c>
      <c r="H175" s="65"/>
      <c r="I175" s="65">
        <f t="shared" ref="I175:I176" si="42">H175-H162</f>
        <v>-390105.5</v>
      </c>
    </row>
    <row r="176" ht="15.75" hidden="1">
      <c r="F176" s="4">
        <v>2025</v>
      </c>
      <c r="H176" s="65"/>
      <c r="I176" s="65">
        <f t="shared" si="42"/>
        <v>-353700</v>
      </c>
    </row>
    <row r="177" ht="15.75" hidden="1"/>
    <row r="179" ht="15.75">
      <c r="H179" s="66"/>
      <c r="L179" s="5"/>
      <c r="M179" s="1"/>
      <c r="N179" s="1"/>
      <c r="O179" s="1"/>
    </row>
    <row r="180" ht="15.75">
      <c r="L180" s="5"/>
      <c r="M180" s="1"/>
      <c r="N180" s="1"/>
      <c r="O180" s="1"/>
    </row>
    <row r="181" ht="15.75">
      <c r="L181" s="5"/>
      <c r="M181" s="1"/>
      <c r="N181" s="1"/>
      <c r="O181" s="1"/>
    </row>
  </sheetData>
  <mergeCells count="66">
    <mergeCell ref="A1:O1"/>
    <mergeCell ref="A2:O2"/>
    <mergeCell ref="A3:O3"/>
    <mergeCell ref="A4:O4"/>
    <mergeCell ref="A5:O5"/>
    <mergeCell ref="A6:O6"/>
    <mergeCell ref="A7:O7"/>
    <mergeCell ref="A9:O9"/>
    <mergeCell ref="A11:O11"/>
    <mergeCell ref="A14:A16"/>
    <mergeCell ref="B14:B16"/>
    <mergeCell ref="C14:C16"/>
    <mergeCell ref="D14:D16"/>
    <mergeCell ref="E14:F15"/>
    <mergeCell ref="G14:N14"/>
    <mergeCell ref="O14:O15"/>
    <mergeCell ref="G15:H15"/>
    <mergeCell ref="I15:J15"/>
    <mergeCell ref="K15:L15"/>
    <mergeCell ref="M15:N15"/>
    <mergeCell ref="A18:O18"/>
    <mergeCell ref="A19:O19"/>
    <mergeCell ref="A20:O20"/>
    <mergeCell ref="A21:A32"/>
    <mergeCell ref="B21:B32"/>
    <mergeCell ref="O21:O32"/>
    <mergeCell ref="C23:C32"/>
    <mergeCell ref="A33:O33"/>
    <mergeCell ref="A34:O34"/>
    <mergeCell ref="A35:A69"/>
    <mergeCell ref="B35:B41"/>
    <mergeCell ref="O35:O55"/>
    <mergeCell ref="B42:B48"/>
    <mergeCell ref="B49:B55"/>
    <mergeCell ref="B56:B62"/>
    <mergeCell ref="O56:O81"/>
    <mergeCell ref="B63:B69"/>
    <mergeCell ref="A70:A81"/>
    <mergeCell ref="B70:B81"/>
    <mergeCell ref="C72:C81"/>
    <mergeCell ref="A82:N82"/>
    <mergeCell ref="A83:N83"/>
    <mergeCell ref="A84:A104"/>
    <mergeCell ref="B84:B90"/>
    <mergeCell ref="O84:O116"/>
    <mergeCell ref="B91:B97"/>
    <mergeCell ref="B98:B104"/>
    <mergeCell ref="A105:A116"/>
    <mergeCell ref="B105:B116"/>
    <mergeCell ref="C107:C116"/>
    <mergeCell ref="A117:N117"/>
    <mergeCell ref="A118:N118"/>
    <mergeCell ref="A119:A139"/>
    <mergeCell ref="B119:B125"/>
    <mergeCell ref="O119:O151"/>
    <mergeCell ref="B126:B132"/>
    <mergeCell ref="B133:B139"/>
    <mergeCell ref="A140:A151"/>
    <mergeCell ref="B140:B151"/>
    <mergeCell ref="C144:C151"/>
    <mergeCell ref="A152:A163"/>
    <mergeCell ref="B152:C163"/>
    <mergeCell ref="O152:O163"/>
    <mergeCell ref="E165:E167"/>
    <mergeCell ref="E168:E170"/>
    <mergeCell ref="E171:E173"/>
  </mergeCells>
  <printOptions headings="0" gridLines="0"/>
  <pageMargins left="0.23622000000000001" right="0.15748000000000001" top="0.19684999999999997" bottom="0.19684999999999997" header="0.31496099999999999" footer="0.31496099999999999"/>
  <pageSetup paperSize="9" scale="75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>Grizli777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revision>1</cp:revision>
  <dcterms:created xsi:type="dcterms:W3CDTF">2014-06-24T05:35:00Z</dcterms:created>
  <dcterms:modified xsi:type="dcterms:W3CDTF">2023-02-01T03:53:05Z</dcterms:modified>
  <cp:version>786432</cp:version>
</cp:coreProperties>
</file>