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08" windowWidth="15120" windowHeight="8016"/>
  </bookViews>
  <sheets>
    <sheet name="Паспорт программы" sheetId="3" r:id="rId1"/>
    <sheet name="Анализ ситуации" sheetId="5" r:id="rId2"/>
    <sheet name="Показатели, цели, задачи" sheetId="6" r:id="rId3"/>
    <sheet name="Перечень мероприятий" sheetId="4" r:id="rId4"/>
    <sheet name="Экономический расчёт расходов" sheetId="7" r:id="rId5"/>
    <sheet name="Перечень объектов" sheetId="11" r:id="rId6"/>
  </sheets>
  <definedNames>
    <definedName name="_xlnm.Print_Area" localSheetId="1">'Анализ ситуации'!$A$1:$W$154</definedName>
    <definedName name="_xlnm.Print_Area" localSheetId="0">'Паспорт программы'!$A$1:$X$52</definedName>
    <definedName name="_xlnm.Print_Area" localSheetId="3">'Перечень мероприятий'!$A$1:$Q$241</definedName>
    <definedName name="_xlnm.Print_Area" localSheetId="5">'Перечень объектов'!$A$1:$N$203</definedName>
    <definedName name="_xlnm.Print_Area" localSheetId="2">'Показатели, цели, задачи'!$A$1:$T$61</definedName>
    <definedName name="_xlnm.Print_Area" localSheetId="4">'Экономический расчёт расходов'!$A$1:$X$48</definedName>
  </definedNames>
  <calcPr calcId="145621"/>
</workbook>
</file>

<file path=xl/calcChain.xml><?xml version="1.0" encoding="utf-8"?>
<calcChain xmlns="http://schemas.openxmlformats.org/spreadsheetml/2006/main">
  <c r="G160" i="4" l="1"/>
  <c r="L32" i="7" l="1"/>
  <c r="M32" i="7"/>
  <c r="N32" i="7"/>
  <c r="O32" i="7"/>
  <c r="P32" i="7"/>
  <c r="Q32" i="7"/>
  <c r="K32" i="7"/>
  <c r="G196" i="11" l="1"/>
  <c r="G197" i="11"/>
  <c r="G199" i="11"/>
  <c r="G200" i="11"/>
  <c r="G201" i="11"/>
  <c r="G193" i="11"/>
  <c r="G177" i="11" s="1"/>
  <c r="G192" i="11"/>
  <c r="G176" i="11" s="1"/>
  <c r="G191" i="11"/>
  <c r="G175" i="11" s="1"/>
  <c r="G190" i="11"/>
  <c r="G174" i="11" s="1"/>
  <c r="G198" i="11" s="1"/>
  <c r="G189" i="11"/>
  <c r="G173" i="11" s="1"/>
  <c r="G188" i="11"/>
  <c r="G172" i="11" s="1"/>
  <c r="G187" i="11"/>
  <c r="G171" i="11" s="1"/>
  <c r="F186" i="11"/>
  <c r="E186" i="11"/>
  <c r="G186" i="11" s="1"/>
  <c r="D186" i="11"/>
  <c r="G178" i="11"/>
  <c r="F178" i="11"/>
  <c r="E178" i="11"/>
  <c r="D178" i="11"/>
  <c r="E177" i="11"/>
  <c r="D177" i="11"/>
  <c r="F176" i="11"/>
  <c r="E176" i="11"/>
  <c r="D176" i="11"/>
  <c r="F175" i="11"/>
  <c r="E175" i="11"/>
  <c r="D175" i="11"/>
  <c r="F174" i="11"/>
  <c r="E174" i="11"/>
  <c r="D174" i="11"/>
  <c r="F173" i="11"/>
  <c r="E173" i="11"/>
  <c r="D173" i="11"/>
  <c r="F172" i="11"/>
  <c r="F196" i="11" s="1"/>
  <c r="E172" i="11"/>
  <c r="D172" i="11"/>
  <c r="E171" i="11"/>
  <c r="G162" i="11"/>
  <c r="F162" i="11"/>
  <c r="E162" i="11"/>
  <c r="D162" i="11"/>
  <c r="G154" i="11"/>
  <c r="F154" i="11"/>
  <c r="E154" i="11"/>
  <c r="D154" i="11"/>
  <c r="G153" i="11"/>
  <c r="F153" i="11"/>
  <c r="E153" i="11"/>
  <c r="D153" i="11"/>
  <c r="F152" i="11"/>
  <c r="D152" i="11"/>
  <c r="F151" i="11"/>
  <c r="F199" i="11" s="1"/>
  <c r="D151" i="11"/>
  <c r="G150" i="11"/>
  <c r="F150" i="11"/>
  <c r="E150" i="11"/>
  <c r="D150" i="11"/>
  <c r="G149" i="11"/>
  <c r="E149" i="11"/>
  <c r="G147" i="11"/>
  <c r="E147" i="11"/>
  <c r="G140" i="11"/>
  <c r="F140" i="11"/>
  <c r="E139" i="11"/>
  <c r="D139" i="11"/>
  <c r="E138" i="11"/>
  <c r="D138" i="11"/>
  <c r="G137" i="11"/>
  <c r="F137" i="11"/>
  <c r="E136" i="11"/>
  <c r="D136" i="11"/>
  <c r="E135" i="11"/>
  <c r="D135" i="11"/>
  <c r="G134" i="11"/>
  <c r="F134" i="11"/>
  <c r="E133" i="11"/>
  <c r="D133" i="11"/>
  <c r="E132" i="11"/>
  <c r="D132" i="11"/>
  <c r="G131" i="11"/>
  <c r="F131" i="11"/>
  <c r="E130" i="11"/>
  <c r="D130" i="11"/>
  <c r="E129" i="11"/>
  <c r="D129" i="11"/>
  <c r="G127" i="11"/>
  <c r="F127" i="11"/>
  <c r="E126" i="11"/>
  <c r="D126" i="11"/>
  <c r="E125" i="11"/>
  <c r="D125" i="11"/>
  <c r="G124" i="11"/>
  <c r="F124" i="11"/>
  <c r="E123" i="11"/>
  <c r="D123" i="11"/>
  <c r="E122" i="11"/>
  <c r="D122" i="11"/>
  <c r="G121" i="11"/>
  <c r="F121" i="11"/>
  <c r="E120" i="11"/>
  <c r="E121" i="11" s="1"/>
  <c r="D120" i="11"/>
  <c r="D121" i="11" s="1"/>
  <c r="G119" i="11"/>
  <c r="F119" i="11"/>
  <c r="E118" i="11"/>
  <c r="D118" i="11"/>
  <c r="E117" i="11"/>
  <c r="D117" i="11"/>
  <c r="G116" i="11"/>
  <c r="F116" i="11"/>
  <c r="E115" i="11"/>
  <c r="D115" i="11"/>
  <c r="E114" i="11"/>
  <c r="D114" i="11"/>
  <c r="G112" i="11"/>
  <c r="F112" i="11"/>
  <c r="E111" i="11"/>
  <c r="E112" i="11" s="1"/>
  <c r="D111" i="11"/>
  <c r="D112" i="11" s="1"/>
  <c r="G110" i="11"/>
  <c r="F110" i="11"/>
  <c r="E109" i="11"/>
  <c r="E110" i="11" s="1"/>
  <c r="D109" i="11"/>
  <c r="D110" i="11" s="1"/>
  <c r="G108" i="11"/>
  <c r="F108" i="11"/>
  <c r="E107" i="11"/>
  <c r="D107" i="11"/>
  <c r="E106" i="11"/>
  <c r="D106" i="11"/>
  <c r="G105" i="11"/>
  <c r="F105" i="11"/>
  <c r="E104" i="11"/>
  <c r="E105" i="11" s="1"/>
  <c r="D104" i="11"/>
  <c r="D105" i="11" s="1"/>
  <c r="G95" i="11"/>
  <c r="F95" i="11"/>
  <c r="E94" i="11"/>
  <c r="D94" i="11"/>
  <c r="E93" i="11"/>
  <c r="D93" i="11"/>
  <c r="G92" i="11"/>
  <c r="F92" i="11"/>
  <c r="E91" i="11"/>
  <c r="D91" i="11"/>
  <c r="E90" i="11"/>
  <c r="D90" i="11"/>
  <c r="G89" i="11"/>
  <c r="F89" i="11"/>
  <c r="E88" i="11"/>
  <c r="E89" i="11" s="1"/>
  <c r="D88" i="11"/>
  <c r="D89" i="11" s="1"/>
  <c r="G87" i="11"/>
  <c r="F87" i="11"/>
  <c r="E86" i="11"/>
  <c r="E87" i="11" s="1"/>
  <c r="D86" i="11"/>
  <c r="D87" i="11" s="1"/>
  <c r="G79" i="11"/>
  <c r="F79" i="11"/>
  <c r="E78" i="11"/>
  <c r="D78" i="11"/>
  <c r="E77" i="11"/>
  <c r="D77" i="11"/>
  <c r="G76" i="11"/>
  <c r="F76" i="11"/>
  <c r="E75" i="11"/>
  <c r="D75" i="11"/>
  <c r="E74" i="11"/>
  <c r="D74" i="11"/>
  <c r="G72" i="11"/>
  <c r="F72" i="11"/>
  <c r="E71" i="11"/>
  <c r="D71" i="11"/>
  <c r="E70" i="11"/>
  <c r="D70" i="11"/>
  <c r="G69" i="11"/>
  <c r="F69" i="11"/>
  <c r="F200" i="11" s="1"/>
  <c r="E68" i="11"/>
  <c r="D68" i="11"/>
  <c r="E67" i="11"/>
  <c r="D67" i="11"/>
  <c r="G66" i="11"/>
  <c r="F66" i="11"/>
  <c r="F197" i="11" s="1"/>
  <c r="D66" i="11"/>
  <c r="E65" i="11"/>
  <c r="E66" i="11" s="1"/>
  <c r="G63" i="11"/>
  <c r="F63" i="11"/>
  <c r="E62" i="11"/>
  <c r="E63" i="11" s="1"/>
  <c r="D62" i="11"/>
  <c r="D63" i="11" s="1"/>
  <c r="G61" i="11"/>
  <c r="F61" i="11"/>
  <c r="E60" i="11"/>
  <c r="D60" i="11"/>
  <c r="E59" i="11"/>
  <c r="D59" i="11"/>
  <c r="G58" i="11"/>
  <c r="F58" i="11"/>
  <c r="E57" i="11"/>
  <c r="D57" i="11"/>
  <c r="E56" i="11"/>
  <c r="D56" i="11"/>
  <c r="G49" i="11"/>
  <c r="F49" i="11"/>
  <c r="E48" i="11"/>
  <c r="D48" i="11"/>
  <c r="E47" i="11"/>
  <c r="D47" i="11"/>
  <c r="G46" i="11"/>
  <c r="F46" i="11"/>
  <c r="E45" i="11"/>
  <c r="D45" i="11"/>
  <c r="E44" i="11"/>
  <c r="D44" i="11"/>
  <c r="G43" i="11"/>
  <c r="F43" i="11"/>
  <c r="E42" i="11"/>
  <c r="D42" i="11"/>
  <c r="E41" i="11"/>
  <c r="D41" i="11"/>
  <c r="G39" i="11"/>
  <c r="F39" i="11"/>
  <c r="E38" i="11"/>
  <c r="D38" i="11"/>
  <c r="E37" i="11"/>
  <c r="D37" i="11"/>
  <c r="G36" i="11"/>
  <c r="F36" i="11"/>
  <c r="E35" i="11"/>
  <c r="D35" i="11"/>
  <c r="E34" i="11"/>
  <c r="D34" i="11"/>
  <c r="G33" i="11"/>
  <c r="F33" i="11"/>
  <c r="F201" i="11" s="1"/>
  <c r="E32" i="11"/>
  <c r="D32" i="11"/>
  <c r="E31" i="11"/>
  <c r="E199" i="11" s="1"/>
  <c r="D31" i="11"/>
  <c r="D199" i="11" s="1"/>
  <c r="G30" i="11"/>
  <c r="F30" i="11"/>
  <c r="F198" i="11" s="1"/>
  <c r="E29" i="11"/>
  <c r="E197" i="11" s="1"/>
  <c r="D29" i="11"/>
  <c r="D197" i="11" s="1"/>
  <c r="E28" i="11"/>
  <c r="E196" i="11" s="1"/>
  <c r="D28" i="11"/>
  <c r="D196" i="11" s="1"/>
  <c r="G26" i="11"/>
  <c r="F26" i="11"/>
  <c r="E25" i="11"/>
  <c r="E26" i="11" s="1"/>
  <c r="D25" i="11"/>
  <c r="D26" i="11" s="1"/>
  <c r="G24" i="11"/>
  <c r="F24" i="11"/>
  <c r="E23" i="11"/>
  <c r="D23" i="11"/>
  <c r="E22" i="11"/>
  <c r="D22" i="11"/>
  <c r="G21" i="11"/>
  <c r="F21" i="11"/>
  <c r="E20" i="11"/>
  <c r="D20" i="11"/>
  <c r="E19" i="11"/>
  <c r="D19" i="11"/>
  <c r="G18" i="11"/>
  <c r="F18" i="11"/>
  <c r="E17" i="11"/>
  <c r="D17" i="11"/>
  <c r="E16" i="11"/>
  <c r="D16" i="11"/>
  <c r="G15" i="11"/>
  <c r="F15" i="11"/>
  <c r="E14" i="11"/>
  <c r="E15" i="11" s="1"/>
  <c r="D14" i="11"/>
  <c r="D15" i="11" s="1"/>
  <c r="D33" i="11" l="1"/>
  <c r="D39" i="11"/>
  <c r="D92" i="11"/>
  <c r="E39" i="11"/>
  <c r="E58" i="11"/>
  <c r="F170" i="11"/>
  <c r="E33" i="11"/>
  <c r="E46" i="11"/>
  <c r="D170" i="11"/>
  <c r="D108" i="11"/>
  <c r="D113" i="11" s="1"/>
  <c r="E95" i="11"/>
  <c r="E124" i="11"/>
  <c r="E131" i="11"/>
  <c r="G141" i="11"/>
  <c r="E137" i="11"/>
  <c r="F27" i="11"/>
  <c r="D21" i="11"/>
  <c r="E69" i="11"/>
  <c r="E200" i="11" s="1"/>
  <c r="E76" i="11"/>
  <c r="G80" i="11"/>
  <c r="F96" i="11"/>
  <c r="F85" i="11" s="1"/>
  <c r="D116" i="11"/>
  <c r="F141" i="11"/>
  <c r="E170" i="11"/>
  <c r="G27" i="11"/>
  <c r="E21" i="11"/>
  <c r="F73" i="11"/>
  <c r="D72" i="11"/>
  <c r="D79" i="11"/>
  <c r="D46" i="11"/>
  <c r="D58" i="11"/>
  <c r="F64" i="11"/>
  <c r="E119" i="11"/>
  <c r="E140" i="11"/>
  <c r="G170" i="11"/>
  <c r="G64" i="11"/>
  <c r="D18" i="11"/>
  <c r="D24" i="11"/>
  <c r="D30" i="11"/>
  <c r="F40" i="11"/>
  <c r="D36" i="11"/>
  <c r="D43" i="11"/>
  <c r="F50" i="11"/>
  <c r="D49" i="11"/>
  <c r="D61" i="11"/>
  <c r="G73" i="11"/>
  <c r="E72" i="11"/>
  <c r="E79" i="11"/>
  <c r="G96" i="11"/>
  <c r="G85" i="11" s="1"/>
  <c r="E92" i="11"/>
  <c r="G113" i="11"/>
  <c r="G128" i="11"/>
  <c r="D124" i="11"/>
  <c r="E127" i="11"/>
  <c r="D140" i="11"/>
  <c r="G146" i="11"/>
  <c r="E146" i="11"/>
  <c r="F146" i="11"/>
  <c r="E18" i="11"/>
  <c r="E24" i="11"/>
  <c r="E30" i="11"/>
  <c r="G40" i="11"/>
  <c r="E36" i="11"/>
  <c r="E43" i="11"/>
  <c r="G50" i="11"/>
  <c r="E49" i="11"/>
  <c r="E61" i="11"/>
  <c r="D69" i="11"/>
  <c r="D200" i="11" s="1"/>
  <c r="D76" i="11"/>
  <c r="F80" i="11"/>
  <c r="D95" i="11"/>
  <c r="F113" i="11"/>
  <c r="D119" i="11"/>
  <c r="F128" i="11"/>
  <c r="D131" i="11"/>
  <c r="E134" i="11"/>
  <c r="E116" i="11"/>
  <c r="D137" i="11"/>
  <c r="D146" i="11"/>
  <c r="E108" i="11"/>
  <c r="E113" i="11" s="1"/>
  <c r="D127" i="11"/>
  <c r="D134" i="11"/>
  <c r="X40" i="7"/>
  <c r="W40" i="7"/>
  <c r="V40" i="7"/>
  <c r="U40" i="7"/>
  <c r="T40" i="7"/>
  <c r="S40" i="7"/>
  <c r="R40" i="7"/>
  <c r="Q39" i="7"/>
  <c r="P39" i="7"/>
  <c r="O39" i="7"/>
  <c r="N39" i="7"/>
  <c r="M39" i="7"/>
  <c r="L39" i="7"/>
  <c r="K39" i="7"/>
  <c r="P38" i="7"/>
  <c r="O38" i="7"/>
  <c r="N38" i="7"/>
  <c r="M38" i="7"/>
  <c r="L38" i="7"/>
  <c r="K38" i="7"/>
  <c r="O37" i="7"/>
  <c r="N37" i="7"/>
  <c r="M37" i="7"/>
  <c r="L37" i="7"/>
  <c r="K37" i="7"/>
  <c r="O36" i="7"/>
  <c r="N36" i="7"/>
  <c r="M36" i="7"/>
  <c r="L36" i="7"/>
  <c r="K36" i="7"/>
  <c r="N35" i="7"/>
  <c r="M35" i="7"/>
  <c r="L35" i="7"/>
  <c r="K35" i="7"/>
  <c r="Q34" i="7"/>
  <c r="P34" i="7"/>
  <c r="O34" i="7"/>
  <c r="N34" i="7"/>
  <c r="M34" i="7"/>
  <c r="L34" i="7"/>
  <c r="K34" i="7"/>
  <c r="Q33" i="7"/>
  <c r="P33" i="7"/>
  <c r="O33" i="7"/>
  <c r="N33" i="7"/>
  <c r="M33" i="7"/>
  <c r="L33" i="7"/>
  <c r="K33" i="7"/>
  <c r="Q31" i="7"/>
  <c r="P31" i="7"/>
  <c r="O31" i="7"/>
  <c r="N31" i="7"/>
  <c r="M31" i="7"/>
  <c r="L31" i="7"/>
  <c r="K31" i="7"/>
  <c r="Q30" i="7"/>
  <c r="P30" i="7"/>
  <c r="O30" i="7"/>
  <c r="N30" i="7"/>
  <c r="M30" i="7"/>
  <c r="L30" i="7"/>
  <c r="K30" i="7"/>
  <c r="M29" i="7"/>
  <c r="L29" i="7"/>
  <c r="K29" i="7"/>
  <c r="M28" i="7"/>
  <c r="L28" i="7"/>
  <c r="K28" i="7"/>
  <c r="M27" i="7"/>
  <c r="L27" i="7"/>
  <c r="K27" i="7"/>
  <c r="M26" i="7"/>
  <c r="L26" i="7"/>
  <c r="K26" i="7"/>
  <c r="K25" i="7"/>
  <c r="M24" i="7"/>
  <c r="L24" i="7"/>
  <c r="K24" i="7"/>
  <c r="M23" i="7"/>
  <c r="L23" i="7"/>
  <c r="K23" i="7"/>
  <c r="M22" i="7"/>
  <c r="L22" i="7"/>
  <c r="K22" i="7"/>
  <c r="K21" i="7"/>
  <c r="K20" i="7"/>
  <c r="M19" i="7"/>
  <c r="L19" i="7"/>
  <c r="K19" i="7"/>
  <c r="M18" i="7"/>
  <c r="L18" i="7"/>
  <c r="K18" i="7"/>
  <c r="M17" i="7"/>
  <c r="L17" i="7"/>
  <c r="K17" i="7"/>
  <c r="M16" i="7"/>
  <c r="L16" i="7"/>
  <c r="K16" i="7"/>
  <c r="Q15" i="7"/>
  <c r="P15" i="7"/>
  <c r="O15" i="7"/>
  <c r="N15" i="7"/>
  <c r="M15" i="7"/>
  <c r="L15" i="7"/>
  <c r="K15" i="7"/>
  <c r="Q14" i="7"/>
  <c r="P14" i="7"/>
  <c r="O14" i="7"/>
  <c r="N14" i="7"/>
  <c r="M14" i="7"/>
  <c r="L14" i="7"/>
  <c r="K14" i="7"/>
  <c r="Q13" i="7"/>
  <c r="P13" i="7"/>
  <c r="O13" i="7"/>
  <c r="N13" i="7"/>
  <c r="M13" i="7"/>
  <c r="L13" i="7"/>
  <c r="K13" i="7"/>
  <c r="Q12" i="7"/>
  <c r="P12" i="7"/>
  <c r="O12" i="7"/>
  <c r="N12" i="7"/>
  <c r="M12" i="7"/>
  <c r="L12" i="7"/>
  <c r="K12" i="7"/>
  <c r="Q11" i="7"/>
  <c r="P11" i="7"/>
  <c r="O11" i="7"/>
  <c r="N11" i="7"/>
  <c r="M11" i="7"/>
  <c r="L11" i="7"/>
  <c r="K11" i="7"/>
  <c r="J231" i="4"/>
  <c r="I231" i="4"/>
  <c r="H231" i="4"/>
  <c r="J230" i="4"/>
  <c r="I230" i="4"/>
  <c r="H230" i="4"/>
  <c r="J229" i="4"/>
  <c r="I229" i="4"/>
  <c r="H229" i="4"/>
  <c r="J228" i="4"/>
  <c r="I228" i="4"/>
  <c r="H228" i="4"/>
  <c r="J227" i="4"/>
  <c r="I227" i="4"/>
  <c r="H227" i="4"/>
  <c r="J226" i="4"/>
  <c r="I226" i="4"/>
  <c r="H226" i="4"/>
  <c r="J225" i="4"/>
  <c r="I225" i="4"/>
  <c r="H225" i="4"/>
  <c r="G225" i="4"/>
  <c r="G233" i="4" s="1"/>
  <c r="I216" i="4"/>
  <c r="G216" i="4"/>
  <c r="I208" i="4"/>
  <c r="G208" i="4"/>
  <c r="I200" i="4"/>
  <c r="G200" i="4"/>
  <c r="I192" i="4"/>
  <c r="G192" i="4"/>
  <c r="I184" i="4"/>
  <c r="G184" i="4"/>
  <c r="J176" i="4"/>
  <c r="I176" i="4"/>
  <c r="H176" i="4"/>
  <c r="G176" i="4"/>
  <c r="G231" i="4"/>
  <c r="G230" i="4"/>
  <c r="G229" i="4"/>
  <c r="G228" i="4"/>
  <c r="G227" i="4"/>
  <c r="J168" i="4"/>
  <c r="I168" i="4"/>
  <c r="H168" i="4"/>
  <c r="J151" i="4"/>
  <c r="I143" i="4"/>
  <c r="G143" i="4"/>
  <c r="J143" i="4"/>
  <c r="J135" i="4"/>
  <c r="H135" i="4"/>
  <c r="G135" i="4"/>
  <c r="J70" i="4"/>
  <c r="I70" i="4"/>
  <c r="H70" i="4"/>
  <c r="G70" i="4"/>
  <c r="J62" i="4"/>
  <c r="I62" i="4"/>
  <c r="H62" i="4"/>
  <c r="G62" i="4"/>
  <c r="J54" i="4"/>
  <c r="I54" i="4"/>
  <c r="H54" i="4"/>
  <c r="G54" i="4"/>
  <c r="J46" i="4"/>
  <c r="I46" i="4"/>
  <c r="H46" i="4"/>
  <c r="G46" i="4"/>
  <c r="J38" i="4"/>
  <c r="I38" i="4"/>
  <c r="H38" i="4"/>
  <c r="G38" i="4"/>
  <c r="J30" i="4"/>
  <c r="I30" i="4"/>
  <c r="H30" i="4"/>
  <c r="G30" i="4"/>
  <c r="J22" i="4"/>
  <c r="I22" i="4"/>
  <c r="H22" i="4"/>
  <c r="G22" i="4"/>
  <c r="J14" i="4"/>
  <c r="I14" i="4"/>
  <c r="H14" i="4"/>
  <c r="G14" i="4"/>
  <c r="V45" i="3"/>
  <c r="T45" i="3"/>
  <c r="N45" i="3"/>
  <c r="L45" i="3"/>
  <c r="J45" i="3"/>
  <c r="V44" i="3"/>
  <c r="T44" i="3"/>
  <c r="N44" i="3"/>
  <c r="L44" i="3"/>
  <c r="J44" i="3"/>
  <c r="V43" i="3"/>
  <c r="T43" i="3"/>
  <c r="N43" i="3"/>
  <c r="L43" i="3"/>
  <c r="J43" i="3"/>
  <c r="V42" i="3"/>
  <c r="T42" i="3"/>
  <c r="N42" i="3"/>
  <c r="L42" i="3"/>
  <c r="J42" i="3"/>
  <c r="V41" i="3"/>
  <c r="T41" i="3"/>
  <c r="N41" i="3"/>
  <c r="L41" i="3"/>
  <c r="J41" i="3"/>
  <c r="V40" i="3"/>
  <c r="T40" i="3"/>
  <c r="N40" i="3"/>
  <c r="L40" i="3"/>
  <c r="J40" i="3"/>
  <c r="V39" i="3"/>
  <c r="T39" i="3"/>
  <c r="N39" i="3"/>
  <c r="L39" i="3"/>
  <c r="J39" i="3"/>
  <c r="I135" i="4" l="1"/>
  <c r="G151" i="4"/>
  <c r="E198" i="11"/>
  <c r="G195" i="11"/>
  <c r="D201" i="11"/>
  <c r="F195" i="11"/>
  <c r="D198" i="11"/>
  <c r="E201" i="11"/>
  <c r="H151" i="4"/>
  <c r="H143" i="4"/>
  <c r="G127" i="4"/>
  <c r="I151" i="4"/>
  <c r="I166" i="4"/>
  <c r="I239" i="4" s="1"/>
  <c r="H45" i="3" s="1"/>
  <c r="I95" i="4"/>
  <c r="H164" i="4"/>
  <c r="H237" i="4" s="1"/>
  <c r="G43" i="3" s="1"/>
  <c r="H165" i="4"/>
  <c r="H238" i="4" s="1"/>
  <c r="G44" i="3" s="1"/>
  <c r="I127" i="4"/>
  <c r="H127" i="4"/>
  <c r="J95" i="4"/>
  <c r="J111" i="4"/>
  <c r="H163" i="4"/>
  <c r="H236" i="4" s="1"/>
  <c r="G42" i="3" s="1"/>
  <c r="I111" i="4"/>
  <c r="H166" i="4"/>
  <c r="H239" i="4" s="1"/>
  <c r="G45" i="3" s="1"/>
  <c r="J127" i="4"/>
  <c r="J163" i="4"/>
  <c r="J236" i="4" s="1"/>
  <c r="I119" i="4"/>
  <c r="J165" i="4"/>
  <c r="J238" i="4" s="1"/>
  <c r="P44" i="3"/>
  <c r="G103" i="4"/>
  <c r="G164" i="4"/>
  <c r="G237" i="4" s="1"/>
  <c r="F43" i="3" s="1"/>
  <c r="G168" i="4"/>
  <c r="H224" i="4"/>
  <c r="H95" i="4"/>
  <c r="H119" i="4"/>
  <c r="I224" i="4"/>
  <c r="G226" i="4"/>
  <c r="T46" i="3"/>
  <c r="I163" i="4"/>
  <c r="I236" i="4" s="1"/>
  <c r="H42" i="3" s="1"/>
  <c r="J224" i="4"/>
  <c r="P42" i="3"/>
  <c r="L46" i="3"/>
  <c r="G165" i="4"/>
  <c r="G238" i="4" s="1"/>
  <c r="F44" i="3" s="1"/>
  <c r="G111" i="4"/>
  <c r="J166" i="4"/>
  <c r="J239" i="4" s="1"/>
  <c r="J103" i="4"/>
  <c r="H111" i="4"/>
  <c r="G163" i="4"/>
  <c r="G236" i="4" s="1"/>
  <c r="F42" i="3" s="1"/>
  <c r="G166" i="4"/>
  <c r="G239" i="4" s="1"/>
  <c r="F45" i="3" s="1"/>
  <c r="I164" i="4"/>
  <c r="I237" i="4" s="1"/>
  <c r="H43" i="3" s="1"/>
  <c r="P40" i="3"/>
  <c r="I103" i="4"/>
  <c r="G119" i="4"/>
  <c r="G95" i="4"/>
  <c r="J119" i="4"/>
  <c r="I165" i="4"/>
  <c r="I238" i="4" s="1"/>
  <c r="H44" i="3" s="1"/>
  <c r="J164" i="4"/>
  <c r="J237" i="4" s="1"/>
  <c r="R40" i="3"/>
  <c r="R42" i="3"/>
  <c r="R44" i="3"/>
  <c r="P41" i="3"/>
  <c r="P43" i="3"/>
  <c r="P45" i="3"/>
  <c r="R41" i="3"/>
  <c r="R43" i="3"/>
  <c r="R45" i="3"/>
  <c r="N46" i="3"/>
  <c r="V46" i="3"/>
  <c r="J46" i="3"/>
  <c r="D96" i="11"/>
  <c r="D85" i="11" s="1"/>
  <c r="E64" i="11"/>
  <c r="E73" i="11"/>
  <c r="E96" i="11"/>
  <c r="E85" i="11" s="1"/>
  <c r="D73" i="11"/>
  <c r="D64" i="11"/>
  <c r="D40" i="11"/>
  <c r="D27" i="11"/>
  <c r="D195" i="11" s="1"/>
  <c r="F11" i="11"/>
  <c r="E128" i="11"/>
  <c r="D80" i="11"/>
  <c r="D141" i="11"/>
  <c r="F194" i="11"/>
  <c r="E80" i="11"/>
  <c r="G194" i="11"/>
  <c r="E141" i="11"/>
  <c r="D50" i="11"/>
  <c r="E27" i="11"/>
  <c r="E195" i="11" s="1"/>
  <c r="D128" i="11"/>
  <c r="F55" i="11"/>
  <c r="E50" i="11"/>
  <c r="G11" i="11"/>
  <c r="G55" i="11"/>
  <c r="E40" i="11"/>
  <c r="F103" i="11"/>
  <c r="E55" i="11"/>
  <c r="G103" i="11"/>
  <c r="I161" i="4" l="1"/>
  <c r="I234" i="4" s="1"/>
  <c r="H40" i="3" s="1"/>
  <c r="J87" i="4"/>
  <c r="J161" i="4"/>
  <c r="J234" i="4" s="1"/>
  <c r="H162" i="4"/>
  <c r="H235" i="4" s="1"/>
  <c r="G41" i="3" s="1"/>
  <c r="H87" i="4"/>
  <c r="J162" i="4"/>
  <c r="J235" i="4" s="1"/>
  <c r="J160" i="4"/>
  <c r="J233" i="4" s="1"/>
  <c r="J78" i="4"/>
  <c r="G224" i="4"/>
  <c r="I87" i="4"/>
  <c r="H161" i="4"/>
  <c r="H234" i="4" s="1"/>
  <c r="G40" i="3" s="1"/>
  <c r="G87" i="4"/>
  <c r="I162" i="4"/>
  <c r="I235" i="4" s="1"/>
  <c r="H41" i="3" s="1"/>
  <c r="H103" i="4"/>
  <c r="I78" i="4"/>
  <c r="I160" i="4"/>
  <c r="R39" i="3"/>
  <c r="R46" i="3" s="1"/>
  <c r="P39" i="3"/>
  <c r="P46" i="3" s="1"/>
  <c r="D11" i="11"/>
  <c r="D55" i="11"/>
  <c r="E103" i="11"/>
  <c r="D194" i="11"/>
  <c r="D103" i="11"/>
  <c r="E11" i="11"/>
  <c r="E194" i="11"/>
  <c r="J159" i="4" l="1"/>
  <c r="J232" i="4"/>
  <c r="G162" i="4"/>
  <c r="G235" i="4" s="1"/>
  <c r="F41" i="3" s="1"/>
  <c r="H160" i="4"/>
  <c r="H159" i="4" s="1"/>
  <c r="H78" i="4"/>
  <c r="G78" i="4"/>
  <c r="G161" i="4"/>
  <c r="G234" i="4" s="1"/>
  <c r="F40" i="3" s="1"/>
  <c r="I159" i="4"/>
  <c r="I233" i="4"/>
  <c r="H233" i="4" l="1"/>
  <c r="G39" i="3" s="1"/>
  <c r="G46" i="3" s="1"/>
  <c r="G159" i="4"/>
  <c r="I232" i="4"/>
  <c r="H39" i="3"/>
  <c r="H46" i="3" s="1"/>
  <c r="G232" i="4"/>
  <c r="F39" i="3"/>
  <c r="F46" i="3" s="1"/>
  <c r="H232" i="4" l="1"/>
</calcChain>
</file>

<file path=xl/sharedStrings.xml><?xml version="1.0" encoding="utf-8"?>
<sst xmlns="http://schemas.openxmlformats.org/spreadsheetml/2006/main" count="990" uniqueCount="529">
  <si>
    <t>Показатели задач муниципальной программы, единицы измерения</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</si>
  <si>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</si>
  <si>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</si>
  <si>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Организация управления муниципальной программой и контроль за её реализацией:</t>
  </si>
  <si>
    <t>КОБ</t>
  </si>
  <si>
    <t>I. ПАСПОРТ МУНИЦИПАЛЬНОЙ ПРОГРАММЫ</t>
  </si>
  <si>
    <t>Правовой акт, являющийся основанием для разработки муниципальной программы</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</si>
  <si>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</si>
  <si>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</si>
  <si>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</si>
  <si>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</si>
  <si>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</si>
  <si>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</si>
  <si>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</si>
  <si>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</si>
  <si>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</si>
  <si>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Показатели цели муниципальной программы, единицы измерения</t>
  </si>
  <si>
    <t>Цель: Повышение личной и общественной безопасности</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</si>
  <si>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</si>
  <si>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</si>
  <si>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</si>
  <si>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</si>
  <si>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</si>
  <si>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</si>
  <si>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</si>
  <si>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</si>
  <si>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</si>
  <si>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</si>
  <si>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</si>
  <si>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план</t>
  </si>
  <si>
    <t>Итого</t>
  </si>
  <si>
    <t>Заместитель Мэра Города Томска по безопасности и общим вопросам.</t>
  </si>
  <si>
    <t>не менее 420</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</si>
  <si>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</si>
  <si>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не менее 50</t>
  </si>
  <si>
    <t>управление муниципальной программой осуществляет</t>
  </si>
  <si>
    <t>текущий контроль и мониторинг реализации муниципальной программы осуществляют</t>
  </si>
  <si>
    <t>Распоряжение администрации Города Томска от 01.02.2023 № р 88 «Об утверждении перечня муниципальных программ муниципального образования «Город Томск».</t>
  </si>
  <si>
    <t>Год разработки программы - 2023</t>
  </si>
  <si>
    <t>Показатель цели 1. Количество зарегистрированных преступлений на 1000 жителей, ед.</t>
  </si>
  <si>
    <t xml:space="preserve">Перечень задач муниципальной программы </t>
  </si>
  <si>
    <t>2024-2030 гг.</t>
  </si>
  <si>
    <t>Задача 1: Профилактика правонарушений, терроризма и экстремистской деятельности на территории муниципального образования «Город Томск».</t>
  </si>
  <si>
    <t>не менее 4</t>
  </si>
  <si>
    <t>Показатель 4. Количество распространённых буклетов по вопросам профилактики терроризма, предупреждения и пресечения экстремистской деятельности, шт.</t>
  </si>
  <si>
    <t>не менее 40</t>
  </si>
  <si>
    <t>«Обеспечение безопасности населения города Томска» на 2024 - 2030 годы</t>
  </si>
  <si>
    <t>Приложение к постановлению</t>
  </si>
  <si>
    <t>Задача 1: Профилактика правонарушений, терроризма и экстремистской деятельности на территории муниципального образования «Город Томск».
Задача 2: Повышение уровня защиты населения муниципального образования «Город Томск» от чрезвычайных ситуаций природного и техногенного характера в мирное и военное время.</t>
  </si>
  <si>
    <t>Показатель цели 3: Количество общественных объединений правоохранительной направленности и народных дружин на территории муниципального образования «Город Томск», ед.</t>
  </si>
  <si>
    <t>Показатель цели 5. Количество населения муниципального образования «Город Томск», погибшего при чрезвычайных ситуациях природного и техногенного характера в мирное и военное время (чел.).</t>
  </si>
  <si>
    <t>не более 3</t>
  </si>
  <si>
    <t>Задача 2: Повышение уровня защиты населения муниципального образования «Город Томск» от чрезвычайных ситуаций природного и техногенного характера в мирное и военное время.</t>
  </si>
  <si>
    <t>Показатель 2. Площадь участков, малообеспеченных источниками противопожарного водоснабжения, от общей площади муниципального образования «Город Томск», %.</t>
  </si>
  <si>
    <t>Показатель 3. Количество профилактических бесед с гражданами, проведенных народными дружинниками, ед.</t>
  </si>
  <si>
    <t>всего</t>
  </si>
  <si>
    <t>ВСЕГО ПО МУНИЦИПАЛЬНОЙ ПРОГРАММЕ</t>
  </si>
  <si>
    <t>Итого по задаче 2</t>
  </si>
  <si>
    <t>В</t>
  </si>
  <si>
    <t>III</t>
  </si>
  <si>
    <t>Мероприятие 2.7. Организация спасательных постов в целях минимизации гибели людей на водных объектах.</t>
  </si>
  <si>
    <t>Мероприятие 2.6. Строительство противопожарных резервуаров.</t>
  </si>
  <si>
    <t>МКУ «ОДС г. Томска»</t>
  </si>
  <si>
    <t>Задача 2 муниципальной программы: Повышение уровня защиты населения муниципального образования «Город Томск» от чрезвычайных ситуаций природного и техногенного характера в мирное и военное время.</t>
  </si>
  <si>
    <t>Итого по задаче 1</t>
  </si>
  <si>
    <t>Г</t>
  </si>
  <si>
    <t>II</t>
  </si>
  <si>
    <t>Мероприятие 1.18. 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t>
  </si>
  <si>
    <t>УИПиОС
КОБ</t>
  </si>
  <si>
    <t>из них субсидии автономным учреждениям на реализацию муниципальных программ:</t>
  </si>
  <si>
    <t>из них субсидии бюджетным учреждениям на реализацию муниципальных программ:</t>
  </si>
  <si>
    <t>ДО</t>
  </si>
  <si>
    <t>УФКиС</t>
  </si>
  <si>
    <t>УК</t>
  </si>
  <si>
    <t>ИТОГО 2030 год</t>
  </si>
  <si>
    <t>ИТОГО 2029 год</t>
  </si>
  <si>
    <t>ИТОГО 2028 год</t>
  </si>
  <si>
    <t>ИТОГО 2027 год</t>
  </si>
  <si>
    <t>ИТОГО 2026 год</t>
  </si>
  <si>
    <t>Итого по объекту</t>
  </si>
  <si>
    <t>МАОУ ДО ДЮЦ «Звездочка» г. Томска по адресу: г. Томск, ул. Матросова, 8»- проверка достоверности</t>
  </si>
  <si>
    <t>МАОУ ДО ДЮЦ «Звездочка» г. Томска по адресу: г. Томск, ул. Матросова, 8 - СМР</t>
  </si>
  <si>
    <t>МБОУ ДО ДДЮ «Кедр« по адресу: г. Томск, ул. Басандайская, 61 (центр «Кедровый«)- проверка достоверности</t>
  </si>
  <si>
    <t>МБОУ ДО ДДЮ «Кедр« по адресу: г. Томск, ул. Басандайская, 61 (центр «Кедровый«) - СМР</t>
  </si>
  <si>
    <t>МАОУ «Планирование карьеры» по адресу: поселок Калтай, детский лагерь «Солнечный»- проверка достоверности</t>
  </si>
  <si>
    <t>МАОУ «Планирование карьеры» по адресу: поселок Калтай, детский лагерь «Солнечный» - СМР</t>
  </si>
  <si>
    <t>МАОУ ДО ДООПЦ «Юниор» по адресу: п. Калтай (ДЦО «Энергия»)  - проверка достоверности</t>
  </si>
  <si>
    <t>МАОУ ДО ДООПЦ «Юниор» по адресу: п. Калтай (ДЦО «Энергия») - СМР</t>
  </si>
  <si>
    <t>ИТОГО 2025 год</t>
  </si>
  <si>
    <t>МБОУ ДО ДДТ «Искорка» по адресу: г. Томск, ул. Смирнова, 7 - проверка достоверности</t>
  </si>
  <si>
    <t>МБОУ ДО ДДТ «Искорка» по адресу: г. Томск, ул. Смирнова, 7 - СМР</t>
  </si>
  <si>
    <t>МАУ ДО ДТДиМ ДООЛ «Пост № 1»  г. Томска по адресу: г. Томск,  пер. Басандайский 5-й, № 3 - проверка достоверности</t>
  </si>
  <si>
    <t>МАУ ДО ДТДиМ ДООЛ «Пост № 1»  г. Томска по адресу: г. Томск,  пер. Басандайский 5-й, № 3 - СМР</t>
  </si>
  <si>
    <t>МАОУ ДО ДООПЦ «Юниор» по адресу: г. Томск, п. Заварзино, ул. Мостовая, 70 (ДЦО «Патриот«) СМР</t>
  </si>
  <si>
    <t>МАОУ ДО ДДТ «Созвездие» г. Томск, ул. Басандайская, 2б (ПЛ «Орион») - проверка достоверности</t>
  </si>
  <si>
    <t>МАОУ ДО ДДТ «Созвездие» г. Томск, ул. Басандайская, 2б (ПЛ «Орион») - СМР</t>
  </si>
  <si>
    <t>МАОУ ДО ДДТ «У Белого озера» г. Томска по адресу: г.Томск, ул.Кривая,33  - проверка достоверности</t>
  </si>
  <si>
    <t>МАОУ ДО ДДТ «У Белого озера» г. Томска по адресу: г.Томск, ул.Кривая,33 - СМР</t>
  </si>
  <si>
    <t>ИТОГО 2024 год</t>
  </si>
  <si>
    <t>МАОУ ДО ДДТ «У Белого озера» по адресу: г.Томск, ул. Беринга, 15 - СМР</t>
  </si>
  <si>
    <t>МАУ ДТДиМ ДООЛ «Энергетик» по адресу: г. Томск, ул. Басандайская, 63а- проверка достоверности</t>
  </si>
  <si>
    <t>МАУ ДТДиМ ДООЛ «Энергетик» по адресу: г. Томск, ул. Басандайская, 63а  - СМР</t>
  </si>
  <si>
    <t>МАОУ ДО ДДТ «У Белого озера» по адресу: г.Томск, пер. Нагорный, 7, 7/1 - СМР</t>
  </si>
  <si>
    <t>ДКС</t>
  </si>
  <si>
    <t>A</t>
  </si>
  <si>
    <t>Мероприятие 1.12. Капитальный ремонт, установка и монтаж ограждения территорий учреждений дополнительного образования.</t>
  </si>
  <si>
    <t>МАУ «Дом культуры «Светлый», п. Светлый, д. 25 - проверка достоверности</t>
  </si>
  <si>
    <t>МАУ «Дом культуры «Светлый», п. Светлый, д. 25 - СМР</t>
  </si>
  <si>
    <t>МАУ «ДК «КТО», д. Лоскутово, ул. Ленина, 29  - проверка достоверности</t>
  </si>
  <si>
    <t xml:space="preserve">МАУ «ДК «КТО», д. Лоскутово, ул. Ленина, 29 - СМР </t>
  </si>
  <si>
    <t>МАУ Дом культуры «Маяк»
по адресу: г. Томск, ул. Иркутский тракт, 86/1 - СМР</t>
  </si>
  <si>
    <t>МБОУ ДО «Детская школа искусств № 8»
по адресу: г. Томск, д. Лоскутово, ул. Ленина, 27 - СМР</t>
  </si>
  <si>
    <t>МАУ ДО ДЮСШ зимних видов спорта по адресу: г. Томск, ул. Иркутский тракт,105- проверка достоверности</t>
  </si>
  <si>
    <t>МАУ ДО ДЮСШ зимних видов спорта по адресу: г. Томск, ул. Иркутский тракт,105- СМР</t>
  </si>
  <si>
    <t>МАУ ДО ДЮСШ № 16 по адресу: г. Томск, Кировский район (гребная база «Сенная курья») - проверка достоверности</t>
  </si>
  <si>
    <t>МАУ ДО ДЮСШ № 16 по адресу: г. Томск, Кировский район (гребная база «Сенная курья») - СМР</t>
  </si>
  <si>
    <t>МАУ ДО ДЮСШ «Кедр» по адресу: г. Томск, п. Светлый, 46 - проверка достоверности</t>
  </si>
  <si>
    <t>МАУ ДО ДЮСШ «Кедр» по адресу: г. Томск, п. Светлый, 46  - СМР</t>
  </si>
  <si>
    <t>МАОУ ДО ДЮСШ «Победа» 
по адресу: г. Томск, ул. Нахимова, 1- проверка достоверности</t>
  </si>
  <si>
    <t>МАОУ ДО ДЮСШ «Победа» 
по адресу: г. Томск, ул. Нахимова, 1- СМР</t>
  </si>
  <si>
    <t>МАОУ ДО ДЮСШ «Кедр» по адресу: г. Томск, ул. В. Высоцкого, 7  - СМР</t>
  </si>
  <si>
    <t>МАУ ЦСИ
по адресу: г. Томск, ул. Кутузова, 1 б - проверка достоверности</t>
  </si>
  <si>
    <t>МАУ ЦСИ
по адресу: г. Томск, ул. Кутузова, 1 б - СМР</t>
  </si>
  <si>
    <t>МАУ ДО ДЮСШ зимних видов спорта по адресу: г. Томск, ул. Королева, 13- проверка достоверности</t>
  </si>
  <si>
    <t>МАУ ДО ДЮСШ зимних видов спорта по адресу: г. Томск, ул. Королева, 13 - СМР</t>
  </si>
  <si>
    <t>МАОУ СОШ № 2 г. Томска, по адресу: г.Томск, ул. Р. Люксембург, 64   -проверка достоверности</t>
  </si>
  <si>
    <t>МАОУ СОШ № 2 г. Томска, по адресу: г.Томск, ул. Р. Люксембург, 64 - СМР</t>
  </si>
  <si>
    <t>МБОУ ООШ № 45 г. Томска, по адресу:  г. Томск,  ул. Иркутский тракт, 140/1 - проверка достоверности</t>
  </si>
  <si>
    <t>МБОУ ООШ № 45 г. Томска, по адресу:  г. Томск,  ул. Иркутский тракт, 140/1 - СМР</t>
  </si>
  <si>
    <t>МАОУ гимназия № 29 г. Томска по адресу: г. Томск, ул. Новосибирская. 39 - проверка достоверности</t>
  </si>
  <si>
    <t>МАОУ гимназия № 29 г. Томска по адресу: г. Томск, ул. Новосибирская. 39 - СМР</t>
  </si>
  <si>
    <t>МБОУ ООШ № 45 г. Томска, по адресу:  г. Томск,  ул. Войкова, 64/1 - проверка достоверности</t>
  </si>
  <si>
    <t>МБОУ ООШ № 45 г. Томска, по адресу:  г. Томск,  ул. Войкова, 64/1 - СМР</t>
  </si>
  <si>
    <t>МАОУ СОШ № 37 г.Томска 
по адресу: г. Томск, ул. С. Лазо, 22 - проверка достоверности</t>
  </si>
  <si>
    <t>МАОУ СОШ № 37 г.Томска 
по адресу: г. Томск, ул. С. Лазо, 22 - СМР</t>
  </si>
  <si>
    <t>МАОУ СОШ № 65 г. Томска, по адресу: г. Томск, с. Дзержинское, ул. Фабричная, д. 11  -проверка достоверности</t>
  </si>
  <si>
    <t>МАОУ СОШ № 65 г. Томска, по адресу: г. Томск, с. Дзержинское, ул. Фабричная, д. 11 - СМР</t>
  </si>
  <si>
    <t>МАОУ гимназия № 26 г. Томска, по адресу: г. Томск, ул. Беринга, 4- проверка достоверности</t>
  </si>
  <si>
    <t>МАОУ гимназия № 26 г. Томска, по адресу: г. Томск, ул. Беринга, 4 - СМР</t>
  </si>
  <si>
    <t>МАОУ СОШ № 47 г. Томска по адресу: г. Томск, ул. Пушкина, 54/1 - СМР</t>
  </si>
  <si>
    <t>МАОУ СОШ № 44 г.Томска 
по адресу: г. Томск, ул.Алтайская, 120/1- проверка достоверности</t>
  </si>
  <si>
    <t>МАОУ СОШ № 44 г.Томска 
по адресу: г. Томск, ул.Алтайская, 120/1- СМР</t>
  </si>
  <si>
    <t>МАОУ гимназия №13 г. Томска, по адресу: г. Томск, ул. С. Лазо, 26/1 -проверка достоверности</t>
  </si>
  <si>
    <t>МАОУ гимназия №13 г. Томска, по адресу: г. Томск, ул. С. Лазо, 26/1 - СМР</t>
  </si>
  <si>
    <t>МАОУ СОШ № 67 г.Томска по адресу: г. Томск, ул.Иркутский тракт, 51/3   -проверка достоверности</t>
  </si>
  <si>
    <t>МАОУ СОШ № 67 г.Томска по адресу: г. Томск, ул.Иркутский тракт, 51/3 - СМР</t>
  </si>
  <si>
    <t>МБОУ Русская классическая гимназия № 2 г. Томск по адресу: г. Томск, ул. Лебедева, 92 - СМР</t>
  </si>
  <si>
    <t>А</t>
  </si>
  <si>
    <t>Мероприятие 1.9. Капитальный ремонт, установка и монтаж ограждения территорий муниципальных общеобразовательных учреждений, в т.ч.:</t>
  </si>
  <si>
    <t>УИиМУ</t>
  </si>
  <si>
    <t>Д</t>
  </si>
  <si>
    <t>I</t>
  </si>
  <si>
    <t>Мероприятие 1.8. Обеспечение актуальными программными и техническими средствами информационно-коммуникационных систем администрации Города Томска в целях обеспечения информационной безопасности.</t>
  </si>
  <si>
    <t>КЖП</t>
  </si>
  <si>
    <t>Мероприятие 1.6. 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</si>
  <si>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И</t>
  </si>
  <si>
    <t>Администрация
Советского 
района Города 
Томска</t>
  </si>
  <si>
    <t>Мероприятие 1.4.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Советского района Города Томска, в т.ч. по линии организации общественной правоохранительной деятельности.</t>
  </si>
  <si>
    <t>Администрация
Октябрьского 
района Города 
Томска</t>
  </si>
  <si>
    <t>Мероприятие 1.3.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Октябрьского района Города Томска, в т.ч. по линии организации общественной правоохранительной деятельности.</t>
  </si>
  <si>
    <t>Администрация
Ленинского
района Города 
Томска</t>
  </si>
  <si>
    <t>Мероприятие 1.2.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Ленинского района Города Томска, в т.ч. по линии организации общественной правоохранительной деятельности.</t>
  </si>
  <si>
    <t>Администрация
Кировского
района Города 
Томска</t>
  </si>
  <si>
    <t>Мероприятие 1.1.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Кировского района Города Томска, в т.ч. по линии организации общественной правоохранительной деятельности.</t>
  </si>
  <si>
    <t>Задача 1 муниципальной программы: Профилактика правонарушений, терроризма и экстремистской деятельности на территории муниципального образования «Город Томск».</t>
  </si>
  <si>
    <t>Цель муниципальной программы: Повышение личной и общественной безопасности.</t>
  </si>
  <si>
    <t>потребность</t>
  </si>
  <si>
    <t>утверждено</t>
  </si>
  <si>
    <t>внебюджетных источников</t>
  </si>
  <si>
    <t>областного бюджета</t>
  </si>
  <si>
    <t>федерального бюджета</t>
  </si>
  <si>
    <t>местного бюджета</t>
  </si>
  <si>
    <t>Ответственный исполнитель, соисполнители, участники</t>
  </si>
  <si>
    <t>В том числе за счет средств</t>
  </si>
  <si>
    <t>Объем финансирования                    (тыс. руб.)</t>
  </si>
  <si>
    <t>Срок исполнения</t>
  </si>
  <si>
    <t>Критерий уровня приоритетности мероприятий</t>
  </si>
  <si>
    <t>Уровень приоритетности мероприятий</t>
  </si>
  <si>
    <t>Код бюджетной классификации (КЦСР, КВР)</t>
  </si>
  <si>
    <t>№ п/п</t>
  </si>
  <si>
    <t>ПЕРЕЧЕНЬ МЕРОПРИЯТИЙ И РЕСУРСНОЕ ОБЕСПЕЧЕНИЕ МУНИЦИПАЛЬНОЙ ПРОГРАММЫ, НЕ ВКЛЮЧАЮЩЕЙ ПОДПРОГРАММЫ</t>
  </si>
  <si>
    <t>Приложение 3 к муниципальной программе «Обеспечение безопасности населения города Томска» на 2024 - 2030 годы</t>
  </si>
  <si>
    <t>II. АНАЛИЗ ТЕКУЩЕЙ СИТУАЦИИ</t>
  </si>
  <si>
    <t>Приложение 1 к муниципальной программе «Обеспечение безопасности населения города Томска» на 2024 - 2030 годы</t>
  </si>
  <si>
    <t>Отчетность МКУ «ОДС г. Томска»</t>
  </si>
  <si>
    <t>1.2.7.</t>
  </si>
  <si>
    <t>1.2.6.</t>
  </si>
  <si>
    <t>1.2.5.</t>
  </si>
  <si>
    <t>1.2.4.</t>
  </si>
  <si>
    <t>1.2.3.</t>
  </si>
  <si>
    <t>1.2.2.</t>
  </si>
  <si>
    <t>1.2.1.</t>
  </si>
  <si>
    <t>2. Площадь участков, малообеспеченных источниками противопожарного водоснабжения, от общей площади муниципального образования «Город Томск», %.</t>
  </si>
  <si>
    <t>1.2.</t>
  </si>
  <si>
    <t>КОБ
УИПиОС</t>
  </si>
  <si>
    <t>Бухгалтерская отчетность</t>
  </si>
  <si>
    <t>Количество буклетов, шт.</t>
  </si>
  <si>
    <t>1.1.18.</t>
  </si>
  <si>
    <t>2
не менее 200</t>
  </si>
  <si>
    <t>2
200</t>
  </si>
  <si>
    <t>Информация УИПиОС
КОБ</t>
  </si>
  <si>
    <t>Количество размещенных публикаций в сети Интернет
Количество прокатов аудио роликов, ед.</t>
  </si>
  <si>
    <t>1.1.17.</t>
  </si>
  <si>
    <t xml:space="preserve">ДО
</t>
  </si>
  <si>
    <t>Отчетность ДО</t>
  </si>
  <si>
    <t>Количество образовательных учреждений, где требуется установка охранной сигнализации, ед.</t>
  </si>
  <si>
    <t>1.1.16.</t>
  </si>
  <si>
    <t xml:space="preserve">
29
</t>
  </si>
  <si>
    <t xml:space="preserve">
35
</t>
  </si>
  <si>
    <t>Количество образовательных учреждений, где требуется модернизация и дооборудование систем видеонаблюдения, ед.</t>
  </si>
  <si>
    <t>1.1.15.</t>
  </si>
  <si>
    <t>Отчетность УФКиС</t>
  </si>
  <si>
    <t>Количество установленных систем видеонаблюдения, ед.</t>
  </si>
  <si>
    <t>1.1.14.</t>
  </si>
  <si>
    <t>Отчетность УК</t>
  </si>
  <si>
    <t>1.1.13.</t>
  </si>
  <si>
    <t>Количество заключений о проверке достоверности определения сметной стоимости, ед.</t>
  </si>
  <si>
    <t>Количество разработанной проектно-сметной документации, ед.</t>
  </si>
  <si>
    <t>Отчетность ДКС</t>
  </si>
  <si>
    <t>Количество учреждений, где установлены ограждения, ед.</t>
  </si>
  <si>
    <t>Мероприятие 1.12. Капитальный ремонт, установка и монтаж ограждения территорий муниципальных учреждений дополнительного образования.</t>
  </si>
  <si>
    <t>1.1.12.</t>
  </si>
  <si>
    <t>1.1.11.</t>
  </si>
  <si>
    <t>1.1.10.</t>
  </si>
  <si>
    <t>Мероприятие 1.9. Капитальный ремонт, установка и монтаж ограждения территорий муниципальных общеобразовательных учреждений.</t>
  </si>
  <si>
    <t>1.1.9.</t>
  </si>
  <si>
    <t>Информация УИиМУ</t>
  </si>
  <si>
    <t>Прирост аппаратной части, базового программного обеспечения информационных систем при оснащении центра обработки данных и автоматизированных рабочих мест,не менее %</t>
  </si>
  <si>
    <t>1.1.8.</t>
  </si>
  <si>
    <t>Количество обслуживаемых камер видеонаблюдения, ед.</t>
  </si>
  <si>
    <t>1.1.7.</t>
  </si>
  <si>
    <t>Информация УМВД России по Томской области, Департамента управления муниципальной собственностью администрации Города Томска</t>
  </si>
  <si>
    <t>Количество приобретённых участковых пунктов полиции, шт.</t>
  </si>
  <si>
    <t>1.1.6.</t>
  </si>
  <si>
    <t>Распоряжение администрации Города Томска</t>
  </si>
  <si>
    <t>Численность поощряемых участников общественной правоохранительной деятельности, чел.</t>
  </si>
  <si>
    <t>1.1.5.</t>
  </si>
  <si>
    <t>Администрация Советского района Города Томска</t>
  </si>
  <si>
    <t>Отчетность администрации Советского района Города Томска</t>
  </si>
  <si>
    <t>Количество конкурсов, шт.</t>
  </si>
  <si>
    <t>1.1.4.</t>
  </si>
  <si>
    <t>Администрация Октябрьского района Города Томска</t>
  </si>
  <si>
    <t>Отчетность администрации Октябрьского района Города Томска</t>
  </si>
  <si>
    <t>1.1.3.</t>
  </si>
  <si>
    <t>Администрация Ленинского района Города Томска</t>
  </si>
  <si>
    <t>Отчетность администрации Ленинского района Города Томска</t>
  </si>
  <si>
    <t>1.1.2.</t>
  </si>
  <si>
    <t>Администрация Кировского района Города Томска</t>
  </si>
  <si>
    <t>Отчетность администрации Кировского района Города Томска</t>
  </si>
  <si>
    <t>1.1.1.</t>
  </si>
  <si>
    <t>КОБ,
УИПиОС</t>
  </si>
  <si>
    <t>4. Количество распространённых буклетов по вопросам профилактики терроризма, предупреждения и пресечения экстремистской деятельности, шт.</t>
  </si>
  <si>
    <t>Реестр УМВД России по Томской области</t>
  </si>
  <si>
    <t>3. Количество профилактических бесед с гражданами, проведенных народными дружинниками, ед.</t>
  </si>
  <si>
    <t>Отчетность УИПиОС</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</si>
  <si>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</si>
  <si>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Задача 1 муниципальной программы: Профилактика правонарушений, терроризма и экстремистской деятельности на территории муниципального образования «Город Томск».
</t>
  </si>
  <si>
    <t>1.1.</t>
  </si>
  <si>
    <t>Реестр УМВД России  по Томской области</t>
  </si>
  <si>
    <t xml:space="preserve">Цель муниципальной программы: Повышение личной и общественной безопасности.
</t>
  </si>
  <si>
    <t>в соответствии с утвержд финансированием</t>
  </si>
  <si>
    <t>в соответствии с утвержденным финансированием</t>
  </si>
  <si>
    <t>Плановые значения показателей по годам реализации муниципальной программы</t>
  </si>
  <si>
    <t>Фактическое значение показателей на момент разработки муниципальной программы - 2023</t>
  </si>
  <si>
    <t>Ответственный орган (подразделение) за  достижение  значения показателя</t>
  </si>
  <si>
    <t>Метод сбора информации о достижении показателя</t>
  </si>
  <si>
    <t>Наименование показателей целей, задач, мероприятий муниципальной программы (единицы измерения)</t>
  </si>
  <si>
    <t xml:space="preserve">Цель, задачи и мероприятия (ведомственные целевые программы) муниципальной программы </t>
  </si>
  <si>
    <t>Приложение 2 к муниципальной программе «Обеспечение безопасности населения города Томска» на 2024 - 2030 годы</t>
  </si>
  <si>
    <t>* Комплекс мероприятий: прокладка линий связи, приобретение средств вычислительной техники, приобретение серверного и офисного программного обеспечения, аттестация объектов информатизации, приобретение антивирусного программного обеспечения, приобретение средств шифрования и сертификатов цифровой подписи.</t>
  </si>
  <si>
    <t>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t>
  </si>
  <si>
    <t>Количество прокатов, ед.</t>
  </si>
  <si>
    <t xml:space="preserve"> публикаций в сети Интернет.</t>
  </si>
  <si>
    <t>ед.</t>
  </si>
  <si>
    <t>Приобретение в собственность муниципального образования «Город Томск», модернизация и установка систем видео - наблюдения в муниципальных дошкольных образовательных.</t>
  </si>
  <si>
    <t>Приобретение в собственность муниципального образования «Город Томск», модернизация и установка систем видео - наблюдения в муниципальных общеобразовательных учреждениях.</t>
  </si>
  <si>
    <t>кол-во</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</si>
  <si>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</si>
  <si>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м.п.</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</si>
  <si>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</si>
  <si>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</si>
  <si>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общеобразовательных учреждений.</t>
  </si>
  <si>
    <t>комплекс мероприятий*</t>
  </si>
  <si>
    <t>Обеспечение актуальными программными и техническими средствами информационно-коммуникационных систем администрации Города Томска в целях обеспечения информационной безопасности.</t>
  </si>
  <si>
    <t>кв.м.</t>
  </si>
  <si>
    <t>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</si>
  <si>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чел.</t>
  </si>
  <si>
    <t>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</si>
  <si>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Плановая потребность в средствах, тыс. рублей</t>
  </si>
  <si>
    <t>Стоимость единицы натурального показателя, тыс. рублей</t>
  </si>
  <si>
    <t>Объем в натуральных показателях</t>
  </si>
  <si>
    <t>Ед. изм.</t>
  </si>
  <si>
    <t>Подпрограммные мероприятия</t>
  </si>
  <si>
    <t>Приложение 4 к муниципальной программе «Обеспечение безопасности населения города Томска» на 2024 - 2030 годы</t>
  </si>
  <si>
    <t>КРИТЕРИИ ПРИОРИТЕТНОСТИ МЕРОПРИЯТИЙ МУНИЦИПАЛЬНОЙ ПРОГРАММЫ</t>
  </si>
  <si>
    <t>Приложение 5 к муниципальной программе «Обеспечение безопасности населения города Томска» на 2024 - 2030 годы</t>
  </si>
  <si>
    <t>Колличество отремонтированных защитных сооружений, ед.</t>
  </si>
  <si>
    <t xml:space="preserve">Колличество построенных противопожарных резервуаров, ед. </t>
  </si>
  <si>
    <t>Количество созданных спасательных постов в целях минимизации гибели людей, ед.</t>
  </si>
  <si>
    <t>Показатель 3. Количество спасательных постов, организованных в целях минимизации гибели людей на водных объектах, ед.</t>
  </si>
  <si>
    <t>3. Количество спасательных постов, организованных в целях минимизации гибели людей на водных объектах, ед.</t>
  </si>
  <si>
    <t>Мероприятие 2.1. Установка комплексов оповещения населения.</t>
  </si>
  <si>
    <t>Количество установленных комплексов оповещения населения, ед.</t>
  </si>
  <si>
    <t>Мероприятие 2.2.  Проведение технического обслуживания установленных комплексов оповещения населения.</t>
  </si>
  <si>
    <t>Количество обслуживаемых комплексов оповещения населения, ед.</t>
  </si>
  <si>
    <t>Показатель цели 2. Раскрываемость преступлений, %.</t>
  </si>
  <si>
    <t>Наименование муниципального образования</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</si>
  <si>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</si>
  <si>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</si>
  <si>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</si>
  <si>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</si>
  <si>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</si>
  <si>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мошенничеств, %</t>
  </si>
  <si>
    <t>г. Барнаул</t>
  </si>
  <si>
    <t>г. Кызыл</t>
  </si>
  <si>
    <t>-</t>
  </si>
  <si>
    <t>г. Новокузнецк</t>
  </si>
  <si>
    <t>г. Бийск</t>
  </si>
  <si>
    <t>№ п\п</t>
  </si>
  <si>
    <t>Показатель</t>
  </si>
  <si>
    <t>1</t>
  </si>
  <si>
    <t>Количество зарегистрированных преступлений</t>
  </si>
  <si>
    <t>Количество раскрытых преступлений</t>
  </si>
  <si>
    <t>Раскрываемость преступлений</t>
  </si>
  <si>
    <t>%</t>
  </si>
  <si>
    <t>Количество тяжких и особо тяжких преступлений</t>
  </si>
  <si>
    <t>Количество преступлений, совершенных в общественных местах</t>
  </si>
  <si>
    <t>Число ДТП с пострадавшими</t>
  </si>
  <si>
    <t>погибло</t>
  </si>
  <si>
    <t>Аварийность на улично-дорожной сети</t>
  </si>
  <si>
    <t>Установка комплексов оповещения населения</t>
  </si>
  <si>
    <t>Проведение технического обслуживания, установленных комплексов оповещения населения</t>
  </si>
  <si>
    <t>Организация спасательных постов в целях минимизации гибели людей</t>
  </si>
  <si>
    <t>шт.</t>
  </si>
  <si>
    <t>Строительство противопожарных резервуаров.</t>
  </si>
  <si>
    <t>Мероприятие 1.5. Развитие, стимулирование и поддержка общественных объединений правоохранительной направленности и народных дружин на территории муниципального образования «Город Томск».</t>
  </si>
  <si>
    <t>Мероприятие 1.7. Оказание услуг по подключению оборудования, настройке, содержанию и функционированию, обеспечению работы в сети интернет для организации объектов системы видеонаблюдения на территории муниципального образования «Город Томск».</t>
  </si>
  <si>
    <t>Оказание услуг по подключению оборудования, настройке, содержанию и функционированию, обеспечению работы в сети интернет для организации объектов системы видеонаблюдения на территории муниципального образования «Город Томск».</t>
  </si>
  <si>
    <t>Развитие, стимулирование и поддержка общественных объединений правоохранительной направленности и народных дружин на территории муниципального образования «Город Томск».</t>
  </si>
  <si>
    <t>не более 18,9</t>
  </si>
  <si>
    <t>не более 18,85</t>
  </si>
  <si>
    <t>не более 18,8</t>
  </si>
  <si>
    <t>не более 18,75</t>
  </si>
  <si>
    <t>не более 18,7</t>
  </si>
  <si>
    <t>не более 18,65</t>
  </si>
  <si>
    <t>не более 18,6</t>
  </si>
  <si>
    <t>III. ЦЕЛИ, ЗАДАЧИ, ПОКАЗАТЕЛИ МУНИЦИПАЛЬНОЙ ПРОГРАММЫ</t>
  </si>
  <si>
    <t>IV. ПЕРЕЧЕНЬ МЕРОПРИЯТИЙ И ИХ ЭКОНОМИЧЕСКОЕ ОБОСНОВАНИЕ</t>
  </si>
  <si>
    <t xml:space="preserve">Показатели цели, задач, мероприятий муниципальной программы «Обеспечение безопасности населения города Томска» на 2024 - 2030 годы представлены в приложении 2 к муниципальной программе.
</t>
  </si>
  <si>
    <t xml:space="preserve">МКУ «ОДС г. Томска»
</t>
  </si>
  <si>
    <t xml:space="preserve">Наименования целей, задач, мероприятий муниципальной программы
</t>
  </si>
  <si>
    <t>V. МЕХАНИЗМЫ УПРАВЛЕНИЯ И КОНТРОЛЯ</t>
  </si>
  <si>
    <t>Администрация Города Томска (Комитет общественной безопасности).</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</si>
  <si>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КОБ;
КЖП;
УИиМУ; 
УИПиОС;
ДКС;
ДО;
УК;
УФКиС;
МКУ «ОДС г. Томска».</t>
  </si>
  <si>
    <t>Количество зарегистрированных преступленийна 1000 жителей, ед.</t>
  </si>
  <si>
    <t>1.3.</t>
  </si>
  <si>
    <t>1.4.</t>
  </si>
  <si>
    <t>1.5.</t>
  </si>
  <si>
    <t>1.6.</t>
  </si>
  <si>
    <t>1.7.</t>
  </si>
  <si>
    <t>1.8.</t>
  </si>
  <si>
    <t>1.9.</t>
  </si>
  <si>
    <t>1.10.</t>
  </si>
  <si>
    <t>1.11.</t>
  </si>
  <si>
    <t>1.12.</t>
  </si>
  <si>
    <t>2.1.</t>
  </si>
  <si>
    <t>2.2.</t>
  </si>
  <si>
    <t>2.3.</t>
  </si>
  <si>
    <t>2.4.</t>
  </si>
  <si>
    <t>2.5.</t>
  </si>
  <si>
    <t>2.6.</t>
  </si>
  <si>
    <t>2.7.</t>
  </si>
  <si>
    <t>2.8.</t>
  </si>
  <si>
    <t>3.1.</t>
  </si>
  <si>
    <t>3.2.</t>
  </si>
  <si>
    <t>3.3.</t>
  </si>
  <si>
    <t>3.4.</t>
  </si>
  <si>
    <t>4.1.</t>
  </si>
  <si>
    <t>4.2.</t>
  </si>
  <si>
    <t>4.3.</t>
  </si>
  <si>
    <t>4.4.</t>
  </si>
  <si>
    <t>4.5.</t>
  </si>
  <si>
    <t>4.6.</t>
  </si>
  <si>
    <t>4.7.</t>
  </si>
  <si>
    <t>4.8.</t>
  </si>
  <si>
    <t>4.9.</t>
  </si>
  <si>
    <t>4.10.</t>
  </si>
  <si>
    <t>4.11.</t>
  </si>
  <si>
    <t>4.12.</t>
  </si>
  <si>
    <t>4.13.</t>
  </si>
  <si>
    <t xml:space="preserve">Наименования мероприятий муниципальной программы
</t>
  </si>
  <si>
    <t>ДКС, УК, УФКиС</t>
  </si>
  <si>
    <t>ПЕРЕЧЕНЬ ОТДЕЛЬНЫХ МЕРОПРИЯТИЙ МУНИЦИПАЛЬНОЙ ПРОГРАММЫ С РАЗБИВКОЙ ПО ОБЪЕКТАМ</t>
  </si>
  <si>
    <t>ЭКОНОМИЧЕСКИЙ РАСЧЕТ РАСХОДОВ, НЕОБХОДИМЫХ ДЛЯ ИСПОЛНЕНИЯ МЕРОПРИЯТИЙ МУНИЦИПАЛЬНОЙ ПРОГРАММЫ</t>
  </si>
  <si>
    <t>«Обеспечение безопасности населения города Томска» на 2024 - 2030 годы (далее - Муниципальная программа)</t>
  </si>
  <si>
    <t>Показатель 1. Охват населения муниципального образования «Город Томск», муниципальной системой оповещения, защитными сооружениями гражданской обороны, %.</t>
  </si>
  <si>
    <t>Показатель 2. Количество размещенных материалов в средствах массовой информации по вопросам профилактики и предупреждения правонарушений, шт.</t>
  </si>
  <si>
    <t>2. Количество размещенных материалов в средствах массовой информации по вопросам профилактики и предупреждения правонарушений, шт.</t>
  </si>
  <si>
    <t>I. Первый уровень приоритетности:
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
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
В. Объекты и мероприятия, направленные на достижение показателей национальных и региональных проектов.
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и цели муниципальных программ, обеспеченные софинансированием из бюджетов вышестоящих уровней.
Д. Объекты и мероприятия, по которым имеются заключенные муниципальные контракты.
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 в том числе мероприятия в рамках текущей деятельности в сфере профилактики правонарушений, привлечения граждан к участию в общественной правоохранительной деятельности; воспитательные мероприятия, направленные на профилактику терроризма и предупреждение экстремистской деятельности.
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
З. Расходы на финансовое обеспечение деятельности органа администрации Города Томска, являющегося ответственным исполнителем муниципальной программы.
И. Индивидуальные критерии приоритетности: профилактические мероприятия, проводимые субъектами профилактики правонарушений, в т.ч. по линии организации общественной правоохранительной деятельности; мероприятия, предусматривающие социальные денежные выплаты участникам конкурсов и социально значимых мероприятий.
II. Второй уровень приоритетности:
А. Вновь начинаемые объекты капитального строительства, капитального ремонта и реконструкции, по которым имеется проектная документация, проектная документация, разрабатываемая в текущем году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
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
Г. Индивидуальные критерии приоритетности: мероприятия по приобретению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 пропагандистские мероприятия, направленные на профилактику терроризма и предупреждение экстремистской деятельности; мероприятия, направленные на обеспечение антитеррористической безопасности объектов муниципальной собственности (установка систем видеонаблюдения, систем оповещения и управления эвакуацией, систем контроля доступа, обеспечение охраны объектов).</t>
  </si>
  <si>
    <t>III. Третий уровень приоритетности:
А. Объекты и мероприятия, не обеспеченные софинансированием из бюджетов вышестоящих уровней.
Б. Объекты, по которым необходимо разработать проектную документацию.
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
Г. Иные объекты и мероприятия.
Д. Индивидуальные критерии приоритетности: мероприятия по проведению мониторинга, анализа, социологических исследований по вопросам повышения личной и общественной безопасности и межнациональных отношений.</t>
  </si>
  <si>
    <t>Перечень мероприятий и ресурсное обеспечение муниципальной программы «Обеспечение безопасности населения города Томска» на 2024 - 2030 годы и экономический расчет расходов, необходимых для исполнения мероприятий муниципальной программы «Обеспечение безопасности населения города Томска» на 2024 - 2030 годы представлены соответственно в приложениях 3 и 4 к муниципальной программе.
В приложении 5 к муниципальной программе «Обеспечение безопасности населения города Томска» на 2024 - 2030 годы представлен перечень отдельных мероприятий муниципальной программы с разбивкой по объектам.</t>
  </si>
  <si>
    <t>Куратор муниципальной программы - Заместитель Мэра Города Томска по безопасности и общим вопросам. Ответственный исполнитель муниципальной программы - Администрация Города Томска (Комитет общественной безопасности). 
Соисполнители муниципальной программы: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Комитет общественной безопасности администрации Города Томска; Комитет жилищной политики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Департамент капитального строительства администрации Города Томска;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 МКУ «ОДС г. Томска».
Текущий контроль и мониторинг реализации муниципальной программы осуществляют комитет общественной безопасности администрации Города Томска. Контроль и мониторинг реализации муниципальной программы осуществляется постоянно в течение всего периода реализации муниципальной программы. Соисполнители муниципальной программы ежегодно в срок до 30 января года, следующего за отчетным, представляют ответственному исполнителю программы (Комитет общественной безопасности администрации Города Томска) отчеты о реализации, соответственно, мероприятий подпрограмм по итогам отчетного года -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 (далее - Порядок).
Комитет общественной безопасности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по формам согласно приложениям 8 и 8.1 к Порядку в бумажном, а также в электронном виде (в формате MS Excel и MS Word соответственно). После устранения замечаний управления экономического развития администрации Города Томска и департамента финансов администрации Города Томска, комитет общественной безопасности администрации Города Томска утверждает итоговый отчет муниципальным правовым актом руководителя комитета общественной безопасности администрации Города Томска, и представляет его в управление экономического развития администрации Города Томска, департамент финансов администрации Города Томска и в Счетную палату Города Томска в срок до 10 марта года, следующего за отчетным, в бумажном, а также в электронном виде. Информация о значениях целевых показателей Программы запрашивается в УМВД России по Томской области и отражается в Программе и в отчетной документации строго в соответствии с предоставляемыми данными.
Реализацию мероприятий муниципальной программы осуществляют ответственный исполнитель, а также соисполнители. 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комитет общественной безопасности администрации Города Томска; Комитет общественной безопасности администрации Города Томска организует постоянное взаимодействие с органами администрации Города Томска, являющимися соисполнителями муниципальной программы по вопросам:
-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 подготовки отчетов о ходе реализации муниципальной программы; 
-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Софинансирование муниципальной программы из средств областного бюджета возможно в рамках государственной программы «Развитие образования в Томской области»), утвержденной постановлением Администрации Томской области от 27.09.2019 N 342а «Об утверждении государственной программы «Развитие образования в Томской области», а также государственной программы «Обеспечение безопасности населения Томской области», утвержденной постановлением Администрации Томской области от 27.09.2019 N 344а «Об утверждении государственной программы «Обеспечение безопасности населения Томской области».</t>
  </si>
  <si>
    <t>ПОКАЗАТЕЛИ ЦЕЛИ, ЗАДАЧ, МЕРОПРИЯТИЙ МУНИЦИПАЛЬНОЙ ПРОГРАММЫ, НЕ ВКЛЮЧАЮЩЕЙ ПОДПРОГРАММЫ</t>
  </si>
  <si>
    <t>Администрация
Кировского
района Города 
Томска, Администрация
Ленинского
района Города 
Томска, Администрация
Октябрьского
района Города 
Томска, Администрация
Советского
района Города 
Томска, УИПиОС, КОБ, КЖП, УИиМУ, ДКС, УФКиС, УК, ДО</t>
  </si>
  <si>
    <t>Администрация
Кировского
района Города 
Томска, Администрация
Ленинского
района Города 
Томска, Администрация
Октябрьского
района Города 
Томска, Администрация
Советского
района Города 
Томска, УИПиОС, КОБ, КЖП, УИиМУ, ДКС, УФКиС, УК, ДО, МКУ «ОДС г. Томска»</t>
  </si>
  <si>
    <t>Мероприятие 1.10. Капитальный ремонт, установка и монтаж ограждений территорий муниципальных учреждений управления физической культуры и спорта администрации Города Томска.</t>
  </si>
  <si>
    <t>Мероприятие 1.11. Капитальный ремонт, установка и монтаж ограждения территорий муниципальных учреждений управления культуры администрации Города Томска.</t>
  </si>
  <si>
    <t>Мероприятие 1.13. Приобретение в собственность муниципального образования «Город Томск» и установка систем видеонаблюдения в муниципальных учреждениях управления культуры администрации Города Томска.</t>
  </si>
  <si>
    <t>Мероприятие 1.14. 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 администрации Города Томска.</t>
  </si>
  <si>
    <t>Мероприятие 1.15. Приобретение в собственность муниципального образования «Город Томск», модернизация и установка систем видео - наблюдения в муниципальных учреждениях департамента образования администрации Города Томска.</t>
  </si>
  <si>
    <t>Мероприятие 1.16. Установка охранной сигнализации в дошкольных образовательных и общеобразовательных учреждениях департамента образования администрации Города Томска 1-3 класса опасности.</t>
  </si>
  <si>
    <t>Мероприятие 1.10. Капитальный ремонт, установка и монтаж ограждения территорий муниципальных учреждений управления физической культуры и спорта администрации Города Томска.</t>
  </si>
  <si>
    <t>Мероприятие 1.14.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администрации Города Томска.</t>
  </si>
  <si>
    <r>
      <t xml:space="preserve">Мероприятие 1.15. Приобретение в собственность муниципального образования «Город Томск», модернизация и установка систем видео - наблюдения в муниципальных учреждениях департамента образования администрации Города Томска.
</t>
    </r>
    <r>
      <rPr>
        <b/>
        <sz val="9"/>
        <rFont val="Times New Roman"/>
        <family val="1"/>
        <charset val="204"/>
      </rPr>
      <t/>
    </r>
  </si>
  <si>
    <t>Капитальный ремонт, установка и монтаж ограждений территорий муниципальных учреждений управления физической культуры и спорта администрации Города Томска.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</si>
  <si>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 администрации Города Томска.</t>
  </si>
  <si>
    <t>Капитальный ремонт, установка и монтаж ограждений территорий муниципальных учреждений управления культуры администрации Города Томска.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</si>
  <si>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 администрации Города Томска.</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</si>
  <si>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 администрации Города Томска.</t>
  </si>
  <si>
    <t>Приобретение в собственность муниципального образования «Город Томск», модернизация и установка систем видео - наблюдения в муниципальных учреждениях дополнительного образования администрации Города Томска.</t>
  </si>
  <si>
    <t>Установка охранной сигнализации в дошкольных образовательных и общеобразовательных муниципальных учреждениях департамента образования администрации Города Томска 1-3 класса опасности.</t>
  </si>
  <si>
    <t>Показатель цели 4. Доля муниципальных организаций, подведомственных департаменту образования администрации Города Томска, управлению физической культуры и спорта администрации Города Томска, управлению культуры администрации Города Томска, в которых обеспечена антитеррористическая защищенность, в части технической укрепленности, %</t>
  </si>
  <si>
    <t>Отчетность ДО, УФКиС, УК</t>
  </si>
  <si>
    <t>ДО
УФКиС
УК</t>
  </si>
  <si>
    <t>Мероприятие 1.17. Формирование общественного мнения населения Города Томска через средства массовой информации по вопросам профилактики терроризма и экстремистской деятельности.</t>
  </si>
  <si>
    <t>Формирование общественного мнения населения Города Томска через средства массовой информации по вопросам профилактики терроризма и экстремистской деятельности.</t>
  </si>
  <si>
    <r>
      <t xml:space="preserve">Мероприятие 1.14.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администрации Города Томска
</t>
    </r>
    <r>
      <rPr>
        <b/>
        <sz val="9"/>
        <rFont val="Times New Roman"/>
        <family val="1"/>
        <charset val="204"/>
      </rPr>
      <t>2024 г. - 3 ед., в т.ч.:</t>
    </r>
    <r>
      <rPr>
        <sz val="9"/>
        <rFont val="Times New Roman"/>
        <family val="1"/>
        <charset val="204"/>
      </rPr>
      <t xml:space="preserve">
МАУ ДО ДЮСШ «Победа», МАУ ДО ДЮСШ «Кедр», МАУ ДО «Спортивная школа единоборств Города Томска» (пер. Совпортшкольный, 2а).</t>
    </r>
  </si>
  <si>
    <t>В Стратегии социально-экономического развития муниципального образования «Город Томск» до 2030 года, утвержденной решением Думы города Томска от 27.06.2006 N 224 (далее - Стратегия), в рамках стратегического направления «Комфортная городская среда» и целевого вектора «Экологичная и безопасная среда жизнедеятельности» определена стратегическая задача «Повышение личной и общественной безопасности». Для решения данной стратегической задачи разработана настоящая муниципальная программа. Достижение обозначенных в Стратегии стратегических показателей «Количество зарегистрированных преступлений на 1000 жителей, ед.» и «Раскрываемость преступлений, %» будет обеспечено непосредственно в рамках настоящей муниципальной программы.
Безопасность входит в ряд первоочередных задач и является необходимым элементом обеспечения спокойствия горожан и нормального функционирования экономики. Законодательство Российской Федерации определяет характер деятельности органов местного самоуправления по созданию системы профилактики правонарушений, а также задачи по обеспечению личной безопасности граждан, общественного порядка, антитеррористической защищенности, защиты населения от чрезвычайных ситуаций (далее - ЧС) для выполнения которых необходимо использование комплексного подхода.
Эти важнейшие задачи должны решаться во взаимодействии правоохранительных органов с органами местного самоуправления, службами социальной защиты, культуры, образования и иными организациями и общественными объединениями.
Разработка муниципальной программы связана с рядом проблемных вопросов:
1. Сложившаяся в современном обществе криминальная ситуация наглядно демонстрирует нарастание общественной опасности преступности, выражающейся в усилении ее тяжести, жестокости, организованности, значительном ухудшении социальных последствий, росте количества жертв насильственных преступлений, существенном материальном ущербе от экономических преступлений.
2.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3. Риски природных и техногенных ЧС, возникающие в процессе глобального изменения климата, хозяйственной деятельности или в результате крупных техногенных аварий и катастроф, несут значительную угрозу для населения и объектов экономики. Аналогичная ситуация наблюдается в отношении пожаров.</t>
  </si>
  <si>
    <t>Улучшению стратегически важных показателей в сфере обеспечения безопасности способствует реализации мероприятий муниципальной программы, таких как:
- 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
- оказание услуг по подключению оборудования, настройке, содержанию и функционированию, обеспечению работы в сети интернет для организации объектов системы видеонаблюдения на территории муниципального образования «Город Томск»;
- капитальный ремонт, установка и монтаж ограждения территорий муниципальных  учреждений ДО, УК, УФКиС;
- формирование общественного мнения населения Города Томска через средства массовой информации по вопросам профилактики терроризма и экстремистской деятельности;
- 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
- установка комплексов оповещения населения;
- проведение капитального ремонта защитных сооружений гражданской обороны;
- строительство противопожарных резервуаров и др. мероприятий муниципальной программы.
Оптимизация работы по предупреждению и профилактике правонарушений, совершаемых на улицах и в других общественных местах, позволит создать систему стимулов для ведения законопослушного образа жизни. В работу по предупреждению правонарушений необходимо вовлекать предприятия, учреждения, организации всех форм собственности, а также общественные организации.
Значимым направлением деятельности в повышении общественной безопасности является привлечение граждан к охране общественного порядка, возрождение общественных формирований правоохранительной направленности, таких как добровольные народные дружины, казачьи формирования, молодежные организации правоохранительной направленности (студенческие отряды охраны правопорядка, движения юных друзей полиции, юных инспекторов движения), привлечение внештатных сотрудников полиции и помощников участковых уполномоченных полиции.
Повышение эффективности использования имеющихся в различных органах информационных ресурсов, интеграция разрозненных информационных ресурсов с использованием централизации управления и концентрации вычислительных ресурсов, быстрый и надежный доступ к различным базам данных в современных условиях обеспечивается организацией и развитием центров обработки данных.
Для обеспечения указанных возможностей направлено Мероприятие 1.7. «Оказание услуг по подключению оборудования, настройке, содержанию и функционированию, обеспечению работы в сети интернет для организации объектов системы видеонаблюдения» в рамках организации развития информационно-коммуникационной системы (далее-ИКС) и автоматизированных рабочих мест (далее-АРМ).
В органах администрации Города Томска используется оборудование автоматизированных рабочих мест, из которых около половины находятся в эксплуатации более 5 лет. Это оборудование требует замены, потому что имеет износ, не производятся для них комплектующие материалы для ремонта, оно морально устарело и требует замены. Их них только менее 50% оснащены современным программным обеспечением.
Внедрение современных информационных технологий требует качественной модернизации и оборудования центра обработки данных (далее-ЦОД).
При обработке данных законодательством установлены требования по обеспечению информационной безопасности. Федеральный закон от 27.07.2006 № 152-ФЗ «О персональных данных», постановление Правительства РФ от 01.11.2012 N 1119 «Об утверждении требований к защите персональных данных при их обработке в информационных системах персональных данных», Приказ ФСТЭК России от 18.02.2013 N 21 (ред. от 14.05.2020) «Об утверждении Состава и содержания организационных и технических мер по обеспечению безопасности персональных данных при их обработке в информационных системах персональных данных» устанавливают требования по защите обрабатываемых персональных данных.</t>
  </si>
  <si>
    <t>По данным ГУ МЧС России по Томской области и ООО «Томскводоканал» на территории муниципального образования «Город Томск» расположено 2448 источников наружного противопожарного водоснабжения (1454 источника – на сетях ООО «Томскводоканал», 853 источника – объектовое водоснабжение).
Учитывая существующее противопожарное водоснабжение на территории муниципального образования «Город Томск» по-прежнему остаются участки малообеспеченные противопожарным водоснабжением. Для обеспечения маловодных участков противопожарным водоснабжением и минимизации маловодных районов необходимо организовать мероприятия по ежегодному строительству противопожарных резервуаров в количестве 2 шт. 
С учётом реализации мероприятий муниципальной программы и строительства противопожарных резервуаров территория муниципального образования «Город Томск» будет полностью обеспечена необходимым противопожарным водоснабжением в соответствии с действующим законодательством.
В период 2020-2022 гг. на водных объектах муниципального образования «Город Томск» утонуло 12 человек, из них 4 – дети. Все 12 погибших не связаны с купанием в местах массового отдыха, где осуществлялся контроль спасателями за отдыхающими.
Основными причинами гибели людей на водных объектах являются:
- купание в необорудованных местах;
- отдых у водоёмов в состоянии алкогольного опьянения.
Сложившееся положение обусловлено наличием всего одного спасательного поста на городском пляже, расположенного на острове Семейкин муниципального образования «Город Томск».</t>
  </si>
  <si>
    <t>Показатель цели 3. Количество общественных объединений правоохранительной направленности и народных дружин на территории муниципального образования «Город Томск», ед.</t>
  </si>
  <si>
    <t>Показатель цели 5. Количество населения муниципального образования «Город Томск», погибшего при чрезвычайных ситуациях природного и техногенного характера в мирное и военное время, чел.</t>
  </si>
  <si>
    <t>Отдельные показатели в сфере обеспечения безопасности за 2022 год*, ед.</t>
  </si>
  <si>
    <t>2023
план/ прогноз</t>
  </si>
  <si>
    <t>2030
план/ прогноз</t>
  </si>
  <si>
    <t>Количество зарегистрированных преступлений на 1000 жителей</t>
  </si>
  <si>
    <t>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</si>
  <si>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Обоснования включения показателей в муниципальную программу:</t>
  </si>
  <si>
    <t>Наименование показателя цели, задач, мероприятия</t>
  </si>
  <si>
    <t>Обоснование включения в муниципальную программу</t>
  </si>
  <si>
    <t>Показатель цели 1. Количество зарегистрированных преступлений на 1000 жителей.</t>
  </si>
  <si>
    <t>Стратегия социально-экономического развития муниципального образования «Город Томск» до 2030 года, утвержденной решением Думы города Томска от 27.06.2006 № 224.</t>
  </si>
  <si>
    <t>Показатель цели 2. Раскрываемость преступлений.</t>
  </si>
  <si>
    <t>Стратегия социально-экономического развития муниципального образования «Город Томск» до 2030 года, утвержденной решением Думы города Томска от 27.06.2006 № 224</t>
  </si>
  <si>
    <t>Показатель цели 3. Количество общественных объединений правоохранительной направленности и народных дружин на территории муниципального образования «Город Томск».</t>
  </si>
  <si>
    <t>Федеральный закон от 6 октября 2003 г. № 131-ФЗ «Об общих принципах организации местного самоуправления в Российской Федерации».</t>
  </si>
  <si>
    <t>Федеральный закон от 2 апреля 2014 г. № 44-ФЗ «Об участии граждан в охране общественного порядка».</t>
  </si>
  <si>
    <t>Значение показателя, определено исходя из количества в аналогичном периоде прошлого года.</t>
  </si>
  <si>
    <t>Количественный показатель «не менее 4» определен в соответствии с решением Думы Города Томска от 09.12.2014 № 1201 «Об установлении границ территорий, на которых могут быть созданы народные дружины».</t>
  </si>
  <si>
    <t>Данное решение определяет границы территорий, на которых могут быть созданы народные дружины в пределах границ четырех внутригородских территорий муниципального образования «Город Томск».</t>
  </si>
  <si>
    <t>Показатель цели 4. Доля муниципальных организаций, подведомственных департаменту образования администрации Города Томска, управлению физической культуры и спорта администрации Города Томска, управлению культуры администрации Города Томска, в которых обеспечена антитеррористическая защищенность, в части технической укрепленности.</t>
  </si>
  <si>
    <t>Федеральный закон от 06.03.2006 № 35-ФЗ «О противодействии терроризму».</t>
  </si>
  <si>
    <t>Постановление Правительства Российской Федерации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находящихся в сфере деятельности Министерства просвещения Российской Федерации, и формы паспорта безопасности этих объектов (территорий)». Стандарт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утвержденный протоколом заседания рабочей группы по подготовке муниципальных стандартов безопасности муниципальных образовательных организаций от 27.02.2015.</t>
  </si>
  <si>
    <t>Показатель определяется от количества учреждений, которые соответствуют Стандарту безопасности в части антитеррористической защищенности с увеличением их количества до 100%.</t>
  </si>
  <si>
    <t>Показатель цели 5. Количество населения муниципального образования «Город Томск», погибшего при чрезвычайных ситуациях природного и техногенного характера в мирное и военное время.</t>
  </si>
  <si>
    <t>Федеральный закон от 21.12.1994 № 68-ФЗ «О защите населения и территорий от чрезвычайных ситуаций природного и техногенного характера».</t>
  </si>
  <si>
    <t>Показатель задачи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t>
  </si>
  <si>
    <t>Значение показателя определено исходя из численности аналогичного периода прошлого года.</t>
  </si>
  <si>
    <t>Показатель задачи 2. Количество размещенных материалов в средствах массовой информации по вопросам профилактики и предупреждения правонарушений, шт.</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</si>
  <si>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</si>
  <si>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Материалы размещаются на официальном сайте администрации Города Томска в виде пресс-релизов, фотоотчетов, в официальных социальных сетях и информационных каналах, в газете администрации Города Томска «Общественное самоуправление» публикуются интервью и статьи о проводимых профилактических мероприятиях субъектами профилактики, о деятельности в сфере организации охраны общественного порядка, мероприятиях, в которых приняли участие народные дружинники и др.</t>
  </si>
  <si>
    <t>Показатель задачи 3. Количество профилактических бесед с гражданами, проведенных народными дружинниками.</t>
  </si>
  <si>
    <t>Показатель задачи 4. Количество распространённых буклетов по вопросам профилактики терроризма, предупреждения и пресечения экстремистской деятельности.</t>
  </si>
  <si>
    <t>Федеральный закон от 25.07.2002 № 114-ФЗ «О противодействии экстремистской деятельности».</t>
  </si>
  <si>
    <t>Значение показателя определено исходя из ориентировочного количества выпускников общеобразовательных учреждений.</t>
  </si>
  <si>
    <t>Мероприятие 1.1. – 1.4. Организация и проведение ежегодных районных смотров-конкурсов среди субъектов профилактики правонарушений на лучшую организацию профилактической работы, в т.ч. по линии организации общественной правоохранительной деятельности.</t>
  </si>
  <si>
    <t>Федеральный закон от 23 июня 2016 г. № 182-ФЗ «Об основах системы профилактики правонарушений в Российской Федерации».</t>
  </si>
  <si>
    <t>Значение показателя определено исходя из количества проведенных смотров-конкурсов в аналогичном периоде прошлого года.</t>
  </si>
  <si>
    <t>Мероприятие 1.5. Развитие, стимулирование и поддержка общественных объединений правоохранительной направленности и народных дружин на территории Города Томска.</t>
  </si>
  <si>
    <t>Постановление администрации Города Томска от 27.12.2017 № 1311 «Об утверждении Порядка предоставления социальных денежных выплат народным дружинникам».</t>
  </si>
  <si>
    <t>Значение показателя определено исходя из численности поощренных народных дружинников за аналогичный период прошлого года. В связи с ростом числа массовых мероприятий городского масштаба, увеличивается потребность в количестве дружинников для обеспечения общественного порядка на праздниках.</t>
  </si>
  <si>
    <t>Сумма поощрения дружинника определяется по количеству выходов на дежурства по графику, а также по количеству выходов на дежурства в праздники.</t>
  </si>
  <si>
    <t>Значение показателя определено исходя из потребности, обозначенной УМВД России по Томской области.</t>
  </si>
  <si>
    <t>Значение показателя определено исходя из количества ранее установленных систем видеонаблюдения на территории общественных пространств.</t>
  </si>
  <si>
    <t>Повышение эффективности использования имеющихся в различных органах информационных ресурсов, интеграция разрозненных информационных ресурсов с использованием централизации управления и концентрации вычислительных ресурсов, быстрый и надежный доступ к различным базам данных в современных условиях обеспечивается организацией и развитием центров обработки данных.</t>
  </si>
  <si>
    <t>Для обеспечения указанных возможностей направлено данное мероприятие.</t>
  </si>
  <si>
    <t>Значение показателя, определено исходя из количества образовательных учреждений, где необходимо установить ограждения или систему видеонаблюдения соответствующие стандарту безопасности. Данные о количестве учреждений определяют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</si>
  <si>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Значение показателя определено исходя из необходимости регулярного оповещения населения. Материалы размещаются на официальном сайте администрации Города Томска, в газете администрации Города Томска «Общественное самоуправление» в виде пресс-релизов и статей, аудиоролики размещаются на местном радио.</t>
  </si>
  <si>
    <t>Федеральный закон от 21.12.1994 № 68-ФЗ «О защите населения и территорий от чрезвычайных ситуаций природного и техногенного характера». Органы местного самоуправления самостоятельно создают и поддерживают в постоянной готовности муниципальные системы оповещения и информирование населения о чрезвычайных ситуациях.</t>
  </si>
  <si>
    <t xml:space="preserve">Постановление Правительства Российской Федерации от 29.11.1999 № 1309 «О порядке создания убежищ и других объектов гражданской обороны» </t>
  </si>
  <si>
    <t xml:space="preserve">Органы местного самоуправления в мирное время создают, сохраняют существующие объекты гражданской обороны и поддерживают их в состоянии постоянной готовности к использованию. </t>
  </si>
  <si>
    <t>Показатель задачи 2. Площадь участков, малообеспеченных источниками противопожарного водоснабжения, от общей площади муниципального образования «Город Томск».</t>
  </si>
  <si>
    <t xml:space="preserve">Свод правил «Системы противопожарной защиты. Наружное противопожарное водоснабжение. Требования пожарной безопасности» </t>
  </si>
  <si>
    <t xml:space="preserve">Источники противопожарного водоснабжения надлежит размещать в радиусе не менее 200 м от обслуживаемых ими зданий. </t>
  </si>
  <si>
    <t xml:space="preserve">Ст. 68 Федерального закона от 22.07.2008 № 123-ФЗ «Технический регламент о требованиях пожарной безопасности» </t>
  </si>
  <si>
    <t>Территории поселений и городских округов должны быть оборудованы источниками наружного противопожарного водоснабжения, в том числе и противопожарными резервуарами.</t>
  </si>
  <si>
    <t>Показатель задачи 3. Количество спасательных постов, организованных в целях минимизации гибели людей на водных объектах.</t>
  </si>
  <si>
    <t>Исходя из статистических данных, за последние 3 года в период 2020-2023 гг. на водных объектах муниципального образования «Город Томск» утонуло 19 человек, из них 4 – дети. Все 19 погибших не связаны с купанием в местах массового отдыха, где осуществлялся контроль спасателями за отдыхающими.</t>
  </si>
  <si>
    <t>В настоящее время на территории города муниципальная система оповещения и информирования населения о чрезвычайных ситуациях отсутствует. Учитывая то, что на территории муниципального образования «Город Томск» проживает более 50% всего населения Томской области, отсутствие системы оповещения может повлечь за собой человеческие жертвы, ущерб здоровью людей, значительные материальные потери и нарушение жизнедеятельности людей.</t>
  </si>
  <si>
    <t>По предложению Департамента защиты населения и территории Томской области организована работа по приёму в муниципальную собственность 16 комплектов оконечных устройств с устройствами запуска, что будет служить базой для создания полноценной муниципальной системы оповещения.</t>
  </si>
  <si>
    <t>Предлагаемые Департаментом защиты населения и территории Томской области мероприятия и затраты по реконструкции систем оповещения предусматривают не только модернизацию существующего оборудования, передаваемого на баланс администрации Города Томска, но и установку новых дополнительных оконечных устройств в количестве 152 шт., что даёт возможность расширения зон оповещения населения с учётом темпов застройки новых микрорайонов.</t>
  </si>
  <si>
    <t>Мероприятие 2.2. Проведение технического обслуживания установленных комплексов оповещения населения.</t>
  </si>
  <si>
    <t>Приказ МЧС России от 07.2020 № 579/366 «Об утверждении Положения по организации эксплуатационно-технического обслуживания систем оповещения».</t>
  </si>
  <si>
    <t>Основными задачами эксплуатационно-технического обслуживания систем оповещения является предупреждение преждевременного износа механических элементов и отклонения электрических параметров технических средств от норм, устранение неисправностей путем проведения текущего ремонта технических средств оповещения, доведение параметров и характеристик до норм, устранение причин возникновения неисправностей, продление сроков службы технических средств оповещения.</t>
  </si>
  <si>
    <t>Эксплуатационно-технического обслуживания систем оповещения населения муниципального уровня осуществляется органами местного самоуправления.</t>
  </si>
  <si>
    <t>На сегодняшний день на балансе муниципального образования «Город Томск» находится 4 защитных сооружения гражданской обороны в ближайшее время готовятся к приёму ещё 4 сооружения. Практически все сооружения не готовы к приёму укрываемого населения, так как на протяжении многих лет капитальный ремонт данных сооружений не проводился.</t>
  </si>
  <si>
    <t>Для обеспечения маловодных участков противопожарным водоснабжением необходимо организовать мероприятия по ежегодному строительству противопожарных резервуаров в количестве 2 шт.</t>
  </si>
  <si>
    <t>С учётом реализации мероприятия по строительству противопожарных резервуаров, территория муниципального образования «Город Томск» будет полностью обеспечена необходимым противопожарным водоснабжением в соответствии с действующим законодательством</t>
  </si>
  <si>
    <t>Сложившееся положение с гибелью людей на водных объектах обусловлено наличием всего одного спасательного поста на городском пляже, расположенного на острове Семейкин муниципального образования «Город Томск».</t>
  </si>
  <si>
    <t>55 % погибших утонуло в реке Томь от коммунального моста до АО «Томские мельницы». В целях предотвращения гибели людей необходимо принять меры по увеличению количества санкционированных мест отдыха в муниципальном образовании, организовав пляжи. Либо организовать развёртывание спасательных постов в местах, требующих усиленного наблюдения в период массового купания людей на реке Томь в районе улицы Мельничная, д. 13, 26.</t>
  </si>
  <si>
    <t>Основными целями создания спасательных постов является:</t>
  </si>
  <si>
    <t xml:space="preserve">- исключение случаев гибели людей на водных объектах, прежде всего детей; </t>
  </si>
  <si>
    <t>- создание условий для безопасного пребывания граждан в местах массового отдыха населения на водных объектах.</t>
  </si>
  <si>
    <t>1. Охват населения муниципального образования «Город Томск», муниципальной системой оповещения, защитными сооружениями гражданской обороны, %.</t>
  </si>
  <si>
    <t>Мероприятие 2.4. Проведение капитального ремонта защитных сооружений гражданской обороны.</t>
  </si>
  <si>
    <t>Мероприятие 2.5. Закупка и установка оборудования для обеспечения функционирования защитных сооружений гражданской обороны.</t>
  </si>
  <si>
    <t>Мероприятие 2.3. Комплексное обследование защитных сооружений гражданской обороны, разработка проектно-сметной документации на капитальный ремонт.</t>
  </si>
  <si>
    <t>Колличество комплекстных обследований защитных сооружений гражданской обороны, ед.</t>
  </si>
  <si>
    <t>Количество разработанной проектно-сметной документации защитных сооружений гражданской обороны, ед.</t>
  </si>
  <si>
    <t>Колличество комплектов оборудования для обеспечения функционирования защитных сооружений гражданской обороны, ед.</t>
  </si>
  <si>
    <t>Комплексное обследование защитных сооружений гражданской обороны, разработка проектно-сметной документации на капитальный ремонт.</t>
  </si>
  <si>
    <t>Проведение капитального ремонта защитных сооружений гражданской обороны.</t>
  </si>
  <si>
    <t>Закупка и установка оборудования для обеспечения функционирования защитных сооружений гражданской обороны.</t>
  </si>
  <si>
    <t>Показатель задачи 1. Охват населения муниципального образования «Город Томск», муниципальной системой оповещения, защитными сооружениями гражданской обороны.</t>
  </si>
  <si>
    <r>
      <t xml:space="preserve">Основные показатели социально-экономического развития, в том числе показатели, установленные в Стратегии в сфере обеспечения безопасности в срезе центральных городов Сибирского федерального округа
</t>
    </r>
    <r>
      <rPr>
        <sz val="12"/>
        <color theme="1"/>
        <rFont val="Times New Roman"/>
        <family val="1"/>
        <charset val="204"/>
      </rPr>
      <t>(в соответствии со статистическими данными МВД России)</t>
    </r>
  </si>
  <si>
    <r>
      <t xml:space="preserve">Динамика показателей социально-экономического развития, в том числе показателей, установленных в Стратегии в 2020-2022 годы на территории муниципального образования «Город Томск»
</t>
    </r>
    <r>
      <rPr>
        <sz val="12"/>
        <color theme="1"/>
        <rFont val="Times New Roman"/>
        <family val="1"/>
        <charset val="204"/>
      </rPr>
      <t>(в соответствии со статистическими данными УМВД России по Томской области)</t>
    </r>
  </si>
  <si>
    <t>*Статистические данные за 2020 - 2021 год на официальных сайтах УМВД центральных городов Сибирского федерального округа отсутствуют.</t>
  </si>
  <si>
    <t>статистические данные УМВД России по Томской области отсутствуют</t>
  </si>
  <si>
    <t>55 % погибших утонуло в реке Томь от коммунального моста до АО «Томские мельницы». В целях предотвращения гибели людей необходимо принять меры по увеличению количества санкционированных мест отдыха, организовав пляжи. Либо организовать развёртывание спасательных постов в местах, требующих усиленного наблюдения в период массового купания людей на реке Томь в районе улицы Мельничная, д. 13, 26. 
Основными целями создания спасательных постов является:
- исключение случаев гибели людей на водных объектах, прежде всего детей; 
- создание условий для безопасного пребывания граждан в местах массового отдыха населения на водных объектах.
В долгосрочной перспективе при условии улучшения социально-экономической ситуации в стране и проведения государством эффективной политики, направленной на развитие правоохранительной системы, предположительно будет уменьшаться или стабилизируется количество насильственных преступлений, в том числе совершенных в общественных местах, на фоне некоторого роста общего количества зарегистрированных преступлений.
Анализируя прогноз развития сферы профилактики правонарушений, терроризма и экстремистской деятельности, развития сегмента предупреждения населения о чрезвычайных ситуациях к 2030 году в результате реализации мероприятий муниципальной программы, можно сделать вывод, во-первых, о совершенствовании института социальной профилактики и вовлечение общественности в предупреждение правонарушений, во-вторых, об оснащении современным техническим оборудованием визуального контроля мест массового пребывания граждан, улиц и иных общественных мест, а также учреждений, в-третьих, о создании современной системы оповещения населения об угрозе возникновения или о возникновении чрезвычайной ситуации.
Возможные риски в ходе реализации мероприятий программы, независящие от воли ответственного исполнителя/соисполнителя муниципальной программы, при финансировании муниципальной программы в объеме согласно установленной потребности:
- обострение оперативной обстановки в муниципальном образовании «Город Томск», связанной в том числе с оптимизацией штатной численности правоохранительных органов, актами амнистии, проявлениями правового нигилизма населения, обострением межнациональных отношений;
- изменение в негативном направлении экономической ситуации в муниципальном образовании «Город Томск», которое может привести к росту безработицы и снижению доходов населения;
- снижение профилактической работы в подростковой среде, правовой нигилизм несовершеннолетних, осознание безответственности за совершенные правонарушения;
- не обеспечение необходимого уровня комплексной безопасности в муниципальных учреждениях системы образования, культуры, физической культуры и спорта, не выполнение в полном объеме противопожарных мероприятий;
- ухудшение технического состояния зданий и сооружений, систем жизнеобеспечения, что может негативно отразиться на учебно-воспитательном процессе, привести к несчастным случаям, нанести ущерб здоровью учащихся и воспитанников;
- изменения законодательства Российской Федерации и Томской области в сфере защиты населения и территории от ЧС;
- увеличение темпов застройки территорий.</t>
  </si>
  <si>
    <t>Плановый показатель определен исходя из показателя аналогичного периода прошлого года (3631 беседа в 2022 году в соответствии со статистическими данными УМВД России по Томской области за 2022 год).</t>
  </si>
  <si>
    <t xml:space="preserve">По состоянию на 14.07.2023 в муниципальном образовании «Город Томск» функционируют 173 образовательных учреждения всех видов, подлежащих оборудованию системами безопасности обучающихся (воспитанников) и персонала, в том числе: 66 общеобразовательных учреждений, включая 2 учреждения (МБОУ СОШ N 68 г. Томска и МБОУ СОШ N 70 г. Томска, которые располагаются в подразделениях управления ФСИН (ЯУ-111/4 и ЯУ-114/3) - 84 объекта; 59 дошкольных образовательных учреждений - 126 объектов; 15 учреждений дополнительного образования детей - 45 объектов, 15 учреждений культуры всех видов с постоянным пребыванием детей, подлежащих оборудованию системами безопасности обучающихся (воспитанников) и персонала - 44 объекта, 18 спортивных учреждений - 48 объектов.
Значимость проблемы обеспечения комплексной безопасности образовательного процесса определяется основными составляющими обеспечения общественной безопасности в целом:
- ограждение территорий учреждений общего и дополнительного образования;
- установка систем видеонаблюдения.
В случае, когда меры по сохранению и повышению уровня антитеррористической безопасности муниципальных образовательных учреждений приниматься не будут, может возникнуть прямая угроза жизни и здоровью обучающихся, воспитанников и работников муниципальных образовательных учреждений всех типов и видов, а также нанесен вред муниципальному имуществу.
Федеральным законом от 06.03.2006 N 35-ФЗ «О противодействии терроризму» определены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 Федеральным законом от 25.07.2002 N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В соответствии со ст. 11 Федерального закона от 21.12.1994 № 68-ФЗ «О защите населения и территорий от чрезвычайных ситуаций природного и техногенного характера» к полномочиям органов местного самоуправления относится создание и поддержание в постоянной готовности муниципальных систем оповещения и информирование населения о чрезвычайных ситуациях.
Системы оповещения различных уровней предназначены для своевременного доведения информации до органов управления, сил и средств гражданской обороны и населения об опасностях, возникающих при ведении военных действий, а также об угрозе и возникновении чрезвычайных ситуаций. 
На сегодняшний день существующая в муниципальном образовании «Город Томск» муниципальная система оповещения и информирования населения в ЧС фактически представляет собой совокупность нормативных правовых актов и комплекса мероприятий в сфере оповещения и информирования населения в ЧС, реализуемого органами и силами городского звена территориальной подсистемы единой государственной системы предотвращения и ликвидации ЧС и организована в соответствии с постановлением администрации Города Томска от 14.09.2020 № 828 «Об утверждении Положения о муниципальной системе оповещения и информирования населения муниципального образования «Город Томск» о чрезвычайных ситуациях, а также об опасностях, возникающих при военных конфликтах или вследствие этих конфликтов и отмене постановления Мэра города Томска от 12.02.2009 № 94 «Об утверждении положения о системе оповещения руководящего состава, сил гражданской обороны и (или) городского звена территориальной подсистемы единой государственной системы предупреждения и ликвидации чрезвычайных ситуаций муниципального образования «Город Томск».
В целях исполнения решений протокола заседания комиссии по предупреждению и ликвидации чрезвычайных ситуаций и обеспечению пожарной безопасности Томской области от 23.08.2022 № 6 определён план поэтапной модернизации муниципальной системы оповещения.
На сегодняшний день на балансе муниципального образования «Город Томск» находится 4 защитных сооружений ГО, в ближайшее время готовятся к приёму ещё 4 защитных сооружения. Пять защитных сооружения не готовы к приёму укрываемого населения, так как на протяжении многих лет капитальный ремонт данных сооружений не проводился. В соответствии с пунктом 9 Постановления Правительства Российской Федерации от 29.11.1999 № 1309 «О порядке создания убежищ и других объектов гражданской обороны» органы местного самоуправления в мирное время создают, сохраняют существующие объекты гражданской обороны и поддерживают их в состоянии постоянной готовности к использованию.  
</t>
  </si>
  <si>
    <t>Плановый показатель «не менее 40» материалов определен исходя из численности аналогичного периода прошлого года (43 шт. в 2022 году в соответствии с Отчетом реализации муниципальной программы «Безопасный Город» на 2017 -2025 годы» за 2022 год ).</t>
  </si>
  <si>
    <r>
      <t>Мероприятие 1.13.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администрации Города Томска.</t>
    </r>
    <r>
      <rPr>
        <b/>
        <sz val="9"/>
        <rFont val="Times New Roman"/>
        <family val="1"/>
        <charset val="204"/>
      </rPr>
      <t/>
    </r>
  </si>
  <si>
    <t>Приобретение в собственность муниципального образования «Город Томск» и установка систем видеонаблюдения в муниципальных учреждениях управления культуры администрации Города Томска.</t>
  </si>
  <si>
    <t>МАУ ЦСИ ДООЛ «Рубин»
по адресу: Кемеровская область, Юргинский район, д. Алаево- СМР</t>
  </si>
  <si>
    <t>МАОУ ДО ДДТ «Созвездие» по адресу: Кожевниковский район, пос. Киреевск (ПЛ «Сириус») - СМР</t>
  </si>
  <si>
    <r>
      <t xml:space="preserve">Мероприятие 1.13.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администрации Города Томска  
</t>
    </r>
    <r>
      <rPr>
        <b/>
        <sz val="9"/>
        <rFont val="Times New Roman"/>
        <family val="1"/>
        <charset val="204"/>
      </rPr>
      <t>2024 г. - 7 ед., в т.ч.:</t>
    </r>
    <r>
      <rPr>
        <sz val="9"/>
        <rFont val="Times New Roman"/>
        <family val="1"/>
        <charset val="204"/>
      </rPr>
      <t xml:space="preserve">
МБОУДО «ДШИ №5», с. Тимирязевское, ул. Школьная, 38, МАОУДО «ДШИ №3», ул. Грузинская, 19, МАОУДО «ДШИ №3», ул. Иркутский тракт 80/1, МАОУДО «ДХШ №1», ул. Железнодорожная, 32, МАОУДО «ДХШ №1», пр. Ленина, 42, МАОУДО «ДХШ №2», ул. Красноармейская, 119, МАУ «МИТ», ул. Герцена, 6, стр.3 
</t>
    </r>
    <r>
      <rPr>
        <b/>
        <sz val="9"/>
        <rFont val="Times New Roman"/>
        <family val="1"/>
        <charset val="204"/>
      </rPr>
      <t>2025 г. - 6 ед., в т.ч.:</t>
    </r>
    <r>
      <rPr>
        <sz val="9"/>
        <rFont val="Times New Roman"/>
        <family val="1"/>
        <charset val="204"/>
      </rPr>
      <t xml:space="preserve">
МАУ «МИБС»  МБ «Компьютерный мир», ул. Красноармейская, 135, МАУ «МИБС» МБ «Лада», ул. Профсоюзная, 37, МАУ «МИБС» МБ «Лесная», с. Тимирязевское, ул. Комсомольская, 9а.
МАУ «МИБС»  МБ «Лукоморье», д. Лоскутово, ул. Гагарина, 43-78, МАУ «МИБС» МБ «Радуга», ул. Грузинская, 19, МАУ «МИБС» МБ «Сказка», ул. Косарева, 25. 
</t>
    </r>
    <r>
      <rPr>
        <b/>
        <sz val="9"/>
        <rFont val="Times New Roman"/>
        <family val="1"/>
        <charset val="204"/>
      </rPr>
      <t>2026 г. - 2 ед., в т.ч.:</t>
    </r>
    <r>
      <rPr>
        <sz val="9"/>
        <rFont val="Times New Roman"/>
        <family val="1"/>
        <charset val="204"/>
      </rPr>
      <t xml:space="preserve">
МАУ «МИБС»  МБ «Фрегат», ул. Интернационалистов, 2, МАУ «МИБС» МБ «Южная», ул. Мокрушина, 7.</t>
    </r>
  </si>
  <si>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Комитет общественной безопасности администрации Города Томска (далее - КОБ);
Комитет жилищной политики администрации Города Томска (далее - КЖП);
Управление информатизации и муниципальных услуг администрации Города Томска (далее - УИиМУ); 
Управление информационной политики и общественных связей администрации Города Томска (далее - УИПиОС); 
Департамент капитального строительства администрации Города Томска (далее - ДКС);
Департамент образования администрации Города Томска (далее - ДО);
Управление культуры администрации Города Томска (далее - УК);
Управление физической культуры и спорта администрации Города Томска (далее - УФКиС);
Администрация Города Томска (МКУ «ОДС г. Томска») (далее - МКУ «ОДС г. Томска»).</t>
  </si>
  <si>
    <t>от 04.10.2023 № 842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</si>
</sst>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34"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b/>
      <sz val="11"/>
      <color theme="1"/>
      <name val="Calibri"/>
      <family val="2"/>
      <charset val="204"/>
      <scheme val="minor"/>
    </font>
    <font>
      <sz val="11"/>
      <color rgb="FF000000"/>
      <name val="Times New Roman"/>
      <family val="1"/>
      <charset val="204"/>
    </font>
    <font>
      <sz val="12"/>
      <name val="Times New Roman"/>
      <family val="1"/>
      <charset val="204"/>
    </font>
    <font>
      <sz val="11"/>
      <color theme="1"/>
      <name val="Times New Roman"/>
      <family val="1"/>
      <charset val="204"/>
    </font>
    <font>
      <sz val="9"/>
      <color indexed="8"/>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sz val="10"/>
      <color indexed="8"/>
      <name val="Times New Roman"/>
      <family val="1"/>
      <charset val="204"/>
    </font>
    <font>
      <i/>
      <sz val="9"/>
      <name val="Times New Roman"/>
      <family val="1"/>
      <charset val="204"/>
    </font>
    <font>
      <sz val="10"/>
      <name val="Times New Roman"/>
      <family val="1"/>
      <charset val="204"/>
    </font>
    <font>
      <b/>
      <i/>
      <sz val="9"/>
      <name val="Times New Roman"/>
      <family val="1"/>
      <charset val="204"/>
    </font>
    <font>
      <sz val="11"/>
      <name val="Times New Roman"/>
      <family val="1"/>
      <charset val="204"/>
    </font>
    <font>
      <b/>
      <sz val="11"/>
      <name val="Times New Roman"/>
      <family val="1"/>
      <charset val="204"/>
    </font>
    <font>
      <b/>
      <sz val="11"/>
      <color indexed="8"/>
      <name val="Calibri"/>
      <family val="2"/>
      <charset val="204"/>
    </font>
    <font>
      <b/>
      <sz val="12"/>
      <name val="Times New Roman"/>
      <family val="1"/>
      <charset val="204"/>
    </font>
    <font>
      <sz val="10"/>
      <color theme="1"/>
      <name val="Calibri"/>
      <family val="2"/>
      <charset val="204"/>
      <scheme val="minor"/>
    </font>
    <font>
      <sz val="10"/>
      <name val="Calibri"/>
      <family val="2"/>
      <charset val="204"/>
    </font>
    <font>
      <sz val="11"/>
      <name val="Calibri"/>
      <family val="2"/>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1"/>
      <color theme="1"/>
      <name val="Times New Roman"/>
      <family val="1"/>
      <charset val="204"/>
    </font>
    <font>
      <b/>
      <sz val="11"/>
      <color indexed="8"/>
      <name val="Times New Roman"/>
      <family val="1"/>
      <charset val="204"/>
    </font>
    <font>
      <sz val="11"/>
      <color indexed="8"/>
      <name val="Times New Roman"/>
      <family val="1"/>
      <charset val="204"/>
    </font>
    <font>
      <sz val="7"/>
      <color indexed="8"/>
      <name val="Times New Roman"/>
      <family val="1"/>
      <charset val="204"/>
    </font>
    <font>
      <sz val="8"/>
      <name val="Times New Roman"/>
      <family val="1"/>
      <charset val="204"/>
    </font>
    <font>
      <u/>
      <sz val="11"/>
      <color theme="10"/>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s>
  <borders count="42">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33" fillId="0" borderId="0" applyNumberFormat="0" applyFill="0" applyBorder="0" applyAlignment="0" applyProtection="0"/>
  </cellStyleXfs>
  <cellXfs count="586">
    <xf numFmtId="0" fontId="0" fillId="0" borderId="0" xfId="0"/>
    <xf numFmtId="0" fontId="2" fillId="0" borderId="0" xfId="0" applyFont="1" applyAlignment="1"/>
    <xf numFmtId="0" fontId="0" fillId="0" borderId="0" xfId="0" applyAlignment="1"/>
    <xf numFmtId="0" fontId="1" fillId="0" borderId="0" xfId="0" applyFont="1" applyAlignment="1"/>
    <xf numFmtId="0" fontId="1" fillId="0" borderId="0" xfId="0" applyFont="1"/>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center" textRotation="90" wrapText="1"/>
    </xf>
    <xf numFmtId="0" fontId="6" fillId="0" borderId="0" xfId="0" applyFont="1"/>
    <xf numFmtId="0" fontId="0" fillId="0" borderId="0" xfId="0" applyFill="1"/>
    <xf numFmtId="0" fontId="0" fillId="0" borderId="0" xfId="0" applyFill="1" applyAlignment="1"/>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0" xfId="0" applyFont="1" applyAlignment="1">
      <alignment horizontal="left" vertical="justify"/>
    </xf>
    <xf numFmtId="164" fontId="7" fillId="0" borderId="5" xfId="0" applyNumberFormat="1" applyFont="1" applyBorder="1" applyAlignment="1">
      <alignment horizontal="right" vertical="center" wrapText="1"/>
    </xf>
    <xf numFmtId="0" fontId="9" fillId="0" borderId="0" xfId="0" applyFont="1" applyAlignment="1"/>
    <xf numFmtId="0" fontId="5" fillId="0" borderId="0" xfId="0" applyFont="1" applyAlignment="1"/>
    <xf numFmtId="164" fontId="4" fillId="0" borderId="2" xfId="0" applyNumberFormat="1" applyFont="1" applyBorder="1" applyAlignment="1">
      <alignment horizontal="right" vertical="center" wrapText="1"/>
    </xf>
    <xf numFmtId="0" fontId="1" fillId="3" borderId="5"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0" xfId="0" applyFont="1" applyFill="1" applyBorder="1" applyAlignment="1">
      <alignment vertical="top" wrapText="1"/>
    </xf>
    <xf numFmtId="0" fontId="1" fillId="0" borderId="15" xfId="0" applyFont="1" applyFill="1" applyBorder="1" applyAlignment="1">
      <alignment vertical="top" wrapText="1"/>
    </xf>
    <xf numFmtId="1" fontId="1" fillId="0" borderId="2"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0" fontId="0" fillId="0" borderId="0" xfId="0" applyFill="1" applyBorder="1"/>
    <xf numFmtId="0" fontId="0" fillId="0" borderId="0" xfId="0" applyAlignment="1">
      <alignment horizontal="center"/>
    </xf>
    <xf numFmtId="0" fontId="0" fillId="0" borderId="0" xfId="0" applyBorder="1"/>
    <xf numFmtId="0" fontId="11" fillId="0" borderId="1" xfId="0" applyFont="1" applyFill="1" applyBorder="1" applyAlignment="1">
      <alignment horizontal="center" wrapText="1"/>
    </xf>
    <xf numFmtId="164" fontId="11" fillId="0" borderId="3" xfId="0" applyNumberFormat="1" applyFont="1" applyFill="1" applyBorder="1" applyAlignment="1">
      <alignment horizontal="right" vertical="top" wrapText="1"/>
    </xf>
    <xf numFmtId="164" fontId="11" fillId="0" borderId="3"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2" fontId="11" fillId="0" borderId="13" xfId="0" applyNumberFormat="1" applyFont="1" applyFill="1" applyBorder="1" applyAlignment="1">
      <alignment vertical="top" wrapText="1"/>
    </xf>
    <xf numFmtId="2" fontId="11" fillId="0" borderId="1" xfId="0" applyNumberFormat="1" applyFont="1" applyFill="1" applyBorder="1" applyAlignment="1">
      <alignment vertical="top" wrapText="1"/>
    </xf>
    <xf numFmtId="2" fontId="11" fillId="0" borderId="3" xfId="0" applyNumberFormat="1" applyFont="1" applyFill="1" applyBorder="1" applyAlignment="1">
      <alignment vertical="top" wrapText="1"/>
    </xf>
    <xf numFmtId="0" fontId="13" fillId="0" borderId="1" xfId="0" applyFont="1" applyFill="1" applyBorder="1" applyAlignment="1">
      <alignment horizontal="center" wrapText="1"/>
    </xf>
    <xf numFmtId="2" fontId="13" fillId="0" borderId="1" xfId="0" applyNumberFormat="1" applyFont="1" applyFill="1" applyBorder="1" applyAlignment="1">
      <alignment vertical="top" wrapText="1"/>
    </xf>
    <xf numFmtId="2" fontId="2" fillId="0" borderId="1" xfId="0" applyNumberFormat="1" applyFont="1" applyBorder="1" applyAlignment="1">
      <alignment vertical="top" wrapText="1"/>
    </xf>
    <xf numFmtId="2" fontId="2" fillId="0" borderId="3" xfId="0" applyNumberFormat="1" applyFont="1" applyBorder="1" applyAlignment="1">
      <alignment vertical="top" wrapText="1"/>
    </xf>
    <xf numFmtId="2" fontId="2" fillId="0" borderId="5" xfId="0" applyNumberFormat="1" applyFont="1" applyBorder="1" applyAlignment="1">
      <alignment vertical="top" wrapText="1"/>
    </xf>
    <xf numFmtId="2" fontId="14" fillId="0" borderId="5" xfId="0" applyNumberFormat="1" applyFont="1" applyBorder="1" applyAlignment="1">
      <alignment vertical="top" wrapText="1"/>
    </xf>
    <xf numFmtId="2" fontId="2" fillId="0" borderId="2" xfId="0" applyNumberFormat="1" applyFont="1" applyBorder="1" applyAlignment="1">
      <alignment vertical="top" wrapText="1"/>
    </xf>
    <xf numFmtId="0" fontId="14" fillId="0" borderId="2" xfId="0" applyFont="1" applyBorder="1" applyAlignment="1">
      <alignment horizontal="center" wrapText="1"/>
    </xf>
    <xf numFmtId="0" fontId="15" fillId="0" borderId="1" xfId="0" applyFont="1" applyFill="1" applyBorder="1" applyAlignment="1">
      <alignment horizontal="center" wrapText="1"/>
    </xf>
    <xf numFmtId="164" fontId="15" fillId="0" borderId="3"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164" fontId="17" fillId="0" borderId="2" xfId="0" applyNumberFormat="1" applyFont="1" applyFill="1" applyBorder="1" applyAlignment="1">
      <alignment horizontal="right" vertical="center" wrapText="1"/>
    </xf>
    <xf numFmtId="0" fontId="17" fillId="0" borderId="1" xfId="0" applyFont="1" applyFill="1" applyBorder="1" applyAlignment="1">
      <alignment horizontal="center" wrapText="1"/>
    </xf>
    <xf numFmtId="0" fontId="10" fillId="0" borderId="2" xfId="0" applyFont="1" applyFill="1" applyBorder="1" applyAlignment="1">
      <alignment horizontal="center" vertical="top" wrapText="1"/>
    </xf>
    <xf numFmtId="0" fontId="10" fillId="0" borderId="2" xfId="0" applyFont="1" applyFill="1" applyBorder="1" applyAlignment="1">
      <alignment horizontal="center" wrapText="1"/>
    </xf>
    <xf numFmtId="164" fontId="15" fillId="0" borderId="3" xfId="0" applyNumberFormat="1" applyFont="1" applyFill="1" applyBorder="1" applyAlignment="1">
      <alignment horizontal="right" vertical="top" wrapText="1"/>
    </xf>
    <xf numFmtId="0" fontId="10" fillId="0" borderId="8" xfId="0" applyFont="1" applyFill="1" applyBorder="1" applyAlignment="1">
      <alignment horizontal="center" wrapText="1"/>
    </xf>
    <xf numFmtId="0" fontId="10" fillId="0" borderId="19" xfId="0" applyFont="1" applyFill="1" applyBorder="1" applyAlignment="1">
      <alignment horizontal="center" wrapText="1"/>
    </xf>
    <xf numFmtId="0" fontId="10" fillId="0" borderId="1" xfId="0" applyFont="1" applyFill="1" applyBorder="1" applyAlignment="1">
      <alignment horizontal="center" wrapText="1"/>
    </xf>
    <xf numFmtId="164" fontId="13" fillId="0" borderId="5" xfId="0" applyNumberFormat="1" applyFont="1" applyFill="1" applyBorder="1" applyAlignment="1">
      <alignment horizontal="right" vertical="center" wrapText="1"/>
    </xf>
    <xf numFmtId="0" fontId="18" fillId="0" borderId="0" xfId="0" applyFont="1" applyFill="1" applyBorder="1"/>
    <xf numFmtId="0" fontId="13" fillId="0" borderId="2" xfId="0" applyFont="1" applyFill="1" applyBorder="1" applyAlignment="1">
      <alignment horizontal="center" vertical="center" wrapText="1"/>
    </xf>
    <xf numFmtId="4" fontId="13" fillId="0" borderId="22" xfId="0" applyNumberFormat="1" applyFont="1" applyFill="1" applyBorder="1" applyAlignment="1">
      <alignment horizontal="right" wrapText="1"/>
    </xf>
    <xf numFmtId="4" fontId="13" fillId="0" borderId="15" xfId="0" applyNumberFormat="1" applyFont="1" applyFill="1" applyBorder="1" applyAlignment="1">
      <alignment horizontal="right" wrapText="1"/>
    </xf>
    <xf numFmtId="164" fontId="13" fillId="0" borderId="23" xfId="0" applyNumberFormat="1" applyFont="1" applyFill="1" applyBorder="1" applyAlignment="1">
      <alignment horizontal="right" wrapText="1"/>
    </xf>
    <xf numFmtId="0" fontId="13" fillId="0" borderId="15" xfId="0" applyFont="1" applyFill="1" applyBorder="1" applyAlignment="1">
      <alignment horizontal="center" wrapText="1"/>
    </xf>
    <xf numFmtId="0" fontId="13" fillId="0" borderId="15" xfId="0" applyFont="1" applyFill="1" applyBorder="1" applyAlignment="1">
      <alignment horizontal="center" vertical="top" wrapText="1"/>
    </xf>
    <xf numFmtId="0" fontId="13" fillId="0" borderId="15" xfId="0" applyFont="1" applyFill="1" applyBorder="1" applyAlignment="1">
      <alignment wrapText="1"/>
    </xf>
    <xf numFmtId="4" fontId="13" fillId="0" borderId="25" xfId="0" applyNumberFormat="1" applyFont="1" applyFill="1" applyBorder="1" applyAlignment="1">
      <alignment horizontal="right" wrapText="1"/>
    </xf>
    <xf numFmtId="4" fontId="13" fillId="0" borderId="23" xfId="0" applyNumberFormat="1" applyFont="1" applyFill="1" applyBorder="1" applyAlignment="1">
      <alignment horizontal="right" wrapText="1"/>
    </xf>
    <xf numFmtId="0" fontId="13" fillId="0" borderId="23" xfId="0" applyFont="1" applyFill="1" applyBorder="1" applyAlignment="1">
      <alignment horizontal="center" wrapText="1"/>
    </xf>
    <xf numFmtId="0" fontId="13" fillId="0" borderId="23" xfId="0" applyFont="1" applyFill="1" applyBorder="1" applyAlignment="1">
      <alignment wrapText="1"/>
    </xf>
    <xf numFmtId="0" fontId="17" fillId="0" borderId="15" xfId="0" applyFont="1" applyFill="1" applyBorder="1" applyAlignment="1">
      <alignment wrapText="1"/>
    </xf>
    <xf numFmtId="0" fontId="11" fillId="0" borderId="23" xfId="0" applyFont="1" applyFill="1" applyBorder="1" applyAlignment="1">
      <alignment horizontal="center" wrapText="1"/>
    </xf>
    <xf numFmtId="0" fontId="11" fillId="0" borderId="15" xfId="0" applyFont="1" applyFill="1" applyBorder="1" applyAlignment="1">
      <alignment horizontal="left" vertical="center" wrapText="1"/>
    </xf>
    <xf numFmtId="0" fontId="17" fillId="0" borderId="15" xfId="0" applyFont="1" applyFill="1" applyBorder="1" applyAlignment="1">
      <alignment vertical="center" wrapText="1"/>
    </xf>
    <xf numFmtId="164" fontId="11" fillId="0" borderId="15" xfId="0" applyNumberFormat="1" applyFont="1" applyFill="1" applyBorder="1" applyAlignment="1">
      <alignment horizontal="right" vertical="center" wrapText="1"/>
    </xf>
    <xf numFmtId="0" fontId="11" fillId="0" borderId="15" xfId="0" applyFont="1" applyFill="1" applyBorder="1" applyAlignment="1">
      <alignment vertical="center" wrapText="1"/>
    </xf>
    <xf numFmtId="0" fontId="0" fillId="0" borderId="15" xfId="0" applyFill="1" applyBorder="1"/>
    <xf numFmtId="0" fontId="17" fillId="0" borderId="23" xfId="0" applyFont="1" applyFill="1" applyBorder="1" applyAlignment="1">
      <alignment wrapText="1"/>
    </xf>
    <xf numFmtId="0" fontId="11" fillId="0" borderId="15" xfId="0" applyFont="1" applyFill="1" applyBorder="1" applyAlignment="1">
      <alignment horizontal="center" vertical="center" wrapText="1"/>
    </xf>
    <xf numFmtId="0" fontId="11" fillId="0" borderId="15" xfId="0" applyFont="1" applyFill="1" applyBorder="1" applyAlignment="1">
      <alignment horizontal="left" vertical="top" wrapText="1"/>
    </xf>
    <xf numFmtId="165" fontId="13" fillId="0" borderId="15" xfId="0" applyNumberFormat="1" applyFont="1" applyFill="1" applyBorder="1" applyAlignment="1">
      <alignment horizontal="right" wrapText="1"/>
    </xf>
    <xf numFmtId="164" fontId="13" fillId="0" borderId="15" xfId="0" applyNumberFormat="1" applyFont="1" applyFill="1" applyBorder="1" applyAlignment="1">
      <alignment horizontal="right" wrapText="1"/>
    </xf>
    <xf numFmtId="0" fontId="11" fillId="0" borderId="15" xfId="0" applyFont="1" applyFill="1" applyBorder="1" applyAlignment="1">
      <alignment horizontal="center" wrapText="1"/>
    </xf>
    <xf numFmtId="165" fontId="13" fillId="0" borderId="22" xfId="0" applyNumberFormat="1" applyFont="1" applyFill="1" applyBorder="1" applyAlignment="1">
      <alignment horizontal="center" vertical="center"/>
    </xf>
    <xf numFmtId="165" fontId="13" fillId="0" borderId="15" xfId="0" applyNumberFormat="1" applyFont="1" applyFill="1" applyBorder="1" applyAlignment="1">
      <alignment horizontal="center" vertical="center"/>
    </xf>
    <xf numFmtId="0" fontId="11" fillId="0" borderId="15" xfId="0" applyFont="1" applyFill="1" applyBorder="1" applyAlignment="1">
      <alignment horizontal="justify" vertical="top" wrapText="1"/>
    </xf>
    <xf numFmtId="0" fontId="11" fillId="0" borderId="15" xfId="0" applyFont="1" applyFill="1" applyBorder="1" applyAlignment="1">
      <alignment horizontal="justify" vertical="center" wrapText="1"/>
    </xf>
    <xf numFmtId="0" fontId="11" fillId="0" borderId="15" xfId="0" applyFont="1" applyFill="1" applyBorder="1" applyAlignment="1">
      <alignment wrapText="1"/>
    </xf>
    <xf numFmtId="164" fontId="13" fillId="0" borderId="15" xfId="0" applyNumberFormat="1" applyFont="1" applyFill="1" applyBorder="1" applyAlignment="1">
      <alignment horizontal="right" vertical="center"/>
    </xf>
    <xf numFmtId="0" fontId="11" fillId="0" borderId="15" xfId="0" applyFont="1" applyFill="1" applyBorder="1"/>
    <xf numFmtId="0" fontId="11" fillId="0" borderId="15" xfId="0" applyFont="1" applyFill="1" applyBorder="1" applyAlignment="1">
      <alignment horizontal="center" vertical="center"/>
    </xf>
    <xf numFmtId="0" fontId="18" fillId="0" borderId="0" xfId="0" applyFont="1" applyFill="1"/>
    <xf numFmtId="0" fontId="11" fillId="0" borderId="15" xfId="0" applyFont="1" applyFill="1" applyBorder="1" applyAlignment="1">
      <alignment vertical="top" wrapText="1"/>
    </xf>
    <xf numFmtId="0" fontId="11" fillId="0" borderId="15" xfId="0" applyFont="1" applyFill="1" applyBorder="1" applyAlignment="1">
      <alignment vertical="center"/>
    </xf>
    <xf numFmtId="0" fontId="13" fillId="0" borderId="0" xfId="0" applyFont="1" applyFill="1"/>
    <xf numFmtId="0" fontId="13" fillId="0" borderId="0" xfId="0" applyFont="1" applyFill="1" applyBorder="1"/>
    <xf numFmtId="4" fontId="13" fillId="0" borderId="22" xfId="0" applyNumberFormat="1" applyFont="1" applyFill="1" applyBorder="1" applyAlignment="1">
      <alignment horizontal="right" vertical="center"/>
    </xf>
    <xf numFmtId="4" fontId="13" fillId="0" borderId="15" xfId="0" applyNumberFormat="1" applyFont="1" applyFill="1" applyBorder="1" applyAlignment="1">
      <alignment horizontal="right" vertical="center"/>
    </xf>
    <xf numFmtId="0" fontId="11" fillId="0" borderId="15" xfId="0" applyFont="1" applyFill="1" applyBorder="1" applyAlignment="1">
      <alignment horizontal="center" vertical="top" wrapText="1"/>
    </xf>
    <xf numFmtId="0" fontId="19" fillId="0" borderId="0" xfId="0" applyFont="1" applyFill="1"/>
    <xf numFmtId="0" fontId="19" fillId="0" borderId="0" xfId="0" applyFont="1" applyFill="1" applyBorder="1"/>
    <xf numFmtId="0" fontId="0" fillId="4" borderId="0" xfId="0" applyFill="1"/>
    <xf numFmtId="164" fontId="10" fillId="2" borderId="3" xfId="0" applyNumberFormat="1"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0" fontId="20" fillId="0" borderId="0" xfId="0" applyFont="1"/>
    <xf numFmtId="0" fontId="20" fillId="0" borderId="0" xfId="0" applyFont="1" applyFill="1"/>
    <xf numFmtId="0" fontId="20" fillId="0" borderId="0" xfId="0" applyFont="1" applyFill="1" applyBorder="1"/>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1" fillId="0" borderId="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top" wrapText="1"/>
    </xf>
    <xf numFmtId="0" fontId="21" fillId="0" borderId="0" xfId="0" applyFont="1" applyAlignment="1">
      <alignment horizontal="center"/>
    </xf>
    <xf numFmtId="0" fontId="21" fillId="0" borderId="0" xfId="0" applyFont="1" applyAlignment="1">
      <alignment horizontal="center" wrapText="1"/>
    </xf>
    <xf numFmtId="0" fontId="22" fillId="0" borderId="0" xfId="0" applyFont="1"/>
    <xf numFmtId="0" fontId="5" fillId="0" borderId="0" xfId="0" applyFont="1" applyAlignment="1">
      <alignment horizontal="justify"/>
    </xf>
    <xf numFmtId="0" fontId="22" fillId="0" borderId="0" xfId="0" applyFont="1" applyAlignment="1"/>
    <xf numFmtId="0" fontId="2" fillId="0" borderId="0" xfId="0" applyFont="1" applyFill="1"/>
    <xf numFmtId="0" fontId="2" fillId="3" borderId="0" xfId="0" applyFont="1" applyFill="1"/>
    <xf numFmtId="0" fontId="2"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top" wrapText="1"/>
    </xf>
    <xf numFmtId="0" fontId="2" fillId="0" borderId="2" xfId="0" applyFont="1" applyFill="1" applyBorder="1" applyAlignment="1">
      <alignment horizontal="justify"/>
    </xf>
    <xf numFmtId="0" fontId="2" fillId="0" borderId="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vertical="top" wrapText="1"/>
    </xf>
    <xf numFmtId="0" fontId="16"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justify" vertical="top" wrapText="1"/>
    </xf>
    <xf numFmtId="0" fontId="2" fillId="0" borderId="2" xfId="0" applyFont="1" applyFill="1" applyBorder="1" applyAlignment="1">
      <alignment vertical="center" wrapText="1"/>
    </xf>
    <xf numFmtId="0" fontId="2" fillId="0" borderId="0" xfId="0" applyFont="1" applyFill="1" applyAlignment="1"/>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1" xfId="0" applyFont="1" applyFill="1" applyBorder="1" applyAlignment="1">
      <alignment horizontal="left" vertical="center" textRotation="90" wrapText="1"/>
    </xf>
    <xf numFmtId="0" fontId="2" fillId="3" borderId="1" xfId="0" applyFont="1" applyFill="1" applyBorder="1" applyAlignment="1">
      <alignment horizontal="left" vertical="center" textRotation="90" wrapText="1"/>
    </xf>
    <xf numFmtId="0" fontId="2" fillId="0" borderId="0" xfId="0" applyFont="1" applyFill="1" applyBorder="1" applyAlignment="1"/>
    <xf numFmtId="0" fontId="23" fillId="0" borderId="0" xfId="0" applyFont="1" applyFill="1"/>
    <xf numFmtId="0" fontId="24" fillId="0" borderId="0" xfId="0" applyFont="1" applyFill="1"/>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horizontal="justify" vertical="center" wrapText="1"/>
    </xf>
    <xf numFmtId="2" fontId="18"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8" fillId="0" borderId="5"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6" fillId="0" borderId="0" xfId="0" applyFont="1" applyFill="1" applyAlignment="1">
      <alignment vertical="center"/>
    </xf>
    <xf numFmtId="0" fontId="1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0" borderId="2" xfId="0" applyFont="1" applyFill="1" applyBorder="1" applyAlignment="1">
      <alignment horizontal="justify" vertical="center" wrapText="1"/>
    </xf>
    <xf numFmtId="0" fontId="16" fillId="0" borderId="0" xfId="0" applyFont="1" applyFill="1"/>
    <xf numFmtId="0" fontId="2" fillId="0" borderId="0" xfId="0" applyFont="1" applyFill="1" applyAlignment="1">
      <alignment horizontal="left"/>
    </xf>
    <xf numFmtId="0" fontId="2" fillId="0" borderId="3" xfId="0" applyFont="1" applyFill="1" applyBorder="1" applyAlignment="1">
      <alignment horizontal="justify" vertical="top"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6" xfId="0" applyFont="1" applyFill="1" applyBorder="1" applyAlignment="1">
      <alignment vertical="top" wrapText="1"/>
    </xf>
    <xf numFmtId="0" fontId="2" fillId="0" borderId="3" xfId="0" applyFont="1" applyFill="1" applyBorder="1" applyAlignment="1">
      <alignment vertical="top" wrapText="1"/>
    </xf>
    <xf numFmtId="1" fontId="2" fillId="0" borderId="6" xfId="0" applyNumberFormat="1" applyFont="1" applyFill="1" applyBorder="1" applyAlignment="1">
      <alignment horizontal="center" vertical="center" wrapText="1"/>
    </xf>
    <xf numFmtId="0" fontId="1" fillId="0" borderId="0" xfId="0" applyFont="1" applyFill="1" applyBorder="1"/>
    <xf numFmtId="0" fontId="18" fillId="0" borderId="3" xfId="0" applyFont="1" applyFill="1" applyBorder="1" applyAlignment="1">
      <alignment horizontal="justify" vertical="center" wrapText="1"/>
    </xf>
    <xf numFmtId="0" fontId="18" fillId="0"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2" xfId="0" applyFont="1" applyFill="1" applyBorder="1" applyAlignment="1">
      <alignment horizontal="center" vertical="center"/>
    </xf>
    <xf numFmtId="0" fontId="9" fillId="0" borderId="0" xfId="0" applyFont="1"/>
    <xf numFmtId="0" fontId="5" fillId="0" borderId="0" xfId="0" applyFont="1" applyAlignment="1">
      <alignment wrapText="1"/>
    </xf>
    <xf numFmtId="0" fontId="9" fillId="0" borderId="1" xfId="0" applyFont="1" applyBorder="1" applyAlignment="1">
      <alignment horizontal="center"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18" fillId="0"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vertical="top" wrapText="1"/>
    </xf>
    <xf numFmtId="0" fontId="1" fillId="2" borderId="13"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1" fontId="1" fillId="0" borderId="5" xfId="0" applyNumberFormat="1" applyFont="1" applyFill="1" applyBorder="1" applyAlignment="1">
      <alignment horizontal="center" vertical="center" wrapText="1"/>
    </xf>
    <xf numFmtId="0" fontId="2" fillId="0" borderId="0" xfId="0" applyFont="1" applyFill="1" applyAlignment="1">
      <alignment horizontal="left"/>
    </xf>
    <xf numFmtId="0" fontId="18" fillId="0" borderId="3" xfId="0" applyFont="1" applyFill="1" applyBorder="1" applyAlignment="1">
      <alignment horizontal="justify" vertical="center" wrapText="1"/>
    </xf>
    <xf numFmtId="0" fontId="18" fillId="0"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8" fillId="0" borderId="2" xfId="0" applyNumberFormat="1" applyFont="1" applyFill="1" applyBorder="1" applyAlignment="1">
      <alignment horizontal="center" vertical="center" wrapText="1"/>
    </xf>
    <xf numFmtId="0" fontId="5" fillId="0" borderId="0" xfId="0" applyFont="1" applyAlignment="1">
      <alignment horizontal="justify" wrapText="1"/>
    </xf>
    <xf numFmtId="0" fontId="2" fillId="0" borderId="6" xfId="0" applyFont="1" applyFill="1" applyBorder="1" applyAlignment="1">
      <alignment horizontal="center" vertical="center" wrapText="1"/>
    </xf>
    <xf numFmtId="164" fontId="11" fillId="0" borderId="15" xfId="0" applyNumberFormat="1" applyFont="1" applyFill="1" applyBorder="1" applyAlignment="1">
      <alignment horizontal="right" vertical="center"/>
    </xf>
    <xf numFmtId="164" fontId="11" fillId="0" borderId="23" xfId="0" applyNumberFormat="1" applyFont="1" applyFill="1" applyBorder="1" applyAlignment="1">
      <alignment horizontal="right" vertical="center"/>
    </xf>
    <xf numFmtId="164" fontId="13" fillId="0" borderId="23" xfId="0" applyNumberFormat="1" applyFont="1" applyFill="1" applyBorder="1" applyAlignment="1">
      <alignment horizontal="right" vertical="center"/>
    </xf>
    <xf numFmtId="164" fontId="11" fillId="0" borderId="23" xfId="0" applyNumberFormat="1" applyFont="1" applyFill="1" applyBorder="1" applyAlignment="1">
      <alignment horizontal="right" vertical="center" wrapText="1"/>
    </xf>
    <xf numFmtId="164" fontId="18" fillId="0" borderId="7"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0" fontId="1" fillId="0" borderId="0" xfId="0" applyFont="1" applyBorder="1"/>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5" fillId="0" borderId="0" xfId="0" applyFont="1" applyFill="1" applyBorder="1" applyAlignment="1">
      <alignment horizontal="center" vertical="center"/>
    </xf>
    <xf numFmtId="0" fontId="2" fillId="3" borderId="0" xfId="0" applyFont="1" applyFill="1" applyBorder="1" applyAlignment="1"/>
    <xf numFmtId="1" fontId="2" fillId="0" borderId="5"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0" xfId="0" applyFont="1" applyAlignment="1">
      <alignment vertical="top" wrapText="1"/>
    </xf>
    <xf numFmtId="0" fontId="5" fillId="0" borderId="0" xfId="0" applyFont="1" applyAlignment="1">
      <alignment horizontal="justify"/>
    </xf>
    <xf numFmtId="0" fontId="11" fillId="0" borderId="16" xfId="0" applyFont="1" applyFill="1" applyBorder="1" applyAlignment="1">
      <alignment horizontal="center" vertical="top" wrapText="1"/>
    </xf>
    <xf numFmtId="0" fontId="11" fillId="0" borderId="3" xfId="0" applyFont="1" applyBorder="1" applyAlignment="1">
      <alignment horizontal="center" vertical="center" wrapText="1"/>
    </xf>
    <xf numFmtId="0" fontId="11" fillId="0" borderId="16" xfId="0" applyFont="1" applyFill="1" applyBorder="1" applyAlignment="1">
      <alignment horizontal="justify" vertical="top" wrapText="1"/>
    </xf>
    <xf numFmtId="0" fontId="13" fillId="0" borderId="23" xfId="0" applyFont="1" applyFill="1" applyBorder="1" applyAlignment="1">
      <alignment horizontal="center" vertical="top" wrapText="1"/>
    </xf>
    <xf numFmtId="0" fontId="13" fillId="0" borderId="15" xfId="0" applyFont="1" applyFill="1" applyBorder="1" applyAlignment="1">
      <alignment horizontal="center" vertical="center"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164" fontId="13" fillId="0" borderId="15" xfId="0" applyNumberFormat="1" applyFont="1" applyFill="1" applyBorder="1" applyAlignment="1">
      <alignment horizontal="right" vertical="center" wrapText="1"/>
    </xf>
    <xf numFmtId="0" fontId="11" fillId="0" borderId="13" xfId="0" applyFont="1" applyBorder="1" applyAlignment="1">
      <alignment horizontal="center" vertical="top" wrapText="1"/>
    </xf>
    <xf numFmtId="0" fontId="13" fillId="0" borderId="15" xfId="0" applyFont="1" applyFill="1" applyBorder="1" applyAlignment="1">
      <alignment horizontal="center" vertical="top"/>
    </xf>
    <xf numFmtId="164" fontId="11" fillId="0" borderId="15" xfId="0" applyNumberFormat="1" applyFont="1" applyFill="1" applyBorder="1" applyAlignment="1">
      <alignment horizontal="right" wrapText="1"/>
    </xf>
    <xf numFmtId="0" fontId="0" fillId="0" borderId="41" xfId="0" applyFill="1" applyBorder="1"/>
    <xf numFmtId="0" fontId="11" fillId="0" borderId="15" xfId="0" applyFont="1" applyBorder="1" applyAlignment="1">
      <alignment horizontal="center" vertical="top" wrapText="1"/>
    </xf>
    <xf numFmtId="0" fontId="11" fillId="0" borderId="15" xfId="0" applyFont="1" applyBorder="1" applyAlignment="1">
      <alignment horizontal="center" vertical="center" wrapText="1"/>
    </xf>
    <xf numFmtId="0" fontId="13" fillId="0" borderId="15" xfId="0" applyFont="1" applyBorder="1" applyAlignment="1">
      <alignment horizontal="center" vertical="top" wrapText="1"/>
    </xf>
    <xf numFmtId="164" fontId="13" fillId="0" borderId="15" xfId="0" applyNumberFormat="1" applyFont="1" applyBorder="1" applyAlignment="1">
      <alignment horizontal="center" vertical="top" wrapText="1"/>
    </xf>
    <xf numFmtId="0" fontId="12" fillId="0" borderId="15" xfId="0" applyFont="1" applyBorder="1" applyAlignment="1">
      <alignment horizontal="center" wrapText="1"/>
    </xf>
    <xf numFmtId="164" fontId="12" fillId="2" borderId="15" xfId="0" applyNumberFormat="1" applyFont="1" applyFill="1" applyBorder="1" applyAlignment="1">
      <alignment horizontal="right" vertical="center" wrapText="1"/>
    </xf>
    <xf numFmtId="2" fontId="10" fillId="0" borderId="15" xfId="0" applyNumberFormat="1" applyFont="1" applyBorder="1" applyAlignment="1">
      <alignment vertical="top" wrapText="1"/>
    </xf>
    <xf numFmtId="2" fontId="12" fillId="0" borderId="15" xfId="0" applyNumberFormat="1" applyFont="1" applyBorder="1" applyAlignment="1">
      <alignment vertical="top" wrapText="1"/>
    </xf>
    <xf numFmtId="0" fontId="10" fillId="0" borderId="15" xfId="0" applyFont="1" applyBorder="1" applyAlignment="1">
      <alignment horizontal="center" wrapText="1"/>
    </xf>
    <xf numFmtId="164" fontId="10" fillId="2" borderId="15" xfId="0" applyNumberFormat="1" applyFont="1" applyFill="1" applyBorder="1" applyAlignment="1">
      <alignment horizontal="right" vertical="center" wrapText="1"/>
    </xf>
    <xf numFmtId="164" fontId="10" fillId="0" borderId="15" xfId="0" applyNumberFormat="1" applyFont="1" applyBorder="1" applyAlignment="1">
      <alignment vertical="top" wrapText="1"/>
    </xf>
    <xf numFmtId="0" fontId="12" fillId="0" borderId="15" xfId="0" applyFont="1" applyFill="1" applyBorder="1" applyAlignment="1">
      <alignment horizontal="center" wrapText="1"/>
    </xf>
    <xf numFmtId="164" fontId="12" fillId="0" borderId="15" xfId="0" applyNumberFormat="1" applyFont="1" applyFill="1" applyBorder="1" applyAlignment="1">
      <alignment horizontal="right" vertical="center" wrapText="1"/>
    </xf>
    <xf numFmtId="2" fontId="10" fillId="0" borderId="15" xfId="0" applyNumberFormat="1" applyFont="1" applyFill="1" applyBorder="1" applyAlignment="1">
      <alignment vertical="top" wrapText="1"/>
    </xf>
    <xf numFmtId="2" fontId="12" fillId="0" borderId="15" xfId="0" applyNumberFormat="1" applyFont="1" applyFill="1" applyBorder="1" applyAlignment="1">
      <alignment vertical="top" wrapText="1"/>
    </xf>
    <xf numFmtId="0" fontId="10" fillId="0" borderId="15" xfId="0" applyFont="1" applyFill="1" applyBorder="1" applyAlignment="1">
      <alignment horizontal="center" wrapText="1"/>
    </xf>
    <xf numFmtId="164" fontId="11" fillId="0" borderId="15" xfId="0" applyNumberFormat="1" applyFont="1" applyFill="1" applyBorder="1" applyAlignment="1">
      <alignment vertical="center" wrapText="1"/>
    </xf>
    <xf numFmtId="164" fontId="10" fillId="0" borderId="15" xfId="0" applyNumberFormat="1" applyFont="1" applyFill="1" applyBorder="1" applyAlignment="1">
      <alignment vertical="center" wrapText="1"/>
    </xf>
    <xf numFmtId="164" fontId="10" fillId="0" borderId="15" xfId="0" applyNumberFormat="1" applyFont="1" applyFill="1" applyBorder="1" applyAlignment="1">
      <alignment horizontal="right" vertical="center" wrapText="1"/>
    </xf>
    <xf numFmtId="2" fontId="11" fillId="0" borderId="15" xfId="0" applyNumberFormat="1" applyFont="1" applyFill="1" applyBorder="1" applyAlignment="1">
      <alignment vertical="top" wrapText="1"/>
    </xf>
    <xf numFmtId="2" fontId="13" fillId="0" borderId="15" xfId="0" applyNumberFormat="1" applyFont="1" applyFill="1" applyBorder="1" applyAlignment="1">
      <alignment vertical="top" wrapText="1"/>
    </xf>
    <xf numFmtId="164" fontId="11" fillId="0" borderId="15" xfId="0" applyNumberFormat="1" applyFont="1" applyFill="1" applyBorder="1" applyAlignment="1">
      <alignment horizontal="right" vertical="top" wrapText="1"/>
    </xf>
    <xf numFmtId="0" fontId="10" fillId="0" borderId="15" xfId="0" applyFont="1" applyFill="1" applyBorder="1" applyAlignment="1">
      <alignment horizontal="center" vertical="top" wrapText="1"/>
    </xf>
    <xf numFmtId="2" fontId="2" fillId="0" borderId="15" xfId="0" applyNumberFormat="1" applyFont="1" applyBorder="1" applyAlignment="1">
      <alignment vertical="top" wrapText="1"/>
    </xf>
    <xf numFmtId="2" fontId="14" fillId="0" borderId="15" xfId="0" applyNumberFormat="1" applyFont="1" applyBorder="1" applyAlignment="1">
      <alignment vertical="top" wrapText="1"/>
    </xf>
    <xf numFmtId="0" fontId="14" fillId="0" borderId="15" xfId="0" applyFont="1" applyBorder="1" applyAlignment="1">
      <alignment horizontal="center" wrapText="1"/>
    </xf>
    <xf numFmtId="2" fontId="2" fillId="0" borderId="15" xfId="0" applyNumberFormat="1" applyFont="1" applyBorder="1" applyAlignment="1">
      <alignment horizontal="right" vertical="center" wrapText="1"/>
    </xf>
    <xf numFmtId="2" fontId="14" fillId="0" borderId="15" xfId="0" applyNumberFormat="1" applyFont="1" applyBorder="1" applyAlignment="1">
      <alignment horizontal="right" vertical="center" wrapText="1"/>
    </xf>
    <xf numFmtId="2" fontId="14" fillId="0" borderId="15"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164" fontId="10" fillId="2" borderId="15" xfId="0" applyNumberFormat="1" applyFont="1" applyFill="1" applyBorder="1" applyAlignment="1">
      <alignment horizontal="right" vertical="top" wrapText="1"/>
    </xf>
    <xf numFmtId="0" fontId="2" fillId="0" borderId="15" xfId="0" applyFont="1" applyFill="1" applyBorder="1" applyAlignment="1">
      <alignment horizontal="center" vertical="top" wrapText="1"/>
    </xf>
    <xf numFmtId="164" fontId="11" fillId="0" borderId="15" xfId="0" applyNumberFormat="1" applyFont="1" applyFill="1" applyBorder="1" applyAlignment="1">
      <alignment vertical="top" wrapText="1"/>
    </xf>
    <xf numFmtId="164" fontId="13" fillId="0" borderId="15" xfId="0" applyNumberFormat="1" applyFont="1" applyFill="1" applyBorder="1" applyAlignment="1">
      <alignment vertical="top" wrapText="1"/>
    </xf>
    <xf numFmtId="0" fontId="13" fillId="0" borderId="15" xfId="0" applyFont="1" applyBorder="1" applyAlignment="1">
      <alignment horizontal="center" wrapText="1"/>
    </xf>
    <xf numFmtId="164" fontId="13" fillId="0" borderId="15" xfId="0" applyNumberFormat="1" applyFont="1" applyBorder="1" applyAlignment="1">
      <alignment horizontal="right" vertical="center" wrapText="1"/>
    </xf>
    <xf numFmtId="164" fontId="11" fillId="0" borderId="15" xfId="0" applyNumberFormat="1" applyFont="1" applyBorder="1" applyAlignment="1">
      <alignment horizontal="right" vertical="center" wrapText="1"/>
    </xf>
    <xf numFmtId="0" fontId="0" fillId="0" borderId="0" xfId="0" applyBorder="1" applyAlignment="1">
      <alignment horizontal="center"/>
    </xf>
    <xf numFmtId="0" fontId="1" fillId="2" borderId="4"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5" fillId="0" borderId="0" xfId="0" applyFont="1" applyAlignment="1">
      <alignment horizontal="justify" vertical="top" wrapText="1"/>
    </xf>
    <xf numFmtId="166" fontId="18" fillId="0" borderId="7" xfId="0" applyNumberFormat="1" applyFont="1" applyFill="1" applyBorder="1" applyAlignment="1">
      <alignment horizontal="center" vertical="center" wrapText="1"/>
    </xf>
    <xf numFmtId="166" fontId="18" fillId="0" borderId="2" xfId="0" applyNumberFormat="1" applyFont="1" applyFill="1" applyBorder="1" applyAlignment="1">
      <alignment horizontal="center" vertical="center" wrapText="1"/>
    </xf>
    <xf numFmtId="0" fontId="5" fillId="0" borderId="0" xfId="0" applyFont="1" applyAlignment="1">
      <alignment horizontal="justify" vertical="top" wrapText="1"/>
    </xf>
    <xf numFmtId="0" fontId="9" fillId="0" borderId="3" xfId="0" applyFont="1" applyBorder="1" applyAlignment="1">
      <alignment horizontal="center" vertical="center" wrapText="1"/>
    </xf>
    <xf numFmtId="0" fontId="5" fillId="0" borderId="0" xfId="0" applyFont="1" applyAlignment="1">
      <alignment horizontal="lef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29" fillId="0" borderId="0" xfId="0" applyFont="1" applyFill="1" applyBorder="1" applyAlignment="1">
      <alignment vertical="center" wrapText="1"/>
    </xf>
    <xf numFmtId="1" fontId="30" fillId="3" borderId="8" xfId="0" applyNumberFormat="1" applyFont="1" applyFill="1" applyBorder="1" applyAlignment="1">
      <alignment horizontal="center" vertical="center"/>
    </xf>
    <xf numFmtId="1" fontId="30" fillId="3" borderId="5" xfId="0" applyNumberFormat="1" applyFont="1" applyFill="1" applyBorder="1" applyAlignment="1">
      <alignment horizontal="center" vertical="center"/>
    </xf>
    <xf numFmtId="1" fontId="30" fillId="3" borderId="1" xfId="0" applyNumberFormat="1" applyFont="1" applyFill="1" applyBorder="1" applyAlignment="1">
      <alignment horizontal="center" vertical="center"/>
    </xf>
    <xf numFmtId="0" fontId="9" fillId="0" borderId="1" xfId="0" applyFont="1" applyFill="1" applyBorder="1" applyAlignment="1">
      <alignment vertical="center" wrapText="1"/>
    </xf>
    <xf numFmtId="1" fontId="9" fillId="0" borderId="1" xfId="0" applyNumberFormat="1" applyFont="1" applyBorder="1" applyAlignment="1">
      <alignment horizontal="center" vertical="center" wrapText="1"/>
    </xf>
    <xf numFmtId="1" fontId="9" fillId="0" borderId="3" xfId="0" applyNumberFormat="1" applyFont="1" applyBorder="1" applyAlignment="1">
      <alignment horizontal="center" vertical="center" wrapText="1"/>
    </xf>
    <xf numFmtId="0" fontId="18" fillId="0" borderId="3" xfId="0" applyFont="1" applyFill="1" applyBorder="1" applyAlignment="1">
      <alignment horizontal="justify"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4" xfId="0" applyFont="1" applyFill="1" applyBorder="1" applyAlignment="1">
      <alignment horizontal="justify" vertical="top"/>
    </xf>
    <xf numFmtId="0" fontId="1" fillId="0" borderId="11" xfId="0" applyFont="1" applyFill="1" applyBorder="1" applyAlignment="1">
      <alignment horizontal="justify" vertical="top"/>
    </xf>
    <xf numFmtId="164" fontId="13" fillId="0" borderId="15" xfId="0" applyNumberFormat="1" applyFont="1" applyFill="1" applyBorder="1" applyAlignment="1">
      <alignment horizontal="right" vertical="center" wrapText="1"/>
    </xf>
    <xf numFmtId="164" fontId="24" fillId="0" borderId="0" xfId="0" applyNumberFormat="1" applyFont="1" applyFill="1"/>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2" borderId="4"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0" borderId="7" xfId="0" applyFont="1" applyBorder="1" applyAlignment="1">
      <alignment horizontal="justify" vertical="top"/>
    </xf>
    <xf numFmtId="0" fontId="1" fillId="0" borderId="5" xfId="0" applyFont="1" applyBorder="1" applyAlignment="1">
      <alignment horizontal="justify" vertical="top"/>
    </xf>
    <xf numFmtId="0" fontId="1" fillId="0" borderId="4" xfId="0" applyFont="1" applyBorder="1" applyAlignment="1">
      <alignment horizontal="justify" vertical="top"/>
    </xf>
    <xf numFmtId="0" fontId="1" fillId="0" borderId="7" xfId="0" applyFont="1" applyBorder="1" applyAlignment="1">
      <alignment horizontal="left" vertical="top"/>
    </xf>
    <xf numFmtId="0" fontId="1" fillId="0" borderId="5" xfId="0" applyFont="1" applyBorder="1" applyAlignment="1">
      <alignment horizontal="left" vertical="top"/>
    </xf>
    <xf numFmtId="0" fontId="1" fillId="0" borderId="4" xfId="0" applyFont="1" applyBorder="1" applyAlignment="1">
      <alignment horizontal="left" vertical="top"/>
    </xf>
    <xf numFmtId="0" fontId="1" fillId="0" borderId="12"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2" borderId="4" xfId="0" applyFont="1" applyFill="1" applyBorder="1" applyAlignment="1">
      <alignment vertical="top" wrapText="1"/>
    </xf>
    <xf numFmtId="0" fontId="1" fillId="2" borderId="7" xfId="0" applyFont="1" applyFill="1" applyBorder="1" applyAlignment="1">
      <alignment vertical="top" wrapText="1"/>
    </xf>
    <xf numFmtId="0" fontId="1" fillId="2" borderId="5" xfId="0" applyFont="1" applyFill="1" applyBorder="1" applyAlignment="1">
      <alignment vertical="top"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0" xfId="0" applyFont="1" applyFill="1" applyBorder="1" applyAlignment="1">
      <alignment horizontal="left" vertical="top"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4"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11" xfId="0" applyFont="1" applyFill="1" applyBorder="1" applyAlignment="1">
      <alignment vertical="top" wrapText="1"/>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1" fillId="2" borderId="1" xfId="0" applyFont="1" applyFill="1" applyBorder="1" applyAlignment="1">
      <alignment vertical="top" wrapText="1"/>
    </xf>
    <xf numFmtId="0" fontId="1" fillId="0" borderId="4" xfId="0" applyFont="1" applyBorder="1" applyAlignment="1">
      <alignment horizontal="justify"/>
    </xf>
    <xf numFmtId="0" fontId="1" fillId="0" borderId="7" xfId="0" applyFont="1" applyBorder="1" applyAlignment="1">
      <alignment horizontal="justify"/>
    </xf>
    <xf numFmtId="0" fontId="1" fillId="0" borderId="5" xfId="0" applyFont="1" applyBorder="1" applyAlignment="1">
      <alignment horizontal="justify"/>
    </xf>
    <xf numFmtId="0" fontId="1" fillId="0" borderId="4" xfId="0" applyFont="1" applyBorder="1" applyAlignment="1">
      <alignment vertical="justify"/>
    </xf>
    <xf numFmtId="0" fontId="1" fillId="0" borderId="7" xfId="0" applyFont="1" applyBorder="1" applyAlignment="1">
      <alignment vertical="justify"/>
    </xf>
    <xf numFmtId="0" fontId="1" fillId="0" borderId="5" xfId="0" applyFont="1" applyBorder="1" applyAlignment="1">
      <alignment vertical="justify"/>
    </xf>
    <xf numFmtId="0" fontId="1" fillId="0" borderId="0" xfId="0" applyFont="1" applyAlignment="1">
      <alignment horizontal="center"/>
    </xf>
    <xf numFmtId="16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5"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0" xfId="0" applyFont="1" applyBorder="1" applyAlignment="1">
      <alignment horizontal="center" vertical="center"/>
    </xf>
    <xf numFmtId="164" fontId="7" fillId="0" borderId="4"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1" fillId="2" borderId="1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40" xfId="0" applyFont="1" applyFill="1" applyBorder="1" applyAlignment="1">
      <alignment horizontal="center" vertical="center" wrapText="1"/>
    </xf>
    <xf numFmtId="0" fontId="1" fillId="2" borderId="6" xfId="0" applyFont="1" applyFill="1" applyBorder="1" applyAlignment="1">
      <alignment horizontal="center" vertical="top" wrapText="1"/>
    </xf>
    <xf numFmtId="0" fontId="1" fillId="2" borderId="3" xfId="0" applyFont="1" applyFill="1" applyBorder="1" applyAlignment="1">
      <alignment horizontal="center"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1" fillId="0" borderId="4" xfId="0" applyFont="1" applyFill="1" applyBorder="1" applyAlignment="1">
      <alignment horizontal="justify" vertical="top" wrapText="1"/>
    </xf>
    <xf numFmtId="0" fontId="1" fillId="0" borderId="7" xfId="0" applyFont="1" applyFill="1" applyBorder="1" applyAlignment="1">
      <alignment horizontal="justify" vertical="top" wrapText="1"/>
    </xf>
    <xf numFmtId="0" fontId="1" fillId="0" borderId="5"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2" borderId="1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2" xfId="0" applyFont="1" applyFill="1" applyBorder="1" applyAlignment="1">
      <alignment horizontal="left" vertical="top" wrapText="1"/>
    </xf>
    <xf numFmtId="0" fontId="28" fillId="0" borderId="6"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5" fillId="0" borderId="0" xfId="0" applyFont="1" applyAlignment="1">
      <alignment horizontal="justify" wrapText="1"/>
    </xf>
    <xf numFmtId="0" fontId="5" fillId="0" borderId="0" xfId="0" applyFont="1" applyAlignment="1">
      <alignment horizontal="justify"/>
    </xf>
    <xf numFmtId="0" fontId="4" fillId="0" borderId="0" xfId="0" applyFont="1" applyAlignment="1">
      <alignment horizontal="center" vertical="top"/>
    </xf>
    <xf numFmtId="0" fontId="27" fillId="0" borderId="0" xfId="0" applyFont="1" applyAlignment="1">
      <alignment horizontal="center" vertical="center" wrapText="1"/>
    </xf>
    <xf numFmtId="0" fontId="27" fillId="0" borderId="0" xfId="0" applyFont="1" applyAlignment="1">
      <alignment horizontal="center" vertical="top" wrapText="1"/>
    </xf>
    <xf numFmtId="0" fontId="18" fillId="0" borderId="14" xfId="1" applyFont="1" applyBorder="1" applyAlignment="1">
      <alignment horizontal="justify" vertical="top" wrapText="1"/>
    </xf>
    <xf numFmtId="0" fontId="18" fillId="0" borderId="0" xfId="1" applyFont="1" applyBorder="1" applyAlignment="1">
      <alignment horizontal="justify" vertical="top" wrapText="1"/>
    </xf>
    <xf numFmtId="0" fontId="18" fillId="0" borderId="8" xfId="1" applyFont="1" applyBorder="1" applyAlignment="1">
      <alignment horizontal="justify" vertical="top" wrapText="1"/>
    </xf>
    <xf numFmtId="0" fontId="18" fillId="0" borderId="12" xfId="0" applyFont="1" applyBorder="1" applyAlignment="1">
      <alignment horizontal="justify" vertical="top" wrapText="1"/>
    </xf>
    <xf numFmtId="0" fontId="18" fillId="0" borderId="13" xfId="0" applyFont="1" applyBorder="1" applyAlignment="1">
      <alignment horizontal="justify" vertical="top" wrapText="1"/>
    </xf>
    <xf numFmtId="0" fontId="18" fillId="0" borderId="1" xfId="0" applyFont="1" applyBorder="1" applyAlignment="1">
      <alignment horizontal="justify" vertical="top" wrapText="1"/>
    </xf>
    <xf numFmtId="0" fontId="18" fillId="0" borderId="4" xfId="0" applyFont="1" applyBorder="1" applyAlignment="1">
      <alignment horizontal="justify" vertical="top" wrapText="1"/>
    </xf>
    <xf numFmtId="0" fontId="18" fillId="0" borderId="7" xfId="0" applyFont="1" applyBorder="1" applyAlignment="1">
      <alignment horizontal="justify" vertical="top" wrapText="1"/>
    </xf>
    <xf numFmtId="0" fontId="18" fillId="0" borderId="5" xfId="0" applyFont="1" applyBorder="1" applyAlignment="1">
      <alignment horizontal="justify" vertical="top" wrapText="1"/>
    </xf>
    <xf numFmtId="0" fontId="18" fillId="0" borderId="11" xfId="0" applyFont="1" applyBorder="1" applyAlignment="1">
      <alignment horizontal="justify" vertical="top" wrapText="1"/>
    </xf>
    <xf numFmtId="0" fontId="18" fillId="0" borderId="9" xfId="0" applyFont="1" applyBorder="1" applyAlignment="1">
      <alignment horizontal="justify" vertical="top" wrapText="1"/>
    </xf>
    <xf numFmtId="0" fontId="18" fillId="0" borderId="10" xfId="0" applyFont="1" applyBorder="1" applyAlignment="1">
      <alignment horizontal="justify" vertical="top" wrapText="1"/>
    </xf>
    <xf numFmtId="0" fontId="18" fillId="0" borderId="14" xfId="0" applyFont="1" applyBorder="1" applyAlignment="1">
      <alignment horizontal="justify" vertical="top" wrapText="1"/>
    </xf>
    <xf numFmtId="0" fontId="18" fillId="0" borderId="0" xfId="0" applyFont="1" applyBorder="1" applyAlignment="1">
      <alignment horizontal="justify" vertical="top" wrapText="1"/>
    </xf>
    <xf numFmtId="0" fontId="18" fillId="0" borderId="8" xfId="0" applyFont="1" applyBorder="1" applyAlignment="1">
      <alignment horizontal="justify" vertical="top" wrapText="1"/>
    </xf>
    <xf numFmtId="0" fontId="18" fillId="0" borderId="11" xfId="1" applyFont="1" applyBorder="1" applyAlignment="1">
      <alignment horizontal="justify" vertical="top" wrapText="1"/>
    </xf>
    <xf numFmtId="0" fontId="18" fillId="0" borderId="9" xfId="1" applyFont="1" applyBorder="1" applyAlignment="1">
      <alignment horizontal="justify" vertical="top" wrapText="1"/>
    </xf>
    <xf numFmtId="0" fontId="18" fillId="0" borderId="10" xfId="1" applyFont="1" applyBorder="1" applyAlignment="1">
      <alignment horizontal="justify" vertical="top" wrapText="1"/>
    </xf>
    <xf numFmtId="0" fontId="18" fillId="0" borderId="4" xfId="0" applyFont="1" applyBorder="1" applyAlignment="1">
      <alignment horizontal="center" vertical="top" wrapText="1"/>
    </xf>
    <xf numFmtId="0" fontId="18" fillId="0" borderId="7" xfId="0" applyFont="1" applyBorder="1" applyAlignment="1">
      <alignment horizontal="center" vertical="top" wrapText="1"/>
    </xf>
    <xf numFmtId="0" fontId="18" fillId="0" borderId="5" xfId="0" applyFont="1" applyBorder="1" applyAlignment="1">
      <alignment horizontal="center" vertical="top" wrapText="1"/>
    </xf>
    <xf numFmtId="0" fontId="5" fillId="0" borderId="0" xfId="0" applyFont="1" applyAlignment="1">
      <alignment horizontal="justify" vertical="top"/>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27" fillId="0" borderId="0" xfId="0" applyFont="1" applyAlignment="1">
      <alignment horizont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26" fillId="0" borderId="0" xfId="0" applyFont="1" applyAlignment="1">
      <alignment horizontal="justify"/>
    </xf>
    <xf numFmtId="0" fontId="2" fillId="0" borderId="6"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3" xfId="0" applyFont="1" applyFill="1" applyBorder="1" applyAlignment="1">
      <alignment horizontal="justify" vertical="center" wrapText="1"/>
    </xf>
    <xf numFmtId="1" fontId="2" fillId="0" borderId="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2" fillId="0" borderId="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3" xfId="0" applyFont="1" applyFill="1" applyBorder="1" applyAlignment="1">
      <alignment horizontal="justify" vertical="top" wrapText="1"/>
    </xf>
    <xf numFmtId="0" fontId="2" fillId="0" borderId="6" xfId="0" applyFont="1" applyFill="1" applyBorder="1" applyAlignment="1">
      <alignment vertical="top" wrapText="1"/>
    </xf>
    <xf numFmtId="0" fontId="2" fillId="0" borderId="16" xfId="0" applyFont="1" applyFill="1" applyBorder="1" applyAlignment="1">
      <alignment vertical="top" wrapText="1"/>
    </xf>
    <xf numFmtId="0" fontId="2" fillId="0" borderId="3" xfId="0" applyFont="1" applyFill="1" applyBorder="1" applyAlignment="1">
      <alignment vertical="top" wrapText="1"/>
    </xf>
    <xf numFmtId="0" fontId="2" fillId="0" borderId="6" xfId="0" applyFont="1" applyBorder="1" applyAlignment="1">
      <alignment horizontal="center" vertical="top" wrapText="1"/>
    </xf>
    <xf numFmtId="0" fontId="2" fillId="0" borderId="16"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14" fillId="0" borderId="0" xfId="0" applyFont="1" applyFill="1" applyAlignment="1">
      <alignment horizontal="center"/>
    </xf>
    <xf numFmtId="0" fontId="2" fillId="0" borderId="0" xfId="0" applyFont="1" applyFill="1" applyAlignment="1">
      <alignment horizontal="right"/>
    </xf>
    <xf numFmtId="0" fontId="1" fillId="0" borderId="0" xfId="0" applyFont="1" applyAlignment="1">
      <alignment horizontal="center" wrapText="1"/>
    </xf>
    <xf numFmtId="0" fontId="10" fillId="0" borderId="15" xfId="0" applyFont="1" applyBorder="1" applyAlignment="1">
      <alignment horizontal="center" vertical="top" wrapText="1"/>
    </xf>
    <xf numFmtId="0" fontId="10" fillId="0" borderId="15" xfId="0" applyFont="1" applyBorder="1" applyAlignment="1">
      <alignment horizontal="justify" vertical="top" wrapText="1"/>
    </xf>
    <xf numFmtId="0" fontId="11" fillId="0" borderId="15" xfId="0" applyFont="1" applyFill="1" applyBorder="1" applyAlignment="1">
      <alignment horizontal="center" vertical="top" wrapText="1"/>
    </xf>
    <xf numFmtId="164" fontId="13" fillId="0" borderId="15" xfId="0" applyNumberFormat="1" applyFont="1" applyFill="1" applyBorder="1" applyAlignment="1">
      <alignment horizontal="right" vertical="center" wrapText="1"/>
    </xf>
    <xf numFmtId="165" fontId="13" fillId="0" borderId="15" xfId="0" applyNumberFormat="1" applyFont="1" applyFill="1" applyBorder="1" applyAlignment="1">
      <alignment horizontal="right" vertical="center" wrapText="1"/>
    </xf>
    <xf numFmtId="0" fontId="11" fillId="0" borderId="15" xfId="0" applyFont="1" applyFill="1" applyBorder="1" applyAlignment="1">
      <alignment horizontal="justify" vertical="top" wrapText="1"/>
    </xf>
    <xf numFmtId="0" fontId="10" fillId="0" borderId="15" xfId="0" applyFont="1" applyFill="1" applyBorder="1" applyAlignment="1">
      <alignment horizontal="center" vertical="top" wrapText="1"/>
    </xf>
    <xf numFmtId="0" fontId="11" fillId="0" borderId="15" xfId="0" applyFont="1" applyBorder="1" applyAlignment="1">
      <alignment horizontal="center" vertical="top" wrapText="1"/>
    </xf>
    <xf numFmtId="0" fontId="21" fillId="0" borderId="0" xfId="0" applyFont="1" applyAlignment="1">
      <alignment horizontal="center" wrapText="1"/>
    </xf>
    <xf numFmtId="0" fontId="21" fillId="0" borderId="0" xfId="0" applyFont="1" applyAlignment="1">
      <alignment horizontal="center"/>
    </xf>
    <xf numFmtId="0" fontId="8" fillId="0" borderId="0" xfId="0" applyFont="1" applyBorder="1" applyAlignment="1">
      <alignment horizontal="right"/>
    </xf>
    <xf numFmtId="0" fontId="13" fillId="0" borderId="15" xfId="0" applyFont="1" applyBorder="1" applyAlignment="1">
      <alignment vertical="top" wrapText="1"/>
    </xf>
    <xf numFmtId="0" fontId="10" fillId="0" borderId="15" xfId="0" applyFont="1" applyFill="1" applyBorder="1" applyAlignment="1">
      <alignment horizontal="justify" vertical="top" wrapText="1"/>
    </xf>
    <xf numFmtId="0" fontId="11" fillId="0" borderId="15" xfId="0" applyFont="1" applyFill="1" applyBorder="1" applyAlignment="1">
      <alignment horizontal="center" vertical="top"/>
    </xf>
    <xf numFmtId="0" fontId="32" fillId="0" borderId="15" xfId="0" applyFont="1" applyBorder="1" applyAlignment="1">
      <alignment horizontal="center" vertical="top" wrapText="1"/>
    </xf>
    <xf numFmtId="0" fontId="13" fillId="0" borderId="15" xfId="0" applyFont="1" applyBorder="1" applyAlignment="1">
      <alignment horizontal="center" vertical="top" wrapText="1"/>
    </xf>
    <xf numFmtId="0" fontId="11" fillId="0" borderId="15" xfId="0" applyFont="1" applyBorder="1" applyAlignment="1">
      <alignment horizontal="center" vertical="center" wrapText="1"/>
    </xf>
    <xf numFmtId="0" fontId="11" fillId="0" borderId="15" xfId="0" applyFont="1" applyFill="1" applyBorder="1" applyAlignment="1">
      <alignment horizontal="left" vertical="top" wrapText="1"/>
    </xf>
    <xf numFmtId="4" fontId="13" fillId="0" borderId="15" xfId="0" applyNumberFormat="1" applyFont="1" applyFill="1" applyBorder="1" applyAlignment="1">
      <alignment horizontal="right" vertical="center" wrapText="1"/>
    </xf>
    <xf numFmtId="0" fontId="13"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 fillId="0" borderId="15" xfId="0" applyFont="1" applyBorder="1" applyAlignment="1">
      <alignment horizontal="center" vertical="top" wrapText="1"/>
    </xf>
    <xf numFmtId="0" fontId="10" fillId="0" borderId="15" xfId="0" applyFont="1" applyBorder="1" applyAlignment="1">
      <alignment horizontal="center" vertical="center" wrapText="1"/>
    </xf>
    <xf numFmtId="0" fontId="31" fillId="0" borderId="15" xfId="0" applyFont="1" applyBorder="1" applyAlignment="1">
      <alignment horizontal="center" vertical="top" wrapText="1"/>
    </xf>
    <xf numFmtId="0" fontId="16" fillId="0" borderId="15" xfId="0" applyFont="1" applyBorder="1" applyAlignment="1">
      <alignment horizontal="center" vertical="top" wrapText="1"/>
    </xf>
    <xf numFmtId="0" fontId="14" fillId="0" borderId="15" xfId="0" applyFont="1" applyFill="1" applyBorder="1" applyAlignment="1">
      <alignment horizontal="left" vertical="top" wrapText="1"/>
    </xf>
    <xf numFmtId="0" fontId="18" fillId="0" borderId="13" xfId="0" applyFont="1" applyFill="1" applyBorder="1" applyAlignment="1">
      <alignment horizontal="right"/>
    </xf>
    <xf numFmtId="0" fontId="18" fillId="0" borderId="6"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5" fillId="0" borderId="0" xfId="0" applyFont="1" applyAlignment="1">
      <alignment horizontal="center"/>
    </xf>
    <xf numFmtId="0" fontId="27" fillId="0" borderId="0" xfId="0" applyFont="1" applyAlignment="1">
      <alignment horizontal="center"/>
    </xf>
    <xf numFmtId="0" fontId="5" fillId="0" borderId="9" xfId="0" applyFont="1" applyBorder="1" applyAlignment="1">
      <alignment horizontal="justify"/>
    </xf>
    <xf numFmtId="0" fontId="5" fillId="0" borderId="0" xfId="0" applyFont="1" applyBorder="1" applyAlignment="1">
      <alignment horizontal="justify"/>
    </xf>
    <xf numFmtId="0" fontId="18" fillId="0" borderId="11"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2" fontId="8" fillId="0" borderId="0" xfId="0" applyNumberFormat="1" applyFont="1" applyFill="1" applyAlignment="1">
      <alignment horizontal="justify"/>
    </xf>
    <xf numFmtId="0" fontId="18" fillId="0" borderId="6"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8" fillId="0" borderId="13" xfId="0" applyFont="1" applyBorder="1" applyAlignment="1">
      <alignment horizontal="right"/>
    </xf>
    <xf numFmtId="0" fontId="11" fillId="0" borderId="6" xfId="0" applyFont="1" applyBorder="1" applyAlignment="1">
      <alignment horizontal="center" vertical="top" wrapText="1"/>
    </xf>
    <xf numFmtId="0" fontId="11" fillId="0" borderId="16" xfId="0" applyFont="1" applyBorder="1" applyAlignment="1">
      <alignment horizontal="center" vertical="top" wrapText="1"/>
    </xf>
    <xf numFmtId="0" fontId="11" fillId="0" borderId="3"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0" borderId="14" xfId="0" applyFont="1" applyBorder="1" applyAlignment="1">
      <alignment horizontal="center" vertical="top" wrapText="1"/>
    </xf>
    <xf numFmtId="0" fontId="11" fillId="0" borderId="8" xfId="0" applyFont="1" applyBorder="1" applyAlignment="1">
      <alignment horizontal="center" vertical="top" wrapText="1"/>
    </xf>
    <xf numFmtId="0" fontId="11" fillId="0" borderId="12" xfId="0" applyFont="1" applyBorder="1" applyAlignment="1">
      <alignment horizontal="center" vertical="top"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0" fontId="11" fillId="0" borderId="7" xfId="0" applyFont="1" applyBorder="1" applyAlignment="1">
      <alignment horizontal="center" vertical="top" wrapText="1"/>
    </xf>
    <xf numFmtId="0" fontId="11" fillId="0" borderId="17" xfId="0" applyFont="1" applyBorder="1" applyAlignment="1">
      <alignment horizontal="center" vertical="top" wrapText="1"/>
    </xf>
    <xf numFmtId="0" fontId="11" fillId="0" borderId="35" xfId="0" applyFont="1" applyBorder="1" applyAlignment="1">
      <alignment horizontal="center" vertical="top" wrapText="1"/>
    </xf>
    <xf numFmtId="0" fontId="11" fillId="0" borderId="20" xfId="0" applyFont="1" applyBorder="1" applyAlignment="1">
      <alignment horizontal="center" vertical="top" wrapText="1"/>
    </xf>
    <xf numFmtId="0" fontId="11" fillId="0" borderId="9" xfId="0" applyFont="1" applyBorder="1" applyAlignment="1">
      <alignment horizontal="center" vertical="top" wrapText="1"/>
    </xf>
    <xf numFmtId="0" fontId="11" fillId="0" borderId="13" xfId="0" applyFont="1" applyBorder="1" applyAlignment="1">
      <alignment horizontal="center" vertical="top" wrapText="1"/>
    </xf>
    <xf numFmtId="0" fontId="11" fillId="0" borderId="28" xfId="0" applyFont="1" applyFill="1" applyBorder="1" applyAlignment="1">
      <alignment horizontal="justify" vertical="center" wrapText="1"/>
    </xf>
    <xf numFmtId="0" fontId="11" fillId="0" borderId="27" xfId="0" applyFont="1" applyFill="1" applyBorder="1" applyAlignment="1">
      <alignment horizontal="justify" vertical="center" wrapText="1"/>
    </xf>
    <xf numFmtId="1" fontId="13" fillId="0" borderId="30" xfId="0" applyNumberFormat="1" applyFont="1" applyFill="1" applyBorder="1" applyAlignment="1">
      <alignment horizontal="center" vertical="center" wrapText="1"/>
    </xf>
    <xf numFmtId="1" fontId="13" fillId="0" borderId="29" xfId="0" applyNumberFormat="1" applyFont="1" applyFill="1" applyBorder="1" applyAlignment="1">
      <alignment horizontal="center" vertical="center" wrapText="1"/>
    </xf>
    <xf numFmtId="0" fontId="13" fillId="0" borderId="38"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1" xfId="0" applyFont="1" applyFill="1" applyBorder="1" applyAlignment="1">
      <alignment horizontal="center" vertical="top" wrapText="1"/>
    </xf>
    <xf numFmtId="4" fontId="13" fillId="0" borderId="22" xfId="0" applyNumberFormat="1" applyFont="1" applyFill="1" applyBorder="1" applyAlignment="1">
      <alignment horizontal="right" vertical="center" wrapText="1"/>
    </xf>
    <xf numFmtId="0" fontId="11" fillId="0" borderId="17" xfId="0" applyFont="1" applyFill="1" applyBorder="1" applyAlignment="1">
      <alignment horizontal="center" vertical="top" wrapText="1"/>
    </xf>
    <xf numFmtId="0" fontId="11" fillId="0" borderId="35"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3" fillId="0" borderId="2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1" fillId="0" borderId="6"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3" xfId="0" applyFont="1" applyFill="1" applyBorder="1" applyAlignment="1">
      <alignment horizontal="center" vertical="top" wrapText="1"/>
    </xf>
    <xf numFmtId="0" fontId="13" fillId="0" borderId="3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2"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29" xfId="0" applyFont="1" applyFill="1" applyBorder="1" applyAlignment="1">
      <alignment horizontal="center" vertical="center" wrapText="1"/>
    </xf>
    <xf numFmtId="16" fontId="13" fillId="0" borderId="23" xfId="0" applyNumberFormat="1" applyFont="1" applyFill="1" applyBorder="1" applyAlignment="1">
      <alignment horizontal="center" vertical="center" wrapText="1"/>
    </xf>
    <xf numFmtId="0" fontId="11" fillId="0" borderId="26"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23" xfId="0" applyFont="1" applyFill="1" applyBorder="1" applyAlignment="1">
      <alignment horizontal="center" vertical="center"/>
    </xf>
    <xf numFmtId="0" fontId="13" fillId="0" borderId="27" xfId="0" applyFont="1" applyFill="1" applyBorder="1" applyAlignment="1">
      <alignment horizontal="center" vertical="center"/>
    </xf>
    <xf numFmtId="0" fontId="11" fillId="0" borderId="9"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3" fillId="0" borderId="28" xfId="0" applyFont="1" applyFill="1" applyBorder="1" applyAlignment="1">
      <alignment horizontal="center" vertical="top" wrapText="1"/>
    </xf>
    <xf numFmtId="0" fontId="13" fillId="0" borderId="28" xfId="0" applyFont="1" applyFill="1" applyBorder="1" applyAlignment="1">
      <alignment horizontal="center" vertical="center"/>
    </xf>
    <xf numFmtId="0" fontId="15" fillId="0" borderId="6" xfId="0" applyFont="1" applyFill="1" applyBorder="1" applyAlignment="1">
      <alignment horizontal="justify" vertical="top" wrapText="1"/>
    </xf>
    <xf numFmtId="0" fontId="15" fillId="0" borderId="16" xfId="0" applyFont="1" applyFill="1" applyBorder="1" applyAlignment="1">
      <alignment horizontal="justify" vertical="top" wrapText="1"/>
    </xf>
    <xf numFmtId="0" fontId="13" fillId="0" borderId="6"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1" fillId="0" borderId="6" xfId="0" applyFont="1" applyFill="1" applyBorder="1" applyAlignment="1">
      <alignment horizontal="justify" vertical="top" wrapText="1"/>
    </xf>
    <xf numFmtId="0" fontId="11" fillId="0" borderId="16" xfId="0" applyFont="1" applyFill="1" applyBorder="1" applyAlignment="1">
      <alignment horizontal="justify" vertical="top"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16" fontId="13" fillId="0" borderId="30"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C94A544D5C5447CDED3FFF66CDFDB11BE0B11EF662011E9ABCFF5FC8525B9DB570C05A4CAAF131EB764BDC2A1BIFz2D" TargetMode="External"/><Relationship Id="rId13" Type="http://schemas.openxmlformats.org/officeDocument/2006/relationships/hyperlink" Target="consultantplus://offline/ref=C94A544D5C5447CDED3FFF66CDFDB11BE5BA17FA66061E9ABCFF5FC8525B9DB570C05A4CAAF131EB764BDC2A1BIFz2D" TargetMode="External"/><Relationship Id="rId18" Type="http://schemas.openxmlformats.org/officeDocument/2006/relationships/hyperlink" Target="consultantplus://offline/ref=FAB5B99501FCAFF27994EFCD1677B4F494032C0604D26CAE7ABC97F875D7E569602A2964A6C56B4C4ACE09CB40H027D" TargetMode="External"/><Relationship Id="rId3" Type="http://schemas.openxmlformats.org/officeDocument/2006/relationships/hyperlink" Target="consultantplus://offline/ref=C94A544D5C5447CDED3FE16BDB91EF1FE0B349F26D031DC9E9A00495055297E2258F5B10EFAC22EA764BDE2207F330D1I7z2D" TargetMode="External"/><Relationship Id="rId21" Type="http://schemas.openxmlformats.org/officeDocument/2006/relationships/hyperlink" Target="consultantplus://offline/ref=FAB5B99501FCAFF27994EFCD1677B4F494052B0607D36CAE7ABC97F875D7E569602A2964A6C56B4C4ACE09CB40H027D" TargetMode="External"/><Relationship Id="rId7" Type="http://schemas.openxmlformats.org/officeDocument/2006/relationships/hyperlink" Target="consultantplus://offline/ref=C94A544D5C5447CDED3FFF66CDFDB11BE5BA17FA66061E9ABCFF5FC8525B9DB570C05A4CAAF131EB764BDC2A1BIFz2D" TargetMode="External"/><Relationship Id="rId12" Type="http://schemas.openxmlformats.org/officeDocument/2006/relationships/hyperlink" Target="consultantplus://offline/ref=C94A544D5C5447CDED3FFF66CDFDB11BE5BD13FF65001E9ABCFF5FC8525B9DB570C05A4CAAF131EB764BDC2A1BIFz2D" TargetMode="External"/><Relationship Id="rId17" Type="http://schemas.openxmlformats.org/officeDocument/2006/relationships/hyperlink" Target="consultantplus://offline/ref=6FC5D46CEAB363FD619586541838D5A933E2E6343754A42F9A8248E4309053F8002E696F4021B42023A8F008F3J401D" TargetMode="External"/><Relationship Id="rId2" Type="http://schemas.openxmlformats.org/officeDocument/2006/relationships/hyperlink" Target="consultantplus://offline/ref=C94A544D5C5447CDED3FFF66CDFDB11BE5BA17FA66061E9ABCFF5FC8525B9DB570C05A4CAAF131EB764BDC2A1BIFz2D" TargetMode="External"/><Relationship Id="rId16" Type="http://schemas.openxmlformats.org/officeDocument/2006/relationships/hyperlink" Target="consultantplus://offline/ref=C94A544D5C5447CDED3FFF66CDFDB11BE5BD13FF65001E9ABCFF5FC8525B9DB570C05A4CAAF131EB764BDC2A1BIFz2D" TargetMode="External"/><Relationship Id="rId20" Type="http://schemas.openxmlformats.org/officeDocument/2006/relationships/hyperlink" Target="consultantplus://offline/ref=FAB5B99501FCAFF27994EFCD1677B4F494032C0604D26CAE7ABC97F875D7E569602A2964A6C56B4C4ACE09CB40H027D" TargetMode="External"/><Relationship Id="rId1" Type="http://schemas.openxmlformats.org/officeDocument/2006/relationships/hyperlink" Target="consultantplus://offline/ref=C94A544D5C5447CDED3FFF66CDFDB11BE5BD13FF65001E9ABCFF5FC8525B9DB570C05A4CAAF131EB764BDC2A1BIFz2D" TargetMode="External"/><Relationship Id="rId6" Type="http://schemas.openxmlformats.org/officeDocument/2006/relationships/hyperlink" Target="consultantplus://offline/ref=C94A544D5C5447CDED3FFF66CDFDB11BE5BD13FF65001E9ABCFF5FC8525B9DB570C05A4CAAF131EB764BDC2A1BIFz2D" TargetMode="External"/><Relationship Id="rId11" Type="http://schemas.openxmlformats.org/officeDocument/2006/relationships/hyperlink" Target="consultantplus://offline/ref=C94A544D5C5447CDED3FFF66CDFDB11BE0B11EF662011E9ABCFF5FC8525B9DB570C05A4CAAF131EB764BDC2A1BIFz2D" TargetMode="External"/><Relationship Id="rId5" Type="http://schemas.openxmlformats.org/officeDocument/2006/relationships/hyperlink" Target="consultantplus://offline/ref=6FC5D46CEAB363FD619586541838D5A933E2E6343754A42F9A8248E4309053F8002E696F4021B42023A8F008F3J401D" TargetMode="External"/><Relationship Id="rId15" Type="http://schemas.openxmlformats.org/officeDocument/2006/relationships/hyperlink" Target="consultantplus://offline/ref=C94A544D5C5447CDED3FFF66CDFDB11BE5BD13FF65001E9ABCFF5FC8525B9DB570C05A4CAAF131EB764BDC2A1BIFz2D" TargetMode="External"/><Relationship Id="rId10" Type="http://schemas.openxmlformats.org/officeDocument/2006/relationships/hyperlink" Target="consultantplus://offline/ref=FAB5B99501FCAFF27994EFCD1677B4F494052B0607D36CAE7ABC97F875D7E569602A2964A6C56B4C4ACE09CB40H027D" TargetMode="External"/><Relationship Id="rId19" Type="http://schemas.openxmlformats.org/officeDocument/2006/relationships/hyperlink" Target="consultantplus://offline/ref=FAB5B99501FCAFF27994EFCD1677B4F494052B0607D36CAE7ABC97F875D7E569602A2964A6C56B4C4ACE09CB40H027D" TargetMode="External"/><Relationship Id="rId4" Type="http://schemas.openxmlformats.org/officeDocument/2006/relationships/hyperlink" Target="consultantplus://offline/ref=FAB5B99501FCAFF27994EFCD1677B4F494052B0607D36CAE7ABC97F875D7E569602A2964A6C56B4C4ACE09CB40H027D" TargetMode="External"/><Relationship Id="rId9" Type="http://schemas.openxmlformats.org/officeDocument/2006/relationships/hyperlink" Target="consultantplus://offline/ref=FAB5B99501FCAFF27994EFCD1677B4F494032C0604D26CAE7ABC97F875D7E569602A2964A6C56B4C4ACE09CB40H027D" TargetMode="External"/><Relationship Id="rId14" Type="http://schemas.openxmlformats.org/officeDocument/2006/relationships/hyperlink" Target="consultantplus://offline/ref=C94A544D5C5447CDED3FE16BDB91EF1FE0B349F2640412CAE4A2599F0D0B9BE022800415FABD7AE67F5DC02A11EF32D373IAzFD"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A51"/>
  <sheetViews>
    <sheetView tabSelected="1" view="pageBreakPreview" zoomScale="75" zoomScaleNormal="100" zoomScaleSheetLayoutView="75" workbookViewId="0">
      <selection activeCell="S4" sqref="S4"/>
    </sheetView>
  </sheetViews>
  <sheetFormatPr defaultRowHeight="14.4" x14ac:dyDescent="0.3"/>
  <cols>
    <col min="1" max="1" width="36.88671875" customWidth="1"/>
    <col min="2" max="2" width="11" customWidth="1"/>
    <col min="3" max="3" width="16.109375" customWidth="1"/>
    <col min="4" max="4" width="8.6640625" customWidth="1"/>
    <col min="5" max="5" width="12.109375" customWidth="1"/>
    <col min="6" max="6" width="15.33203125" customWidth="1"/>
    <col min="7" max="7" width="16.6640625" customWidth="1"/>
    <col min="8" max="13" width="12.109375" customWidth="1"/>
    <col min="14" max="17" width="12.109375" style="9" customWidth="1"/>
    <col min="18" max="23" width="12.109375" customWidth="1"/>
  </cols>
  <sheetData>
    <row r="2" spans="1:23" ht="15" customHeight="1" x14ac:dyDescent="0.3">
      <c r="D2" s="2"/>
      <c r="E2" s="2"/>
      <c r="F2" s="2"/>
      <c r="G2" s="2"/>
      <c r="H2" s="2"/>
      <c r="I2" s="2"/>
      <c r="J2" s="2"/>
      <c r="K2" s="2"/>
      <c r="S2" s="20" t="s">
        <v>47</v>
      </c>
      <c r="T2" s="20"/>
      <c r="U2" s="20"/>
      <c r="V2" s="19"/>
      <c r="W2" s="1"/>
    </row>
    <row r="3" spans="1:23" ht="15" customHeight="1" x14ac:dyDescent="0.3">
      <c r="A3" s="1"/>
      <c r="B3" s="2"/>
      <c r="C3" s="2"/>
      <c r="D3" s="2"/>
      <c r="E3" s="2"/>
      <c r="F3" s="2"/>
      <c r="G3" s="2"/>
      <c r="H3" s="2"/>
      <c r="I3" s="2"/>
      <c r="J3" s="2"/>
      <c r="K3" s="2"/>
      <c r="S3" s="20" t="s">
        <v>18</v>
      </c>
      <c r="T3" s="20"/>
      <c r="U3" s="20"/>
      <c r="V3" s="19"/>
      <c r="W3" s="1"/>
    </row>
    <row r="4" spans="1:23" ht="15.6" x14ac:dyDescent="0.3">
      <c r="A4" s="1"/>
      <c r="B4" s="2"/>
      <c r="C4" s="2"/>
      <c r="D4" s="2"/>
      <c r="E4" s="2"/>
      <c r="F4" s="2"/>
      <c r="G4" s="2"/>
      <c r="H4" s="2"/>
      <c r="I4" s="2"/>
      <c r="J4" s="2"/>
      <c r="K4" s="2"/>
      <c r="S4" s="20" t="s">
        <v>528</v>
      </c>
      <c r="T4" s="20"/>
      <c r="U4" s="20"/>
      <c r="V4" s="19"/>
      <c r="W4" s="1"/>
    </row>
    <row r="5" spans="1:23" x14ac:dyDescent="0.3">
      <c r="A5" s="1"/>
      <c r="B5" s="2"/>
      <c r="C5" s="2"/>
      <c r="D5" s="2"/>
      <c r="E5" s="2"/>
      <c r="F5" s="2"/>
      <c r="G5" s="2"/>
      <c r="H5" s="2"/>
      <c r="I5" s="2"/>
      <c r="J5" s="2"/>
      <c r="K5" s="2"/>
      <c r="S5" s="17"/>
      <c r="T5" s="17"/>
      <c r="U5" s="17"/>
      <c r="V5" s="17"/>
      <c r="W5" s="1"/>
    </row>
    <row r="6" spans="1:23" ht="13.5" customHeight="1" x14ac:dyDescent="0.3">
      <c r="A6" s="3"/>
      <c r="B6" s="2"/>
      <c r="C6" s="2"/>
      <c r="D6" s="2"/>
      <c r="E6" s="2"/>
      <c r="F6" s="2"/>
      <c r="G6" s="2"/>
      <c r="H6" s="2"/>
      <c r="I6" s="2"/>
      <c r="J6" s="2"/>
      <c r="K6" s="2"/>
      <c r="L6" s="2"/>
      <c r="M6" s="2"/>
      <c r="N6" s="10"/>
      <c r="O6" s="10"/>
      <c r="P6" s="10"/>
    </row>
    <row r="7" spans="1:23" s="8" customFormat="1" ht="15.6" x14ac:dyDescent="0.3">
      <c r="A7" s="320" t="s">
        <v>5</v>
      </c>
      <c r="B7" s="320"/>
      <c r="C7" s="320"/>
      <c r="D7" s="320"/>
      <c r="E7" s="320"/>
      <c r="F7" s="320"/>
      <c r="G7" s="320"/>
      <c r="H7" s="320"/>
      <c r="I7" s="320"/>
      <c r="J7" s="320"/>
      <c r="K7" s="320"/>
      <c r="L7" s="320"/>
      <c r="M7" s="320"/>
      <c r="N7" s="320"/>
      <c r="O7" s="320"/>
      <c r="P7" s="320"/>
      <c r="Q7" s="320"/>
      <c r="R7" s="320"/>
      <c r="S7" s="320"/>
      <c r="T7" s="320"/>
      <c r="U7" s="320"/>
      <c r="V7" s="320"/>
      <c r="W7" s="320"/>
    </row>
    <row r="8" spans="1:23" s="8" customFormat="1" ht="16.2" customHeight="1" x14ac:dyDescent="0.3">
      <c r="A8" s="321" t="s">
        <v>394</v>
      </c>
      <c r="B8" s="320"/>
      <c r="C8" s="320"/>
      <c r="D8" s="320"/>
      <c r="E8" s="320"/>
      <c r="F8" s="320"/>
      <c r="G8" s="320"/>
      <c r="H8" s="320"/>
      <c r="I8" s="320"/>
      <c r="J8" s="320"/>
      <c r="K8" s="320"/>
      <c r="L8" s="320"/>
      <c r="M8" s="320"/>
      <c r="N8" s="320"/>
      <c r="O8" s="320"/>
      <c r="P8" s="320"/>
      <c r="Q8" s="320"/>
      <c r="R8" s="320"/>
      <c r="S8" s="320"/>
      <c r="T8" s="320"/>
      <c r="U8" s="320"/>
      <c r="V8" s="320"/>
      <c r="W8" s="320"/>
    </row>
    <row r="9" spans="1:23" ht="16.2" thickBot="1" x14ac:dyDescent="0.35">
      <c r="A9" s="360"/>
      <c r="B9" s="360"/>
      <c r="C9" s="360"/>
      <c r="D9" s="360"/>
      <c r="E9" s="360"/>
      <c r="F9" s="360"/>
      <c r="G9" s="360"/>
      <c r="H9" s="360"/>
      <c r="I9" s="360"/>
      <c r="J9" s="360"/>
      <c r="K9" s="360"/>
      <c r="L9" s="360"/>
      <c r="M9" s="360"/>
      <c r="N9" s="360"/>
      <c r="O9" s="360"/>
      <c r="P9" s="360"/>
      <c r="Q9" s="360"/>
      <c r="R9" s="360"/>
      <c r="S9" s="360"/>
      <c r="T9" s="360"/>
      <c r="U9" s="360"/>
      <c r="V9" s="360"/>
      <c r="W9" s="360"/>
    </row>
    <row r="10" spans="1:23" ht="34.950000000000003" customHeight="1" thickBot="1" x14ac:dyDescent="0.35">
      <c r="A10" s="354" t="s">
        <v>6</v>
      </c>
      <c r="B10" s="355"/>
      <c r="C10" s="355"/>
      <c r="D10" s="356"/>
      <c r="E10" s="357" t="s">
        <v>37</v>
      </c>
      <c r="F10" s="358"/>
      <c r="G10" s="358"/>
      <c r="H10" s="358"/>
      <c r="I10" s="358"/>
      <c r="J10" s="358"/>
      <c r="K10" s="358"/>
      <c r="L10" s="358"/>
      <c r="M10" s="358"/>
      <c r="N10" s="358"/>
      <c r="O10" s="358"/>
      <c r="P10" s="358"/>
      <c r="Q10" s="358"/>
      <c r="R10" s="358"/>
      <c r="S10" s="358"/>
      <c r="T10" s="358"/>
      <c r="U10" s="358"/>
      <c r="V10" s="358"/>
      <c r="W10" s="359"/>
    </row>
    <row r="11" spans="1:23" s="4" customFormat="1" ht="18.600000000000001" customHeight="1" thickBot="1" x14ac:dyDescent="0.35">
      <c r="A11" s="337" t="s">
        <v>8</v>
      </c>
      <c r="B11" s="338"/>
      <c r="C11" s="338"/>
      <c r="D11" s="339"/>
      <c r="E11" s="345" t="s">
        <v>31</v>
      </c>
      <c r="F11" s="346"/>
      <c r="G11" s="346"/>
      <c r="H11" s="346"/>
      <c r="I11" s="346"/>
      <c r="J11" s="346"/>
      <c r="K11" s="346"/>
      <c r="L11" s="346"/>
      <c r="M11" s="346"/>
      <c r="N11" s="346"/>
      <c r="O11" s="346"/>
      <c r="P11" s="346"/>
      <c r="Q11" s="346"/>
      <c r="R11" s="346"/>
      <c r="S11" s="346"/>
      <c r="T11" s="346"/>
      <c r="U11" s="346"/>
      <c r="V11" s="346"/>
      <c r="W11" s="347"/>
    </row>
    <row r="12" spans="1:23" s="4" customFormat="1" ht="19.2" customHeight="1" thickBot="1" x14ac:dyDescent="0.35">
      <c r="A12" s="337" t="s">
        <v>9</v>
      </c>
      <c r="B12" s="338"/>
      <c r="C12" s="338"/>
      <c r="D12" s="339"/>
      <c r="E12" s="345" t="s">
        <v>352</v>
      </c>
      <c r="F12" s="346"/>
      <c r="G12" s="346"/>
      <c r="H12" s="346"/>
      <c r="I12" s="346"/>
      <c r="J12" s="346"/>
      <c r="K12" s="346"/>
      <c r="L12" s="346"/>
      <c r="M12" s="346"/>
      <c r="N12" s="346"/>
      <c r="O12" s="346"/>
      <c r="P12" s="346"/>
      <c r="Q12" s="346"/>
      <c r="R12" s="346"/>
      <c r="S12" s="346"/>
      <c r="T12" s="346"/>
      <c r="U12" s="346"/>
      <c r="V12" s="346"/>
      <c r="W12" s="347"/>
    </row>
    <row r="13" spans="1:23" s="4" customFormat="1" ht="208.8" customHeight="1" thickBot="1" x14ac:dyDescent="0.35">
      <c r="A13" s="345" t="s">
        <v>19</v>
      </c>
      <c r="B13" s="346"/>
      <c r="C13" s="346"/>
      <c r="D13" s="347"/>
      <c r="E13" s="337" t="s">
        <v>527</v>
      </c>
      <c r="F13" s="338"/>
      <c r="G13" s="338"/>
      <c r="H13" s="338"/>
      <c r="I13" s="338"/>
      <c r="J13" s="338"/>
      <c r="K13" s="338"/>
      <c r="L13" s="338"/>
      <c r="M13" s="338"/>
      <c r="N13" s="338"/>
      <c r="O13" s="338"/>
      <c r="P13" s="338"/>
      <c r="Q13" s="338"/>
      <c r="R13" s="338"/>
      <c r="S13" s="338"/>
      <c r="T13" s="338"/>
      <c r="U13" s="338"/>
      <c r="V13" s="338"/>
      <c r="W13" s="339"/>
    </row>
    <row r="14" spans="1:23" s="4" customFormat="1" ht="52.2" customHeight="1" thickBot="1" x14ac:dyDescent="0.35">
      <c r="A14" s="337" t="s">
        <v>20</v>
      </c>
      <c r="B14" s="338"/>
      <c r="C14" s="338"/>
      <c r="D14" s="339"/>
      <c r="E14" s="367" t="s">
        <v>7</v>
      </c>
      <c r="F14" s="368"/>
      <c r="G14" s="368"/>
      <c r="H14" s="368"/>
      <c r="I14" s="368"/>
      <c r="J14" s="368"/>
      <c r="K14" s="368"/>
      <c r="L14" s="368"/>
      <c r="M14" s="368"/>
      <c r="N14" s="368"/>
      <c r="O14" s="368"/>
      <c r="P14" s="368"/>
      <c r="Q14" s="368"/>
      <c r="R14" s="368"/>
      <c r="S14" s="368"/>
      <c r="T14" s="368"/>
      <c r="U14" s="368"/>
      <c r="V14" s="368"/>
      <c r="W14" s="369"/>
    </row>
    <row r="15" spans="1:23" s="4" customFormat="1" ht="33" customHeight="1" thickBot="1" x14ac:dyDescent="0.35">
      <c r="A15" s="329" t="s">
        <v>10</v>
      </c>
      <c r="B15" s="329"/>
      <c r="C15" s="329"/>
      <c r="D15" s="330"/>
      <c r="E15" s="331" t="s">
        <v>11</v>
      </c>
      <c r="F15" s="329"/>
      <c r="G15" s="329"/>
      <c r="H15" s="329"/>
      <c r="I15" s="329"/>
      <c r="J15" s="329"/>
      <c r="K15" s="329"/>
      <c r="L15" s="329"/>
      <c r="M15" s="329"/>
      <c r="N15" s="329"/>
      <c r="O15" s="329"/>
      <c r="P15" s="329"/>
      <c r="Q15" s="329"/>
      <c r="R15" s="329"/>
      <c r="S15" s="329"/>
      <c r="T15" s="329"/>
      <c r="U15" s="329"/>
      <c r="V15" s="329"/>
      <c r="W15" s="330"/>
    </row>
    <row r="16" spans="1:23" s="4" customFormat="1" ht="19.2" customHeight="1" thickBot="1" x14ac:dyDescent="0.35">
      <c r="A16" s="332" t="s">
        <v>12</v>
      </c>
      <c r="B16" s="332"/>
      <c r="C16" s="332"/>
      <c r="D16" s="333"/>
      <c r="E16" s="334" t="s">
        <v>13</v>
      </c>
      <c r="F16" s="332"/>
      <c r="G16" s="332"/>
      <c r="H16" s="332"/>
      <c r="I16" s="332"/>
      <c r="J16" s="332"/>
      <c r="K16" s="332"/>
      <c r="L16" s="332"/>
      <c r="M16" s="332"/>
      <c r="N16" s="332"/>
      <c r="O16" s="332"/>
      <c r="P16" s="332"/>
      <c r="Q16" s="332"/>
      <c r="R16" s="332"/>
      <c r="S16" s="332"/>
      <c r="T16" s="332"/>
      <c r="U16" s="332"/>
      <c r="V16" s="332"/>
      <c r="W16" s="333"/>
    </row>
    <row r="17" spans="1:157" s="4" customFormat="1" ht="19.2" customHeight="1" x14ac:dyDescent="0.3">
      <c r="A17" s="348" t="s">
        <v>14</v>
      </c>
      <c r="B17" s="349"/>
      <c r="C17" s="349"/>
      <c r="D17" s="350"/>
      <c r="E17" s="370" t="s">
        <v>15</v>
      </c>
      <c r="F17" s="371"/>
      <c r="G17" s="371"/>
      <c r="H17" s="371"/>
      <c r="I17" s="371"/>
      <c r="J17" s="371"/>
      <c r="K17" s="371"/>
      <c r="L17" s="371"/>
      <c r="M17" s="371"/>
      <c r="N17" s="371"/>
      <c r="O17" s="371"/>
      <c r="P17" s="371"/>
      <c r="Q17" s="371"/>
      <c r="R17" s="371"/>
      <c r="S17" s="371"/>
      <c r="T17" s="371"/>
      <c r="U17" s="371"/>
      <c r="V17" s="371"/>
      <c r="W17" s="371"/>
      <c r="X17" s="230"/>
    </row>
    <row r="18" spans="1:157" s="4" customFormat="1" ht="36" customHeight="1" thickBot="1" x14ac:dyDescent="0.35">
      <c r="A18" s="351"/>
      <c r="B18" s="352"/>
      <c r="C18" s="352"/>
      <c r="D18" s="353"/>
      <c r="E18" s="365" t="s">
        <v>48</v>
      </c>
      <c r="F18" s="366"/>
      <c r="G18" s="366"/>
      <c r="H18" s="366"/>
      <c r="I18" s="366"/>
      <c r="J18" s="366"/>
      <c r="K18" s="366"/>
      <c r="L18" s="366"/>
      <c r="M18" s="366"/>
      <c r="N18" s="366"/>
      <c r="O18" s="366"/>
      <c r="P18" s="366"/>
      <c r="Q18" s="366"/>
      <c r="R18" s="366"/>
      <c r="S18" s="366"/>
      <c r="T18" s="366"/>
      <c r="U18" s="366"/>
      <c r="V18" s="366"/>
      <c r="W18" s="366"/>
      <c r="X18" s="230"/>
    </row>
    <row r="19" spans="1:157" s="5" customFormat="1" ht="62.4" customHeight="1" thickBot="1" x14ac:dyDescent="0.35">
      <c r="A19" s="383" t="s">
        <v>16</v>
      </c>
      <c r="B19" s="384"/>
      <c r="C19" s="384"/>
      <c r="D19" s="385"/>
      <c r="E19" s="204" t="s">
        <v>38</v>
      </c>
      <c r="F19" s="343">
        <v>2024</v>
      </c>
      <c r="G19" s="344"/>
      <c r="H19" s="372">
        <v>2025</v>
      </c>
      <c r="I19" s="373"/>
      <c r="J19" s="343">
        <v>2026</v>
      </c>
      <c r="K19" s="344"/>
      <c r="L19" s="374">
        <v>2027</v>
      </c>
      <c r="M19" s="375"/>
      <c r="N19" s="363">
        <v>2028</v>
      </c>
      <c r="O19" s="364"/>
      <c r="P19" s="363">
        <v>2029</v>
      </c>
      <c r="Q19" s="392"/>
      <c r="R19" s="343">
        <v>2030</v>
      </c>
      <c r="S19" s="344"/>
      <c r="T19" s="376"/>
      <c r="U19" s="376"/>
      <c r="V19" s="376"/>
      <c r="W19" s="376"/>
    </row>
    <row r="20" spans="1:157" s="5" customFormat="1" ht="125.25" customHeight="1" thickBot="1" x14ac:dyDescent="0.35">
      <c r="A20" s="386"/>
      <c r="B20" s="387"/>
      <c r="C20" s="387"/>
      <c r="D20" s="388"/>
      <c r="E20" s="205"/>
      <c r="F20" s="206" t="s">
        <v>21</v>
      </c>
      <c r="G20" s="7" t="s">
        <v>261</v>
      </c>
      <c r="H20" s="293" t="s">
        <v>21</v>
      </c>
      <c r="I20" s="7" t="s">
        <v>261</v>
      </c>
      <c r="J20" s="206" t="s">
        <v>21</v>
      </c>
      <c r="K20" s="7" t="s">
        <v>261</v>
      </c>
      <c r="L20" s="293" t="s">
        <v>21</v>
      </c>
      <c r="M20" s="7" t="s">
        <v>261</v>
      </c>
      <c r="N20" s="294" t="s">
        <v>21</v>
      </c>
      <c r="O20" s="7" t="s">
        <v>261</v>
      </c>
      <c r="P20" s="207" t="s">
        <v>21</v>
      </c>
      <c r="Q20" s="7" t="s">
        <v>261</v>
      </c>
      <c r="R20" s="223" t="s">
        <v>21</v>
      </c>
      <c r="S20" s="7" t="s">
        <v>261</v>
      </c>
      <c r="T20" s="222"/>
      <c r="U20" s="222"/>
      <c r="V20" s="222"/>
      <c r="W20" s="222"/>
    </row>
    <row r="21" spans="1:157" s="4" customFormat="1" ht="17.399999999999999" customHeight="1" thickBot="1" x14ac:dyDescent="0.35">
      <c r="A21" s="340" t="s">
        <v>17</v>
      </c>
      <c r="B21" s="341"/>
      <c r="C21" s="341"/>
      <c r="D21" s="341"/>
      <c r="E21" s="342"/>
      <c r="F21" s="342"/>
      <c r="G21" s="342"/>
      <c r="H21" s="342"/>
      <c r="I21" s="342"/>
      <c r="J21" s="342"/>
      <c r="K21" s="342"/>
      <c r="L21" s="342"/>
      <c r="M21" s="342"/>
      <c r="N21" s="342"/>
      <c r="O21" s="342"/>
      <c r="P21" s="342"/>
      <c r="Q21" s="342"/>
      <c r="R21" s="342"/>
      <c r="S21" s="342"/>
      <c r="T21" s="342"/>
      <c r="U21" s="342"/>
      <c r="V21" s="342"/>
      <c r="W21" s="342"/>
      <c r="X21" s="230"/>
    </row>
    <row r="22" spans="1:157" s="4" customFormat="1" ht="35.25" customHeight="1" thickBot="1" x14ac:dyDescent="0.35">
      <c r="A22" s="335" t="s">
        <v>39</v>
      </c>
      <c r="B22" s="336"/>
      <c r="C22" s="336"/>
      <c r="D22" s="336"/>
      <c r="E22" s="12">
        <v>19</v>
      </c>
      <c r="F22" s="11" t="s">
        <v>339</v>
      </c>
      <c r="G22" s="11">
        <v>0</v>
      </c>
      <c r="H22" s="11" t="s">
        <v>340</v>
      </c>
      <c r="I22" s="11">
        <v>0</v>
      </c>
      <c r="J22" s="11" t="s">
        <v>341</v>
      </c>
      <c r="K22" s="11">
        <v>0</v>
      </c>
      <c r="L22" s="11" t="s">
        <v>342</v>
      </c>
      <c r="M22" s="11">
        <v>0</v>
      </c>
      <c r="N22" s="11" t="s">
        <v>343</v>
      </c>
      <c r="O22" s="11">
        <v>0</v>
      </c>
      <c r="P22" s="11" t="s">
        <v>344</v>
      </c>
      <c r="Q22" s="11">
        <v>0</v>
      </c>
      <c r="R22" s="25" t="s">
        <v>345</v>
      </c>
      <c r="S22" s="13">
        <v>0</v>
      </c>
      <c r="T22" s="224"/>
      <c r="U22" s="224"/>
      <c r="V22" s="224"/>
      <c r="W22" s="224"/>
    </row>
    <row r="23" spans="1:157" s="4" customFormat="1" ht="27.6" customHeight="1" thickBot="1" x14ac:dyDescent="0.35">
      <c r="A23" s="335" t="s">
        <v>305</v>
      </c>
      <c r="B23" s="336"/>
      <c r="C23" s="336"/>
      <c r="D23" s="336"/>
      <c r="E23" s="12">
        <v>51.5</v>
      </c>
      <c r="F23" s="11" t="s">
        <v>34</v>
      </c>
      <c r="G23" s="11">
        <v>0</v>
      </c>
      <c r="H23" s="11" t="s">
        <v>34</v>
      </c>
      <c r="I23" s="11">
        <v>0</v>
      </c>
      <c r="J23" s="11" t="s">
        <v>34</v>
      </c>
      <c r="K23" s="11">
        <v>0</v>
      </c>
      <c r="L23" s="12" t="s">
        <v>34</v>
      </c>
      <c r="M23" s="11">
        <v>0</v>
      </c>
      <c r="N23" s="11" t="s">
        <v>34</v>
      </c>
      <c r="O23" s="11">
        <v>0</v>
      </c>
      <c r="P23" s="11" t="s">
        <v>34</v>
      </c>
      <c r="Q23" s="11">
        <v>0</v>
      </c>
      <c r="R23" s="25" t="s">
        <v>34</v>
      </c>
      <c r="S23" s="12">
        <v>0</v>
      </c>
      <c r="T23" s="224"/>
      <c r="U23" s="224"/>
      <c r="V23" s="224"/>
      <c r="W23" s="224"/>
    </row>
    <row r="24" spans="1:157" s="4" customFormat="1" ht="54.6" customHeight="1" thickBot="1" x14ac:dyDescent="0.35">
      <c r="A24" s="335" t="s">
        <v>49</v>
      </c>
      <c r="B24" s="336"/>
      <c r="C24" s="336"/>
      <c r="D24" s="336"/>
      <c r="E24" s="12">
        <v>8</v>
      </c>
      <c r="F24" s="12" t="s">
        <v>43</v>
      </c>
      <c r="G24" s="11">
        <v>0</v>
      </c>
      <c r="H24" s="12" t="s">
        <v>43</v>
      </c>
      <c r="I24" s="11">
        <v>0</v>
      </c>
      <c r="J24" s="12" t="s">
        <v>43</v>
      </c>
      <c r="K24" s="11">
        <v>0</v>
      </c>
      <c r="L24" s="12" t="s">
        <v>43</v>
      </c>
      <c r="M24" s="11">
        <v>0</v>
      </c>
      <c r="N24" s="12" t="s">
        <v>43</v>
      </c>
      <c r="O24" s="11">
        <v>0</v>
      </c>
      <c r="P24" s="12" t="s">
        <v>43</v>
      </c>
      <c r="Q24" s="11">
        <v>0</v>
      </c>
      <c r="R24" s="227" t="s">
        <v>43</v>
      </c>
      <c r="S24" s="12">
        <v>0</v>
      </c>
      <c r="T24" s="224"/>
      <c r="U24" s="224"/>
      <c r="V24" s="224"/>
      <c r="W24" s="224"/>
    </row>
    <row r="25" spans="1:157" s="14" customFormat="1" ht="98.4" customHeight="1" thickBot="1" x14ac:dyDescent="0.35">
      <c r="A25" s="395" t="s">
        <v>421</v>
      </c>
      <c r="B25" s="396"/>
      <c r="C25" s="396"/>
      <c r="D25" s="396"/>
      <c r="E25" s="29">
        <v>50</v>
      </c>
      <c r="F25" s="11">
        <v>57</v>
      </c>
      <c r="G25" s="11">
        <v>0</v>
      </c>
      <c r="H25" s="29">
        <v>64</v>
      </c>
      <c r="I25" s="208">
        <v>0</v>
      </c>
      <c r="J25" s="29">
        <v>71</v>
      </c>
      <c r="K25" s="208">
        <v>0</v>
      </c>
      <c r="L25" s="29">
        <v>78</v>
      </c>
      <c r="M25" s="208">
        <v>0</v>
      </c>
      <c r="N25" s="29">
        <v>85</v>
      </c>
      <c r="O25" s="208">
        <v>0</v>
      </c>
      <c r="P25" s="29">
        <v>92</v>
      </c>
      <c r="Q25" s="208">
        <v>0</v>
      </c>
      <c r="R25" s="228">
        <v>100</v>
      </c>
      <c r="S25" s="29">
        <v>0</v>
      </c>
      <c r="T25" s="225"/>
      <c r="U25" s="225"/>
      <c r="V25" s="225"/>
      <c r="W25" s="225"/>
    </row>
    <row r="26" spans="1:157" s="14" customFormat="1" ht="51" customHeight="1" thickBot="1" x14ac:dyDescent="0.35">
      <c r="A26" s="397" t="s">
        <v>50</v>
      </c>
      <c r="B26" s="398"/>
      <c r="C26" s="398"/>
      <c r="D26" s="399"/>
      <c r="E26" s="29">
        <v>0</v>
      </c>
      <c r="F26" s="30" t="s">
        <v>51</v>
      </c>
      <c r="G26" s="11">
        <v>0</v>
      </c>
      <c r="H26" s="30" t="s">
        <v>51</v>
      </c>
      <c r="I26" s="11">
        <v>0</v>
      </c>
      <c r="J26" s="30" t="s">
        <v>51</v>
      </c>
      <c r="K26" s="11">
        <v>0</v>
      </c>
      <c r="L26" s="30" t="s">
        <v>51</v>
      </c>
      <c r="M26" s="11">
        <v>0</v>
      </c>
      <c r="N26" s="30" t="s">
        <v>51</v>
      </c>
      <c r="O26" s="11">
        <v>0</v>
      </c>
      <c r="P26" s="30" t="s">
        <v>51</v>
      </c>
      <c r="Q26" s="11">
        <v>0</v>
      </c>
      <c r="R26" s="229" t="s">
        <v>51</v>
      </c>
      <c r="S26" s="232">
        <v>0</v>
      </c>
      <c r="T26" s="226"/>
      <c r="U26" s="226"/>
      <c r="V26" s="226"/>
      <c r="W26" s="226"/>
    </row>
    <row r="27" spans="1:157" s="4" customFormat="1" ht="18.600000000000001" customHeight="1" thickBot="1" x14ac:dyDescent="0.35">
      <c r="A27" s="389" t="s">
        <v>0</v>
      </c>
      <c r="B27" s="390"/>
      <c r="C27" s="390"/>
      <c r="D27" s="390"/>
      <c r="E27" s="390"/>
      <c r="F27" s="390"/>
      <c r="G27" s="390"/>
      <c r="H27" s="390"/>
      <c r="I27" s="390"/>
      <c r="J27" s="390"/>
      <c r="K27" s="390"/>
      <c r="L27" s="390"/>
      <c r="M27" s="390"/>
      <c r="N27" s="390"/>
      <c r="O27" s="390"/>
      <c r="P27" s="390"/>
      <c r="Q27" s="390"/>
      <c r="R27" s="390"/>
      <c r="S27" s="391"/>
      <c r="T27" s="391"/>
      <c r="U27" s="391"/>
      <c r="V27" s="391"/>
      <c r="W27" s="391"/>
      <c r="X27" s="230"/>
    </row>
    <row r="28" spans="1:157" s="4" customFormat="1" ht="18.600000000000001" customHeight="1" thickBot="1" x14ac:dyDescent="0.35">
      <c r="A28" s="317" t="s">
        <v>42</v>
      </c>
      <c r="B28" s="318"/>
      <c r="C28" s="318"/>
      <c r="D28" s="318"/>
      <c r="E28" s="318"/>
      <c r="F28" s="318"/>
      <c r="G28" s="318"/>
      <c r="H28" s="318"/>
      <c r="I28" s="318"/>
      <c r="J28" s="318"/>
      <c r="K28" s="318"/>
      <c r="L28" s="318"/>
      <c r="M28" s="318"/>
      <c r="N28" s="318"/>
      <c r="O28" s="318"/>
      <c r="P28" s="318"/>
      <c r="Q28" s="318"/>
      <c r="R28" s="318"/>
      <c r="S28" s="319"/>
      <c r="T28" s="235"/>
      <c r="U28" s="235"/>
      <c r="V28" s="235"/>
      <c r="W28" s="235"/>
      <c r="X28" s="230"/>
    </row>
    <row r="29" spans="1:157" s="4" customFormat="1" ht="52.5" customHeight="1" thickBot="1" x14ac:dyDescent="0.35">
      <c r="A29" s="335" t="s">
        <v>33</v>
      </c>
      <c r="B29" s="336"/>
      <c r="C29" s="336"/>
      <c r="D29" s="400"/>
      <c r="E29" s="231">
        <v>437</v>
      </c>
      <c r="F29" s="160" t="s">
        <v>32</v>
      </c>
      <c r="G29" s="160">
        <v>0</v>
      </c>
      <c r="H29" s="160" t="s">
        <v>32</v>
      </c>
      <c r="I29" s="160">
        <v>0</v>
      </c>
      <c r="J29" s="160" t="s">
        <v>32</v>
      </c>
      <c r="K29" s="160">
        <v>0</v>
      </c>
      <c r="L29" s="160" t="s">
        <v>32</v>
      </c>
      <c r="M29" s="160">
        <v>0</v>
      </c>
      <c r="N29" s="160" t="s">
        <v>32</v>
      </c>
      <c r="O29" s="160">
        <v>0</v>
      </c>
      <c r="P29" s="160" t="s">
        <v>32</v>
      </c>
      <c r="Q29" s="160">
        <v>0</v>
      </c>
      <c r="R29" s="160" t="s">
        <v>32</v>
      </c>
      <c r="S29" s="232">
        <v>0</v>
      </c>
      <c r="T29" s="224"/>
      <c r="U29" s="224"/>
      <c r="V29" s="224"/>
      <c r="W29" s="224"/>
    </row>
    <row r="30" spans="1:157" s="4" customFormat="1" ht="49.2" customHeight="1" thickBot="1" x14ac:dyDescent="0.35">
      <c r="A30" s="397" t="s">
        <v>396</v>
      </c>
      <c r="B30" s="398"/>
      <c r="C30" s="398"/>
      <c r="D30" s="399"/>
      <c r="E30" s="13">
        <v>43</v>
      </c>
      <c r="F30" s="13" t="s">
        <v>45</v>
      </c>
      <c r="G30" s="11">
        <v>0</v>
      </c>
      <c r="H30" s="13" t="s">
        <v>45</v>
      </c>
      <c r="I30" s="11">
        <v>0</v>
      </c>
      <c r="J30" s="13" t="s">
        <v>45</v>
      </c>
      <c r="K30" s="11">
        <v>0</v>
      </c>
      <c r="L30" s="13" t="s">
        <v>45</v>
      </c>
      <c r="M30" s="11">
        <v>0</v>
      </c>
      <c r="N30" s="13" t="s">
        <v>45</v>
      </c>
      <c r="O30" s="11">
        <v>0</v>
      </c>
      <c r="P30" s="13" t="s">
        <v>45</v>
      </c>
      <c r="Q30" s="11">
        <v>0</v>
      </c>
      <c r="R30" s="13" t="s">
        <v>45</v>
      </c>
      <c r="S30" s="12">
        <v>0</v>
      </c>
      <c r="T30" s="233"/>
      <c r="U30" s="233"/>
      <c r="V30" s="233"/>
      <c r="W30" s="234"/>
    </row>
    <row r="31" spans="1:157" s="4" customFormat="1" ht="32.4" customHeight="1" thickBot="1" x14ac:dyDescent="0.35">
      <c r="A31" s="397" t="s">
        <v>54</v>
      </c>
      <c r="B31" s="398"/>
      <c r="C31" s="398"/>
      <c r="D31" s="399"/>
      <c r="E31" s="12">
        <v>3631</v>
      </c>
      <c r="F31" s="13">
        <v>3640</v>
      </c>
      <c r="G31" s="11">
        <v>0</v>
      </c>
      <c r="H31" s="13">
        <v>3650</v>
      </c>
      <c r="I31" s="11">
        <v>0</v>
      </c>
      <c r="J31" s="11">
        <v>3660</v>
      </c>
      <c r="K31" s="11">
        <v>0</v>
      </c>
      <c r="L31" s="22">
        <v>3670</v>
      </c>
      <c r="M31" s="11">
        <v>0</v>
      </c>
      <c r="N31" s="13">
        <v>3680</v>
      </c>
      <c r="O31" s="11">
        <v>0</v>
      </c>
      <c r="P31" s="13">
        <v>3690</v>
      </c>
      <c r="Q31" s="11">
        <v>0</v>
      </c>
      <c r="R31" s="13">
        <v>3700</v>
      </c>
      <c r="S31" s="12">
        <v>0</v>
      </c>
      <c r="T31" s="233"/>
      <c r="U31" s="233"/>
      <c r="V31" s="233"/>
      <c r="W31" s="234"/>
    </row>
    <row r="32" spans="1:157" s="14" customFormat="1" ht="49.5" customHeight="1" thickBot="1" x14ac:dyDescent="0.35">
      <c r="A32" s="397" t="s">
        <v>44</v>
      </c>
      <c r="B32" s="398"/>
      <c r="C32" s="398"/>
      <c r="D32" s="399"/>
      <c r="E32" s="12">
        <v>2000</v>
      </c>
      <c r="F32" s="12">
        <v>2000</v>
      </c>
      <c r="G32" s="11">
        <v>0</v>
      </c>
      <c r="H32" s="12">
        <v>2000</v>
      </c>
      <c r="I32" s="11">
        <v>0</v>
      </c>
      <c r="J32" s="12">
        <v>2000</v>
      </c>
      <c r="K32" s="11">
        <v>0</v>
      </c>
      <c r="L32" s="12">
        <v>2000</v>
      </c>
      <c r="M32" s="11">
        <v>0</v>
      </c>
      <c r="N32" s="12">
        <v>2000</v>
      </c>
      <c r="O32" s="11">
        <v>0</v>
      </c>
      <c r="P32" s="12">
        <v>2000</v>
      </c>
      <c r="Q32" s="11">
        <v>0</v>
      </c>
      <c r="R32" s="12">
        <v>2000</v>
      </c>
      <c r="S32" s="12">
        <v>0</v>
      </c>
      <c r="T32" s="224"/>
      <c r="U32" s="224"/>
      <c r="V32" s="224"/>
      <c r="W32" s="22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row>
    <row r="33" spans="1:157" s="14" customFormat="1" ht="19.95" customHeight="1" thickBot="1" x14ac:dyDescent="0.35">
      <c r="A33" s="389" t="s">
        <v>52</v>
      </c>
      <c r="B33" s="390"/>
      <c r="C33" s="390"/>
      <c r="D33" s="390"/>
      <c r="E33" s="390"/>
      <c r="F33" s="390"/>
      <c r="G33" s="390"/>
      <c r="H33" s="390"/>
      <c r="I33" s="390"/>
      <c r="J33" s="390"/>
      <c r="K33" s="390"/>
      <c r="L33" s="390"/>
      <c r="M33" s="390"/>
      <c r="N33" s="390"/>
      <c r="O33" s="390"/>
      <c r="P33" s="390"/>
      <c r="Q33" s="390"/>
      <c r="R33" s="390"/>
      <c r="S33" s="390"/>
      <c r="T33" s="391"/>
      <c r="U33" s="391"/>
      <c r="V33" s="391"/>
      <c r="W33" s="391"/>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row>
    <row r="34" spans="1:157" s="28" customFormat="1" ht="48.6" customHeight="1" thickBot="1" x14ac:dyDescent="0.35">
      <c r="A34" s="397" t="s">
        <v>395</v>
      </c>
      <c r="B34" s="398"/>
      <c r="C34" s="398"/>
      <c r="D34" s="399"/>
      <c r="E34" s="23">
        <v>25</v>
      </c>
      <c r="F34" s="12">
        <v>37</v>
      </c>
      <c r="G34" s="24">
        <v>0</v>
      </c>
      <c r="H34" s="25">
        <v>49</v>
      </c>
      <c r="I34" s="12">
        <v>0</v>
      </c>
      <c r="J34" s="25">
        <v>61</v>
      </c>
      <c r="K34" s="12">
        <v>0</v>
      </c>
      <c r="L34" s="25">
        <v>73</v>
      </c>
      <c r="M34" s="12">
        <v>0</v>
      </c>
      <c r="N34" s="26">
        <v>85</v>
      </c>
      <c r="O34" s="24">
        <v>0</v>
      </c>
      <c r="P34" s="16">
        <v>97</v>
      </c>
      <c r="Q34" s="15">
        <v>0</v>
      </c>
      <c r="R34" s="16">
        <v>100</v>
      </c>
      <c r="S34" s="15">
        <v>0</v>
      </c>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row>
    <row r="35" spans="1:157" s="28" customFormat="1" ht="49.2" customHeight="1" thickBot="1" x14ac:dyDescent="0.35">
      <c r="A35" s="397" t="s">
        <v>53</v>
      </c>
      <c r="B35" s="398"/>
      <c r="C35" s="398"/>
      <c r="D35" s="399"/>
      <c r="E35" s="12">
        <v>14</v>
      </c>
      <c r="F35" s="12">
        <v>12</v>
      </c>
      <c r="G35" s="24">
        <v>0</v>
      </c>
      <c r="H35" s="12">
        <v>10</v>
      </c>
      <c r="I35" s="12">
        <v>0</v>
      </c>
      <c r="J35" s="12">
        <v>8</v>
      </c>
      <c r="K35" s="12">
        <v>0</v>
      </c>
      <c r="L35" s="25">
        <v>6</v>
      </c>
      <c r="M35" s="12">
        <v>0</v>
      </c>
      <c r="N35" s="25">
        <v>4</v>
      </c>
      <c r="O35" s="24">
        <v>0</v>
      </c>
      <c r="P35" s="12">
        <v>2</v>
      </c>
      <c r="Q35" s="12">
        <v>0</v>
      </c>
      <c r="R35" s="12">
        <v>0</v>
      </c>
      <c r="S35" s="12">
        <v>0</v>
      </c>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row>
    <row r="36" spans="1:157" s="14" customFormat="1" ht="33.6" customHeight="1" thickBot="1" x14ac:dyDescent="0.35">
      <c r="A36" s="397" t="s">
        <v>299</v>
      </c>
      <c r="B36" s="398"/>
      <c r="C36" s="398"/>
      <c r="D36" s="399"/>
      <c r="E36" s="12">
        <v>1</v>
      </c>
      <c r="F36" s="12">
        <v>4</v>
      </c>
      <c r="G36" s="24">
        <v>0</v>
      </c>
      <c r="H36" s="12">
        <v>4</v>
      </c>
      <c r="I36" s="12">
        <v>0</v>
      </c>
      <c r="J36" s="12">
        <v>4</v>
      </c>
      <c r="K36" s="12">
        <v>0</v>
      </c>
      <c r="L36" s="12">
        <v>4</v>
      </c>
      <c r="M36" s="12">
        <v>0</v>
      </c>
      <c r="N36" s="12">
        <v>4</v>
      </c>
      <c r="O36" s="24">
        <v>0</v>
      </c>
      <c r="P36" s="12">
        <v>4</v>
      </c>
      <c r="Q36" s="12">
        <v>0</v>
      </c>
      <c r="R36" s="12">
        <v>4</v>
      </c>
      <c r="S36" s="12">
        <v>0</v>
      </c>
      <c r="T36" s="236"/>
      <c r="U36" s="236"/>
      <c r="V36" s="236"/>
      <c r="W36" s="236"/>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row>
    <row r="37" spans="1:157" s="4" customFormat="1" ht="24" customHeight="1" thickBot="1" x14ac:dyDescent="0.35">
      <c r="A37" s="370" t="s">
        <v>1</v>
      </c>
      <c r="B37" s="371"/>
      <c r="C37" s="371"/>
      <c r="D37" s="371"/>
      <c r="E37" s="393" t="s">
        <v>23</v>
      </c>
      <c r="F37" s="326" t="s">
        <v>24</v>
      </c>
      <c r="G37" s="328"/>
      <c r="H37" s="326" t="s">
        <v>25</v>
      </c>
      <c r="I37" s="327"/>
      <c r="J37" s="327"/>
      <c r="K37" s="328"/>
      <c r="L37" s="326" t="s">
        <v>26</v>
      </c>
      <c r="M37" s="327"/>
      <c r="N37" s="327"/>
      <c r="O37" s="328"/>
      <c r="P37" s="326" t="s">
        <v>27</v>
      </c>
      <c r="Q37" s="327"/>
      <c r="R37" s="327"/>
      <c r="S37" s="328"/>
      <c r="T37" s="326" t="s">
        <v>28</v>
      </c>
      <c r="U37" s="327"/>
      <c r="V37" s="327"/>
      <c r="W37" s="328"/>
    </row>
    <row r="38" spans="1:157" s="4" customFormat="1" ht="98.4" customHeight="1" thickBot="1" x14ac:dyDescent="0.35">
      <c r="A38" s="401"/>
      <c r="B38" s="402"/>
      <c r="C38" s="402"/>
      <c r="D38" s="402"/>
      <c r="E38" s="394"/>
      <c r="F38" s="7" t="s">
        <v>21</v>
      </c>
      <c r="G38" s="7" t="s">
        <v>22</v>
      </c>
      <c r="H38" s="322" t="s">
        <v>21</v>
      </c>
      <c r="I38" s="323"/>
      <c r="J38" s="322" t="s">
        <v>22</v>
      </c>
      <c r="K38" s="323"/>
      <c r="L38" s="322" t="s">
        <v>21</v>
      </c>
      <c r="M38" s="323"/>
      <c r="N38" s="324" t="s">
        <v>22</v>
      </c>
      <c r="O38" s="325"/>
      <c r="P38" s="324" t="s">
        <v>21</v>
      </c>
      <c r="Q38" s="325"/>
      <c r="R38" s="322" t="s">
        <v>22</v>
      </c>
      <c r="S38" s="323"/>
      <c r="T38" s="322" t="s">
        <v>21</v>
      </c>
      <c r="U38" s="323"/>
      <c r="V38" s="322" t="s">
        <v>29</v>
      </c>
      <c r="W38" s="323"/>
    </row>
    <row r="39" spans="1:157" s="4" customFormat="1" ht="16.95" customHeight="1" thickBot="1" x14ac:dyDescent="0.35">
      <c r="A39" s="401"/>
      <c r="B39" s="402"/>
      <c r="C39" s="402"/>
      <c r="D39" s="402"/>
      <c r="E39" s="6">
        <v>2024</v>
      </c>
      <c r="F39" s="18">
        <f>'Перечень мероприятий'!G233</f>
        <v>211680.74</v>
      </c>
      <c r="G39" s="18">
        <f>'Перечень мероприятий'!H233</f>
        <v>0</v>
      </c>
      <c r="H39" s="377">
        <f>'Перечень мероприятий'!I233</f>
        <v>211680.74</v>
      </c>
      <c r="I39" s="378"/>
      <c r="J39" s="377">
        <f>'Перечень мероприятий'!K233</f>
        <v>0</v>
      </c>
      <c r="K39" s="378"/>
      <c r="L39" s="377">
        <f>'Перечень мероприятий'!K233</f>
        <v>0</v>
      </c>
      <c r="M39" s="378"/>
      <c r="N39" s="377">
        <f>'Перечень мероприятий'!L233</f>
        <v>0</v>
      </c>
      <c r="O39" s="378"/>
      <c r="P39" s="377">
        <f>'Перечень мероприятий'!M233</f>
        <v>0</v>
      </c>
      <c r="Q39" s="378"/>
      <c r="R39" s="377">
        <f>'Перечень мероприятий'!N233</f>
        <v>0</v>
      </c>
      <c r="S39" s="378"/>
      <c r="T39" s="377">
        <f>'Перечень мероприятий'!O233</f>
        <v>0</v>
      </c>
      <c r="U39" s="378"/>
      <c r="V39" s="377">
        <f>'Перечень мероприятий'!P233</f>
        <v>0</v>
      </c>
      <c r="W39" s="378"/>
    </row>
    <row r="40" spans="1:157" s="4" customFormat="1" ht="16.95" customHeight="1" thickBot="1" x14ac:dyDescent="0.35">
      <c r="A40" s="401"/>
      <c r="B40" s="402"/>
      <c r="C40" s="402"/>
      <c r="D40" s="402"/>
      <c r="E40" s="6">
        <v>2025</v>
      </c>
      <c r="F40" s="18">
        <f>'Перечень мероприятий'!G234</f>
        <v>208761.24</v>
      </c>
      <c r="G40" s="18">
        <f>'Перечень мероприятий'!H234</f>
        <v>0</v>
      </c>
      <c r="H40" s="377">
        <f>'Перечень мероприятий'!I234</f>
        <v>208761.24</v>
      </c>
      <c r="I40" s="378"/>
      <c r="J40" s="377">
        <f>'Перечень мероприятий'!K234</f>
        <v>0</v>
      </c>
      <c r="K40" s="378"/>
      <c r="L40" s="377">
        <f>'Перечень мероприятий'!K234</f>
        <v>0</v>
      </c>
      <c r="M40" s="378"/>
      <c r="N40" s="377">
        <f>'Перечень мероприятий'!L234</f>
        <v>0</v>
      </c>
      <c r="O40" s="378"/>
      <c r="P40" s="377">
        <f>'Перечень мероприятий'!M234</f>
        <v>0</v>
      </c>
      <c r="Q40" s="378"/>
      <c r="R40" s="377">
        <f>'Перечень мероприятий'!N234</f>
        <v>0</v>
      </c>
      <c r="S40" s="378"/>
      <c r="T40" s="377">
        <f>'Перечень мероприятий'!O234</f>
        <v>0</v>
      </c>
      <c r="U40" s="378"/>
      <c r="V40" s="377">
        <f>'Перечень мероприятий'!P234</f>
        <v>0</v>
      </c>
      <c r="W40" s="378"/>
    </row>
    <row r="41" spans="1:157" s="4" customFormat="1" ht="15" customHeight="1" thickBot="1" x14ac:dyDescent="0.35">
      <c r="A41" s="401"/>
      <c r="B41" s="402"/>
      <c r="C41" s="402"/>
      <c r="D41" s="402"/>
      <c r="E41" s="6">
        <v>2026</v>
      </c>
      <c r="F41" s="18">
        <f>'Перечень мероприятий'!G235</f>
        <v>199288.24</v>
      </c>
      <c r="G41" s="18">
        <f>'Перечень мероприятий'!H235</f>
        <v>0</v>
      </c>
      <c r="H41" s="377">
        <f>'Перечень мероприятий'!I235</f>
        <v>199288.24</v>
      </c>
      <c r="I41" s="378"/>
      <c r="J41" s="377">
        <f>'Перечень мероприятий'!K235</f>
        <v>0</v>
      </c>
      <c r="K41" s="378"/>
      <c r="L41" s="377">
        <f>'Перечень мероприятий'!K235</f>
        <v>0</v>
      </c>
      <c r="M41" s="378"/>
      <c r="N41" s="377">
        <f>'Перечень мероприятий'!L235</f>
        <v>0</v>
      </c>
      <c r="O41" s="378"/>
      <c r="P41" s="377">
        <f>'Перечень мероприятий'!M235</f>
        <v>0</v>
      </c>
      <c r="Q41" s="378"/>
      <c r="R41" s="377">
        <f>'Перечень мероприятий'!N235</f>
        <v>0</v>
      </c>
      <c r="S41" s="378"/>
      <c r="T41" s="377">
        <f>'Перечень мероприятий'!O235</f>
        <v>0</v>
      </c>
      <c r="U41" s="378"/>
      <c r="V41" s="377">
        <f>'Перечень мероприятий'!P235</f>
        <v>0</v>
      </c>
      <c r="W41" s="378"/>
    </row>
    <row r="42" spans="1:157" s="4" customFormat="1" ht="16.2" customHeight="1" thickBot="1" x14ac:dyDescent="0.35">
      <c r="A42" s="401"/>
      <c r="B42" s="402"/>
      <c r="C42" s="402"/>
      <c r="D42" s="402"/>
      <c r="E42" s="6">
        <v>2027</v>
      </c>
      <c r="F42" s="18">
        <f>'Перечень мероприятий'!G236</f>
        <v>133609.34</v>
      </c>
      <c r="G42" s="18">
        <f>'Перечень мероприятий'!H236</f>
        <v>0</v>
      </c>
      <c r="H42" s="377">
        <f>'Перечень мероприятий'!I236</f>
        <v>133609.34</v>
      </c>
      <c r="I42" s="378"/>
      <c r="J42" s="377">
        <f>'Перечень мероприятий'!K236</f>
        <v>0</v>
      </c>
      <c r="K42" s="378"/>
      <c r="L42" s="377">
        <f>'Перечень мероприятий'!K236</f>
        <v>0</v>
      </c>
      <c r="M42" s="378"/>
      <c r="N42" s="377">
        <f>'Перечень мероприятий'!L236</f>
        <v>0</v>
      </c>
      <c r="O42" s="378"/>
      <c r="P42" s="377">
        <f>'Перечень мероприятий'!M236</f>
        <v>0</v>
      </c>
      <c r="Q42" s="378"/>
      <c r="R42" s="377">
        <f>'Перечень мероприятий'!N236</f>
        <v>0</v>
      </c>
      <c r="S42" s="378"/>
      <c r="T42" s="377">
        <f>'Перечень мероприятий'!O236</f>
        <v>0</v>
      </c>
      <c r="U42" s="378"/>
      <c r="V42" s="377">
        <f>'Перечень мероприятий'!P236</f>
        <v>0</v>
      </c>
      <c r="W42" s="378"/>
    </row>
    <row r="43" spans="1:157" s="4" customFormat="1" ht="15" customHeight="1" thickBot="1" x14ac:dyDescent="0.35">
      <c r="A43" s="401"/>
      <c r="B43" s="402"/>
      <c r="C43" s="402"/>
      <c r="D43" s="402"/>
      <c r="E43" s="6">
        <v>2028</v>
      </c>
      <c r="F43" s="18">
        <f>'Перечень мероприятий'!G237</f>
        <v>131766.34</v>
      </c>
      <c r="G43" s="18">
        <f>'Перечень мероприятий'!H237</f>
        <v>0</v>
      </c>
      <c r="H43" s="377">
        <f>'Перечень мероприятий'!I237</f>
        <v>131766.34</v>
      </c>
      <c r="I43" s="378"/>
      <c r="J43" s="377">
        <f>'Перечень мероприятий'!K237</f>
        <v>0</v>
      </c>
      <c r="K43" s="378"/>
      <c r="L43" s="377">
        <f>'Перечень мероприятий'!K237</f>
        <v>0</v>
      </c>
      <c r="M43" s="378"/>
      <c r="N43" s="377">
        <f>'Перечень мероприятий'!L237</f>
        <v>0</v>
      </c>
      <c r="O43" s="378"/>
      <c r="P43" s="377">
        <f>'Перечень мероприятий'!M237</f>
        <v>0</v>
      </c>
      <c r="Q43" s="378"/>
      <c r="R43" s="377">
        <f>'Перечень мероприятий'!N237</f>
        <v>0</v>
      </c>
      <c r="S43" s="378"/>
      <c r="T43" s="377">
        <f>'Перечень мероприятий'!O237</f>
        <v>0</v>
      </c>
      <c r="U43" s="378"/>
      <c r="V43" s="377">
        <f>'Перечень мероприятий'!P237</f>
        <v>0</v>
      </c>
      <c r="W43" s="378"/>
    </row>
    <row r="44" spans="1:157" s="4" customFormat="1" ht="15" customHeight="1" thickBot="1" x14ac:dyDescent="0.35">
      <c r="A44" s="401"/>
      <c r="B44" s="402"/>
      <c r="C44" s="402"/>
      <c r="D44" s="402"/>
      <c r="E44" s="6">
        <v>2029</v>
      </c>
      <c r="F44" s="18">
        <f>'Перечень мероприятий'!G238</f>
        <v>85975.4</v>
      </c>
      <c r="G44" s="18">
        <f>'Перечень мероприятий'!H238</f>
        <v>0</v>
      </c>
      <c r="H44" s="377">
        <f>'Перечень мероприятий'!I238</f>
        <v>85975.4</v>
      </c>
      <c r="I44" s="378"/>
      <c r="J44" s="377">
        <f>'Перечень мероприятий'!K238</f>
        <v>0</v>
      </c>
      <c r="K44" s="378"/>
      <c r="L44" s="377">
        <f>'Перечень мероприятий'!K238</f>
        <v>0</v>
      </c>
      <c r="M44" s="378"/>
      <c r="N44" s="377">
        <f>'Перечень мероприятий'!L238</f>
        <v>0</v>
      </c>
      <c r="O44" s="378"/>
      <c r="P44" s="377">
        <f>'Перечень мероприятий'!M238</f>
        <v>0</v>
      </c>
      <c r="Q44" s="378"/>
      <c r="R44" s="377">
        <f>'Перечень мероприятий'!N238</f>
        <v>0</v>
      </c>
      <c r="S44" s="378"/>
      <c r="T44" s="377">
        <f>'Перечень мероприятий'!O238</f>
        <v>0</v>
      </c>
      <c r="U44" s="378"/>
      <c r="V44" s="377">
        <f>'Перечень мероприятий'!P238</f>
        <v>0</v>
      </c>
      <c r="W44" s="378"/>
    </row>
    <row r="45" spans="1:157" s="4" customFormat="1" ht="15" customHeight="1" thickBot="1" x14ac:dyDescent="0.35">
      <c r="A45" s="401"/>
      <c r="B45" s="402"/>
      <c r="C45" s="402"/>
      <c r="D45" s="402"/>
      <c r="E45" s="6">
        <v>2030</v>
      </c>
      <c r="F45" s="18">
        <f>'Перечень мероприятий'!G239</f>
        <v>46541.1</v>
      </c>
      <c r="G45" s="18">
        <f>'Перечень мероприятий'!H239</f>
        <v>0</v>
      </c>
      <c r="H45" s="377">
        <f>'Перечень мероприятий'!I239</f>
        <v>46541.1</v>
      </c>
      <c r="I45" s="378"/>
      <c r="J45" s="377">
        <f>'Перечень мероприятий'!K239</f>
        <v>0</v>
      </c>
      <c r="K45" s="378"/>
      <c r="L45" s="377">
        <f>'Перечень мероприятий'!K239</f>
        <v>0</v>
      </c>
      <c r="M45" s="378"/>
      <c r="N45" s="377">
        <f>'Перечень мероприятий'!L239</f>
        <v>0</v>
      </c>
      <c r="O45" s="378"/>
      <c r="P45" s="377">
        <f>'Перечень мероприятий'!M239</f>
        <v>0</v>
      </c>
      <c r="Q45" s="378"/>
      <c r="R45" s="377">
        <f>'Перечень мероприятий'!N239</f>
        <v>0</v>
      </c>
      <c r="S45" s="378"/>
      <c r="T45" s="377">
        <f>'Перечень мероприятий'!O239</f>
        <v>0</v>
      </c>
      <c r="U45" s="378"/>
      <c r="V45" s="377">
        <f>'Перечень мероприятий'!P239</f>
        <v>0</v>
      </c>
      <c r="W45" s="378"/>
    </row>
    <row r="46" spans="1:157" s="4" customFormat="1" ht="24" customHeight="1" thickBot="1" x14ac:dyDescent="0.35">
      <c r="A46" s="403"/>
      <c r="B46" s="379"/>
      <c r="C46" s="379"/>
      <c r="D46" s="379"/>
      <c r="E46" s="6" t="s">
        <v>30</v>
      </c>
      <c r="F46" s="21">
        <f>SUM(F39+F40+F41+F42+F43+F44+F45)</f>
        <v>1017622.3999999999</v>
      </c>
      <c r="G46" s="21">
        <f>SUM(G39+G40+G41+G42+G43+G44+G45)</f>
        <v>0</v>
      </c>
      <c r="H46" s="361">
        <f>SUM(H39+H40+H41+H42+H43+H44+H45)</f>
        <v>1017622.3999999999</v>
      </c>
      <c r="I46" s="362"/>
      <c r="J46" s="361">
        <f>SUM(J39+J40+J41+J42+J43+J44+J45)</f>
        <v>0</v>
      </c>
      <c r="K46" s="362"/>
      <c r="L46" s="361">
        <f>SUM(L39+L40+L41+L42+L43+L44+L45)</f>
        <v>0</v>
      </c>
      <c r="M46" s="362"/>
      <c r="N46" s="361">
        <f>SUM(N39+N40+N41+N42+N43+N44+N45)</f>
        <v>0</v>
      </c>
      <c r="O46" s="362"/>
      <c r="P46" s="361">
        <f>SUM(P39+P40+P41+P42+P43+P44+P45)</f>
        <v>0</v>
      </c>
      <c r="Q46" s="362"/>
      <c r="R46" s="361">
        <f>SUM(R39+R40+R41+R42+R43+R44+R45)</f>
        <v>0</v>
      </c>
      <c r="S46" s="362"/>
      <c r="T46" s="361">
        <f>SUM(T39+T40+T41+T42+T43+T44+T45)</f>
        <v>0</v>
      </c>
      <c r="U46" s="362"/>
      <c r="V46" s="361">
        <f>SUM(V39+V40+V41+V42+V43+V44+V45)</f>
        <v>0</v>
      </c>
      <c r="W46" s="362"/>
    </row>
    <row r="47" spans="1:157" s="4" customFormat="1" ht="17.399999999999999" customHeight="1" thickBot="1" x14ac:dyDescent="0.35">
      <c r="A47" s="345" t="s">
        <v>2</v>
      </c>
      <c r="B47" s="346"/>
      <c r="C47" s="346"/>
      <c r="D47" s="347"/>
      <c r="E47" s="345" t="s">
        <v>41</v>
      </c>
      <c r="F47" s="346"/>
      <c r="G47" s="346"/>
      <c r="H47" s="379"/>
      <c r="I47" s="379"/>
      <c r="J47" s="346"/>
      <c r="K47" s="346"/>
      <c r="L47" s="346"/>
      <c r="M47" s="346"/>
      <c r="N47" s="346"/>
      <c r="O47" s="346"/>
      <c r="P47" s="346"/>
      <c r="Q47" s="346"/>
      <c r="R47" s="346"/>
      <c r="S47" s="346"/>
      <c r="T47" s="346"/>
      <c r="U47" s="346"/>
      <c r="V47" s="346"/>
      <c r="W47" s="347"/>
    </row>
    <row r="48" spans="1:157" s="4" customFormat="1" ht="37.200000000000003" customHeight="1" thickBot="1" x14ac:dyDescent="0.35">
      <c r="A48" s="345" t="s">
        <v>40</v>
      </c>
      <c r="B48" s="346"/>
      <c r="C48" s="346"/>
      <c r="D48" s="347"/>
      <c r="E48" s="380" t="s">
        <v>48</v>
      </c>
      <c r="F48" s="381"/>
      <c r="G48" s="381"/>
      <c r="H48" s="381"/>
      <c r="I48" s="381"/>
      <c r="J48" s="381"/>
      <c r="K48" s="381"/>
      <c r="L48" s="381"/>
      <c r="M48" s="381"/>
      <c r="N48" s="381"/>
      <c r="O48" s="381"/>
      <c r="P48" s="381"/>
      <c r="Q48" s="381"/>
      <c r="R48" s="381"/>
      <c r="S48" s="381"/>
      <c r="T48" s="381"/>
      <c r="U48" s="381"/>
      <c r="V48" s="381"/>
      <c r="W48" s="382"/>
    </row>
    <row r="49" spans="1:23" s="4" customFormat="1" ht="16.95" customHeight="1" thickBot="1" x14ac:dyDescent="0.35">
      <c r="A49" s="345" t="s">
        <v>3</v>
      </c>
      <c r="B49" s="346"/>
      <c r="C49" s="346"/>
      <c r="D49" s="346"/>
      <c r="E49" s="346"/>
      <c r="F49" s="346"/>
      <c r="G49" s="346"/>
      <c r="H49" s="346"/>
      <c r="I49" s="346"/>
      <c r="J49" s="346"/>
      <c r="K49" s="346"/>
      <c r="L49" s="346"/>
      <c r="M49" s="346"/>
      <c r="N49" s="346"/>
      <c r="O49" s="346"/>
      <c r="P49" s="346"/>
      <c r="Q49" s="346"/>
      <c r="R49" s="346"/>
      <c r="S49" s="346"/>
      <c r="T49" s="346"/>
      <c r="U49" s="346"/>
      <c r="V49" s="346"/>
      <c r="W49" s="347"/>
    </row>
    <row r="50" spans="1:23" s="4" customFormat="1" ht="16.95" customHeight="1" thickBot="1" x14ac:dyDescent="0.35">
      <c r="A50" s="345" t="s">
        <v>35</v>
      </c>
      <c r="B50" s="346"/>
      <c r="C50" s="346"/>
      <c r="D50" s="347"/>
      <c r="E50" s="345" t="s">
        <v>4</v>
      </c>
      <c r="F50" s="346"/>
      <c r="G50" s="346"/>
      <c r="H50" s="346"/>
      <c r="I50" s="346"/>
      <c r="J50" s="346"/>
      <c r="K50" s="346"/>
      <c r="L50" s="346"/>
      <c r="M50" s="346"/>
      <c r="N50" s="346"/>
      <c r="O50" s="346"/>
      <c r="P50" s="346"/>
      <c r="Q50" s="346"/>
      <c r="R50" s="346"/>
      <c r="S50" s="346"/>
      <c r="T50" s="346"/>
      <c r="U50" s="346"/>
      <c r="V50" s="346"/>
      <c r="W50" s="347"/>
    </row>
    <row r="51" spans="1:23" s="4" customFormat="1" ht="209.25" customHeight="1" thickBot="1" x14ac:dyDescent="0.35">
      <c r="A51" s="345" t="s">
        <v>36</v>
      </c>
      <c r="B51" s="346"/>
      <c r="C51" s="346"/>
      <c r="D51" s="347"/>
      <c r="E51" s="345" t="s">
        <v>353</v>
      </c>
      <c r="F51" s="346"/>
      <c r="G51" s="346"/>
      <c r="H51" s="346"/>
      <c r="I51" s="346"/>
      <c r="J51" s="346"/>
      <c r="K51" s="346"/>
      <c r="L51" s="346"/>
      <c r="M51" s="346"/>
      <c r="N51" s="346"/>
      <c r="O51" s="346"/>
      <c r="P51" s="346"/>
      <c r="Q51" s="346"/>
      <c r="R51" s="346"/>
      <c r="S51" s="346"/>
      <c r="T51" s="346"/>
      <c r="U51" s="346"/>
      <c r="V51" s="346"/>
      <c r="W51" s="347"/>
    </row>
  </sheetData>
  <mergeCells count="135">
    <mergeCell ref="A35:D35"/>
    <mergeCell ref="H41:I41"/>
    <mergeCell ref="H45:I45"/>
    <mergeCell ref="P44:Q44"/>
    <mergeCell ref="N39:O39"/>
    <mergeCell ref="N42:O42"/>
    <mergeCell ref="N41:O41"/>
    <mergeCell ref="N43:O43"/>
    <mergeCell ref="N44:O44"/>
    <mergeCell ref="N45:O45"/>
    <mergeCell ref="J39:K39"/>
    <mergeCell ref="J40:K40"/>
    <mergeCell ref="J41:K41"/>
    <mergeCell ref="J42:K42"/>
    <mergeCell ref="J43:K43"/>
    <mergeCell ref="H39:I39"/>
    <mergeCell ref="L39:M39"/>
    <mergeCell ref="T43:U43"/>
    <mergeCell ref="A30:D30"/>
    <mergeCell ref="L40:M40"/>
    <mergeCell ref="L41:M41"/>
    <mergeCell ref="R40:S40"/>
    <mergeCell ref="L42:M42"/>
    <mergeCell ref="H43:I43"/>
    <mergeCell ref="A37:D46"/>
    <mergeCell ref="L43:M43"/>
    <mergeCell ref="T37:W37"/>
    <mergeCell ref="A33:W33"/>
    <mergeCell ref="J45:K45"/>
    <mergeCell ref="P37:S37"/>
    <mergeCell ref="V43:W43"/>
    <mergeCell ref="R43:S43"/>
    <mergeCell ref="P39:Q39"/>
    <mergeCell ref="P40:Q40"/>
    <mergeCell ref="P41:Q41"/>
    <mergeCell ref="P42:Q42"/>
    <mergeCell ref="P43:Q43"/>
    <mergeCell ref="H40:I40"/>
    <mergeCell ref="A36:D36"/>
    <mergeCell ref="A32:D32"/>
    <mergeCell ref="A34:D34"/>
    <mergeCell ref="A19:D20"/>
    <mergeCell ref="A27:W27"/>
    <mergeCell ref="P19:Q19"/>
    <mergeCell ref="H38:I38"/>
    <mergeCell ref="T42:U42"/>
    <mergeCell ref="V42:W42"/>
    <mergeCell ref="V39:W39"/>
    <mergeCell ref="V40:W40"/>
    <mergeCell ref="H42:I42"/>
    <mergeCell ref="N40:O40"/>
    <mergeCell ref="T39:U39"/>
    <mergeCell ref="T40:U40"/>
    <mergeCell ref="T41:U41"/>
    <mergeCell ref="R39:S39"/>
    <mergeCell ref="R41:S41"/>
    <mergeCell ref="R42:S42"/>
    <mergeCell ref="V41:W41"/>
    <mergeCell ref="V38:W38"/>
    <mergeCell ref="E37:E38"/>
    <mergeCell ref="H37:K37"/>
    <mergeCell ref="A25:D25"/>
    <mergeCell ref="A26:D26"/>
    <mergeCell ref="A29:D29"/>
    <mergeCell ref="A31:D31"/>
    <mergeCell ref="A51:D51"/>
    <mergeCell ref="P45:Q45"/>
    <mergeCell ref="E47:W47"/>
    <mergeCell ref="E48:W48"/>
    <mergeCell ref="A49:W49"/>
    <mergeCell ref="E51:W51"/>
    <mergeCell ref="R44:S44"/>
    <mergeCell ref="R45:S45"/>
    <mergeCell ref="R46:S46"/>
    <mergeCell ref="H44:I44"/>
    <mergeCell ref="J46:K46"/>
    <mergeCell ref="V44:W44"/>
    <mergeCell ref="V45:W45"/>
    <mergeCell ref="V46:W46"/>
    <mergeCell ref="L46:M46"/>
    <mergeCell ref="L44:M44"/>
    <mergeCell ref="J44:K44"/>
    <mergeCell ref="L45:M45"/>
    <mergeCell ref="T44:U44"/>
    <mergeCell ref="T45:U45"/>
    <mergeCell ref="P46:Q46"/>
    <mergeCell ref="T46:U46"/>
    <mergeCell ref="E10:W10"/>
    <mergeCell ref="A9:W9"/>
    <mergeCell ref="E50:W50"/>
    <mergeCell ref="A47:D47"/>
    <mergeCell ref="A48:D48"/>
    <mergeCell ref="A50:D50"/>
    <mergeCell ref="H46:I46"/>
    <mergeCell ref="N46:O46"/>
    <mergeCell ref="A11:D11"/>
    <mergeCell ref="A12:D12"/>
    <mergeCell ref="N19:O19"/>
    <mergeCell ref="E18:W18"/>
    <mergeCell ref="R38:S38"/>
    <mergeCell ref="E11:W11"/>
    <mergeCell ref="E12:W12"/>
    <mergeCell ref="E13:W13"/>
    <mergeCell ref="E14:W14"/>
    <mergeCell ref="E17:W17"/>
    <mergeCell ref="F19:G19"/>
    <mergeCell ref="H19:I19"/>
    <mergeCell ref="J19:K19"/>
    <mergeCell ref="L19:M19"/>
    <mergeCell ref="T19:U19"/>
    <mergeCell ref="V19:W19"/>
    <mergeCell ref="A28:S28"/>
    <mergeCell ref="A7:W7"/>
    <mergeCell ref="A8:W8"/>
    <mergeCell ref="J38:K38"/>
    <mergeCell ref="L38:M38"/>
    <mergeCell ref="N38:O38"/>
    <mergeCell ref="P38:Q38"/>
    <mergeCell ref="L37:O37"/>
    <mergeCell ref="A15:D15"/>
    <mergeCell ref="E15:W15"/>
    <mergeCell ref="A16:D16"/>
    <mergeCell ref="E16:W16"/>
    <mergeCell ref="F37:G37"/>
    <mergeCell ref="A23:D23"/>
    <mergeCell ref="A14:D14"/>
    <mergeCell ref="A21:W21"/>
    <mergeCell ref="R19:S19"/>
    <mergeCell ref="A13:D13"/>
    <mergeCell ref="A17:D17"/>
    <mergeCell ref="A18:D18"/>
    <mergeCell ref="T38:U38"/>
    <mergeCell ref="A22:D22"/>
    <mergeCell ref="A24:D24"/>
    <mergeCell ref="A10:D10"/>
  </mergeCells>
  <phoneticPr fontId="0" type="noConversion"/>
  <pageMargins left="0.7" right="0.7" top="0.75" bottom="0.75" header="0.3" footer="0.3"/>
  <pageSetup paperSize="9" scale="40" orientation="landscape" r:id="rId1"/>
  <rowBreaks count="1" manualBreakCount="1">
    <brk id="26"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52"/>
  <sheetViews>
    <sheetView view="pageBreakPreview" zoomScale="70" zoomScaleNormal="60" zoomScaleSheetLayoutView="70" workbookViewId="0">
      <selection activeCell="N13" sqref="N13"/>
    </sheetView>
  </sheetViews>
  <sheetFormatPr defaultRowHeight="14.4" x14ac:dyDescent="0.3"/>
  <cols>
    <col min="2" max="2" width="11" customWidth="1"/>
    <col min="3" max="3" width="19.109375" customWidth="1"/>
    <col min="4" max="5" width="12.5546875" customWidth="1"/>
    <col min="6" max="6" width="13.77734375" customWidth="1"/>
    <col min="7" max="7" width="15.21875" customWidth="1"/>
    <col min="8" max="8" width="12.5546875" customWidth="1"/>
    <col min="9" max="9" width="13.77734375" customWidth="1"/>
    <col min="10" max="10" width="12.5546875" customWidth="1"/>
    <col min="11" max="15" width="13.6640625" customWidth="1"/>
  </cols>
  <sheetData>
    <row r="2" spans="1:23" ht="15" customHeight="1" x14ac:dyDescent="0.3">
      <c r="A2" s="1"/>
      <c r="B2" s="2"/>
      <c r="C2" s="2"/>
      <c r="D2" s="2"/>
      <c r="E2" s="2"/>
      <c r="F2" s="2"/>
      <c r="G2" s="2"/>
      <c r="H2" s="2"/>
      <c r="I2" s="2"/>
      <c r="J2" s="2"/>
      <c r="K2" s="2"/>
      <c r="L2" s="20"/>
      <c r="M2" s="20"/>
      <c r="N2" s="20"/>
      <c r="O2" s="20"/>
      <c r="P2" s="435" t="s">
        <v>183</v>
      </c>
      <c r="Q2" s="435"/>
      <c r="R2" s="435"/>
      <c r="S2" s="435"/>
      <c r="T2" s="435"/>
      <c r="U2" s="435"/>
      <c r="V2" s="435"/>
      <c r="W2" s="1"/>
    </row>
    <row r="3" spans="1:23" ht="15.6" customHeight="1" x14ac:dyDescent="0.3">
      <c r="A3" s="1"/>
      <c r="B3" s="2"/>
      <c r="C3" s="2"/>
      <c r="D3" s="2"/>
      <c r="E3" s="2"/>
      <c r="F3" s="2"/>
      <c r="G3" s="2"/>
      <c r="H3" s="2"/>
      <c r="I3" s="2"/>
      <c r="J3" s="2"/>
      <c r="K3" s="2"/>
      <c r="L3" s="20"/>
      <c r="M3" s="20"/>
      <c r="N3" s="20"/>
      <c r="O3" s="20"/>
      <c r="P3" s="435"/>
      <c r="Q3" s="435"/>
      <c r="R3" s="435"/>
      <c r="S3" s="435"/>
      <c r="T3" s="435"/>
      <c r="U3" s="435"/>
      <c r="V3" s="435"/>
      <c r="W3" s="1"/>
    </row>
    <row r="4" spans="1:23" ht="9.6" customHeight="1" x14ac:dyDescent="0.3">
      <c r="A4" s="1"/>
      <c r="B4" s="2"/>
      <c r="C4" s="2"/>
      <c r="D4" s="2"/>
      <c r="E4" s="2"/>
      <c r="F4" s="2"/>
      <c r="G4" s="2"/>
      <c r="H4" s="2"/>
      <c r="I4" s="2"/>
      <c r="J4" s="2"/>
      <c r="K4" s="2"/>
      <c r="L4" s="20"/>
      <c r="M4" s="20"/>
      <c r="N4" s="20"/>
      <c r="O4" s="20"/>
      <c r="P4" s="435"/>
      <c r="Q4" s="435"/>
      <c r="R4" s="435"/>
      <c r="S4" s="435"/>
      <c r="T4" s="435"/>
      <c r="U4" s="435"/>
      <c r="V4" s="435"/>
      <c r="W4" s="1"/>
    </row>
    <row r="5" spans="1:23" ht="13.5" customHeight="1" x14ac:dyDescent="0.3">
      <c r="A5" s="3"/>
      <c r="B5" s="2"/>
      <c r="C5" s="2"/>
      <c r="D5" s="2"/>
      <c r="E5" s="2"/>
      <c r="F5" s="2"/>
      <c r="G5" s="2"/>
      <c r="H5" s="2"/>
      <c r="I5" s="2"/>
      <c r="J5" s="2"/>
      <c r="K5" s="2"/>
      <c r="L5" s="2"/>
      <c r="M5" s="2"/>
      <c r="N5" s="10"/>
      <c r="O5" s="10"/>
      <c r="P5" s="10"/>
      <c r="Q5" s="9"/>
    </row>
    <row r="6" spans="1:23" s="8" customFormat="1" ht="15.6" x14ac:dyDescent="0.3">
      <c r="A6" s="320" t="s">
        <v>182</v>
      </c>
      <c r="B6" s="320"/>
      <c r="C6" s="320"/>
      <c r="D6" s="320"/>
      <c r="E6" s="320"/>
      <c r="F6" s="320"/>
      <c r="G6" s="320"/>
      <c r="H6" s="320"/>
      <c r="I6" s="320"/>
      <c r="J6" s="320"/>
      <c r="K6" s="320"/>
      <c r="L6" s="320"/>
      <c r="M6" s="320"/>
      <c r="N6" s="320"/>
      <c r="O6" s="320"/>
      <c r="P6" s="320"/>
      <c r="Q6" s="320"/>
      <c r="R6" s="320"/>
      <c r="S6" s="320"/>
      <c r="T6" s="320"/>
      <c r="U6" s="320"/>
      <c r="V6" s="320"/>
      <c r="W6" s="320"/>
    </row>
    <row r="8" spans="1:23" ht="223.8" customHeight="1" x14ac:dyDescent="0.3">
      <c r="A8" s="408" t="s">
        <v>427</v>
      </c>
      <c r="B8" s="435"/>
      <c r="C8" s="435"/>
      <c r="D8" s="435"/>
      <c r="E8" s="435"/>
      <c r="F8" s="435"/>
      <c r="G8" s="435"/>
      <c r="H8" s="435"/>
      <c r="I8" s="435"/>
      <c r="J8" s="435"/>
      <c r="K8" s="435"/>
      <c r="L8" s="435"/>
      <c r="M8" s="435"/>
      <c r="N8" s="435"/>
      <c r="O8" s="435"/>
      <c r="P8" s="435"/>
      <c r="Q8" s="435"/>
      <c r="R8" s="435"/>
      <c r="S8" s="435"/>
      <c r="T8" s="435"/>
      <c r="U8" s="435"/>
      <c r="V8" s="435"/>
    </row>
    <row r="9" spans="1:23" s="241" customFormat="1" ht="13.8" customHeight="1" x14ac:dyDescent="0.3">
      <c r="A9" s="408"/>
      <c r="B9" s="408"/>
      <c r="C9" s="408"/>
      <c r="D9" s="408"/>
      <c r="E9" s="408"/>
      <c r="F9" s="408"/>
      <c r="G9" s="408"/>
      <c r="H9" s="408"/>
      <c r="I9" s="408"/>
      <c r="J9" s="408"/>
      <c r="K9" s="408"/>
      <c r="L9" s="408"/>
      <c r="M9" s="408"/>
      <c r="N9" s="408"/>
      <c r="O9" s="408"/>
      <c r="P9" s="408"/>
      <c r="Q9" s="408"/>
      <c r="R9" s="408"/>
      <c r="S9" s="408"/>
      <c r="T9" s="408"/>
      <c r="U9" s="408"/>
      <c r="V9" s="408"/>
    </row>
    <row r="10" spans="1:23" ht="31.2" customHeight="1" x14ac:dyDescent="0.3">
      <c r="A10" s="439" t="s">
        <v>514</v>
      </c>
      <c r="B10" s="439"/>
      <c r="C10" s="439"/>
      <c r="D10" s="439"/>
      <c r="E10" s="439"/>
      <c r="F10" s="439"/>
      <c r="G10" s="439"/>
      <c r="H10" s="439"/>
      <c r="I10" s="439"/>
      <c r="J10" s="439"/>
      <c r="K10" s="439"/>
      <c r="L10" s="439"/>
      <c r="M10" s="439"/>
      <c r="N10" s="439"/>
      <c r="O10" s="439"/>
      <c r="P10" s="439"/>
      <c r="Q10" s="439"/>
      <c r="R10" s="439"/>
      <c r="S10" s="439"/>
      <c r="T10" s="439"/>
      <c r="U10" s="439"/>
      <c r="V10" s="439"/>
    </row>
    <row r="11" spans="1:23" ht="14.4" customHeight="1" thickBot="1" x14ac:dyDescent="0.35">
      <c r="A11" s="199"/>
      <c r="B11" s="199"/>
      <c r="C11" s="199"/>
      <c r="D11" s="199"/>
      <c r="E11" s="199"/>
      <c r="F11" s="199"/>
      <c r="G11" s="199"/>
      <c r="H11" s="199"/>
      <c r="I11" s="199"/>
      <c r="J11" s="199"/>
      <c r="K11" s="199"/>
      <c r="L11" s="199"/>
      <c r="M11" s="199"/>
      <c r="N11" s="199"/>
      <c r="O11" s="199"/>
      <c r="P11" s="199"/>
      <c r="Q11" s="199"/>
      <c r="R11" s="199"/>
      <c r="S11" s="199"/>
      <c r="T11" s="199"/>
      <c r="U11" s="199"/>
      <c r="V11" s="199"/>
    </row>
    <row r="12" spans="1:23" ht="14.4" customHeight="1" thickBot="1" x14ac:dyDescent="0.35">
      <c r="A12" s="199"/>
      <c r="B12" s="440" t="s">
        <v>306</v>
      </c>
      <c r="C12" s="436" t="s">
        <v>432</v>
      </c>
      <c r="D12" s="437"/>
      <c r="E12" s="437"/>
      <c r="F12" s="437"/>
      <c r="G12" s="437"/>
      <c r="H12" s="437"/>
      <c r="I12" s="438"/>
      <c r="J12" s="199"/>
      <c r="K12" s="199"/>
      <c r="L12" s="199"/>
      <c r="M12" s="199"/>
      <c r="N12" s="199"/>
      <c r="O12" s="199"/>
      <c r="P12" s="199"/>
      <c r="Q12" s="199"/>
      <c r="R12" s="199"/>
      <c r="S12" s="199"/>
      <c r="T12" s="199"/>
      <c r="U12" s="199"/>
      <c r="V12" s="199"/>
    </row>
    <row r="13" spans="1:23" ht="125.4" customHeight="1" thickBot="1" x14ac:dyDescent="0.35">
      <c r="A13" s="199"/>
      <c r="B13" s="441"/>
      <c r="C13" s="200" t="s">
        <v>307</v>
      </c>
      <c r="D13" s="200" t="s">
        <v>354</v>
      </c>
      <c r="E13" s="200" t="s">
        <v>308</v>
      </c>
      <c r="F13" s="200" t="s">
        <v>309</v>
      </c>
      <c r="G13" s="200" t="s">
        <v>310</v>
      </c>
      <c r="H13" s="200" t="s">
        <v>311</v>
      </c>
      <c r="I13" s="200" t="s">
        <v>312</v>
      </c>
      <c r="J13" s="199"/>
      <c r="K13" s="199"/>
      <c r="L13" s="199"/>
      <c r="M13" s="199"/>
      <c r="N13" s="199"/>
      <c r="O13" s="199"/>
      <c r="P13" s="199"/>
      <c r="Q13" s="199"/>
      <c r="R13" s="199"/>
      <c r="S13" s="199"/>
      <c r="T13" s="199"/>
      <c r="U13" s="199"/>
      <c r="V13" s="199"/>
    </row>
    <row r="14" spans="1:23" ht="14.4" customHeight="1" thickBot="1" x14ac:dyDescent="0.35">
      <c r="A14" s="199"/>
      <c r="B14" s="201" t="s">
        <v>313</v>
      </c>
      <c r="C14" s="200">
        <v>15162</v>
      </c>
      <c r="D14" s="200">
        <v>25</v>
      </c>
      <c r="E14" s="200">
        <v>2.1</v>
      </c>
      <c r="F14" s="200">
        <v>54.9</v>
      </c>
      <c r="G14" s="200">
        <v>18.2</v>
      </c>
      <c r="H14" s="200">
        <v>3.2</v>
      </c>
      <c r="I14" s="200">
        <v>21.9</v>
      </c>
      <c r="J14" s="199"/>
      <c r="K14" s="199"/>
      <c r="L14" s="199"/>
      <c r="M14" s="199"/>
      <c r="N14" s="199"/>
      <c r="O14" s="199"/>
      <c r="P14" s="199"/>
      <c r="Q14" s="199"/>
      <c r="R14" s="199"/>
      <c r="S14" s="199"/>
      <c r="T14" s="199"/>
      <c r="U14" s="199"/>
      <c r="V14" s="199"/>
    </row>
    <row r="15" spans="1:23" ht="14.4" customHeight="1" thickBot="1" x14ac:dyDescent="0.35">
      <c r="A15" s="199"/>
      <c r="B15" s="201" t="s">
        <v>314</v>
      </c>
      <c r="C15" s="200">
        <v>3483</v>
      </c>
      <c r="D15" s="200">
        <v>28</v>
      </c>
      <c r="E15" s="200">
        <v>2.7</v>
      </c>
      <c r="F15" s="200">
        <v>45.9</v>
      </c>
      <c r="G15" s="200">
        <v>25.4</v>
      </c>
      <c r="H15" s="200">
        <v>3.9</v>
      </c>
      <c r="I15" s="200" t="s">
        <v>315</v>
      </c>
      <c r="J15" s="199"/>
      <c r="K15" s="199"/>
      <c r="L15" s="199"/>
      <c r="M15" s="199"/>
      <c r="N15" s="199"/>
      <c r="O15" s="199"/>
      <c r="P15" s="199"/>
      <c r="Q15" s="199"/>
      <c r="R15" s="199"/>
      <c r="S15" s="199"/>
      <c r="T15" s="199"/>
      <c r="U15" s="199"/>
      <c r="V15" s="199"/>
    </row>
    <row r="16" spans="1:23" ht="45.6" customHeight="1" thickBot="1" x14ac:dyDescent="0.35">
      <c r="A16" s="199"/>
      <c r="B16" s="201" t="s">
        <v>316</v>
      </c>
      <c r="C16" s="200">
        <v>9878</v>
      </c>
      <c r="D16" s="200">
        <v>19</v>
      </c>
      <c r="E16" s="200">
        <v>1.8</v>
      </c>
      <c r="F16" s="200">
        <v>55.7</v>
      </c>
      <c r="G16" s="200">
        <v>16.5</v>
      </c>
      <c r="H16" s="200">
        <v>5.0999999999999996</v>
      </c>
      <c r="I16" s="200">
        <v>10.4</v>
      </c>
      <c r="J16" s="199"/>
      <c r="K16" s="199"/>
      <c r="L16" s="199"/>
      <c r="M16" s="199"/>
      <c r="N16" s="199"/>
      <c r="O16" s="199"/>
      <c r="P16" s="199"/>
      <c r="Q16" s="199"/>
      <c r="R16" s="199"/>
      <c r="S16" s="199"/>
      <c r="T16" s="199"/>
      <c r="U16" s="199"/>
      <c r="V16" s="199"/>
    </row>
    <row r="17" spans="1:22" ht="15" thickBot="1" x14ac:dyDescent="0.35">
      <c r="B17" s="201" t="s">
        <v>317</v>
      </c>
      <c r="C17" s="200">
        <v>3721</v>
      </c>
      <c r="D17" s="200">
        <v>21</v>
      </c>
      <c r="E17" s="200">
        <v>1.77</v>
      </c>
      <c r="F17" s="200">
        <v>43.1</v>
      </c>
      <c r="G17" s="200">
        <v>18.100000000000001</v>
      </c>
      <c r="H17" s="200">
        <v>2.1</v>
      </c>
      <c r="I17" s="200">
        <v>22.6</v>
      </c>
    </row>
    <row r="18" spans="1:22" ht="7.8" customHeight="1" x14ac:dyDescent="0.3">
      <c r="B18" s="301"/>
      <c r="C18" s="302"/>
      <c r="D18" s="302"/>
      <c r="E18" s="302"/>
      <c r="F18" s="302"/>
      <c r="G18" s="302"/>
      <c r="H18" s="302"/>
      <c r="I18" s="302"/>
    </row>
    <row r="19" spans="1:22" ht="14.4" customHeight="1" x14ac:dyDescent="0.3">
      <c r="B19" s="442" t="s">
        <v>516</v>
      </c>
      <c r="C19" s="442"/>
      <c r="D19" s="442"/>
      <c r="E19" s="442"/>
      <c r="F19" s="442"/>
      <c r="G19" s="442"/>
      <c r="H19" s="442"/>
      <c r="I19" s="442"/>
      <c r="J19" s="442"/>
      <c r="K19" s="442"/>
      <c r="L19" s="442"/>
    </row>
    <row r="20" spans="1:22" ht="10.8" customHeight="1" x14ac:dyDescent="0.3"/>
    <row r="21" spans="1:22" ht="31.2" customHeight="1" x14ac:dyDescent="0.3">
      <c r="A21" s="439" t="s">
        <v>515</v>
      </c>
      <c r="B21" s="439"/>
      <c r="C21" s="439"/>
      <c r="D21" s="439"/>
      <c r="E21" s="439"/>
      <c r="F21" s="439"/>
      <c r="G21" s="439"/>
      <c r="H21" s="439"/>
      <c r="I21" s="439"/>
      <c r="J21" s="439"/>
      <c r="K21" s="439"/>
      <c r="L21" s="439"/>
      <c r="M21" s="439"/>
      <c r="N21" s="439"/>
      <c r="O21" s="439"/>
      <c r="P21" s="439"/>
      <c r="Q21" s="439"/>
      <c r="R21" s="439"/>
      <c r="S21" s="439"/>
      <c r="T21" s="439"/>
      <c r="U21" s="439"/>
      <c r="V21" s="439"/>
    </row>
    <row r="22" spans="1:22" ht="15" thickBot="1" x14ac:dyDescent="0.35"/>
    <row r="23" spans="1:22" x14ac:dyDescent="0.3">
      <c r="B23" s="404" t="s">
        <v>318</v>
      </c>
      <c r="C23" s="404" t="s">
        <v>319</v>
      </c>
      <c r="D23" s="404" t="s">
        <v>291</v>
      </c>
      <c r="E23" s="404">
        <v>2020</v>
      </c>
      <c r="F23" s="404">
        <v>2021</v>
      </c>
      <c r="G23" s="404">
        <v>2022</v>
      </c>
      <c r="H23" s="404" t="s">
        <v>433</v>
      </c>
      <c r="I23" s="404" t="s">
        <v>434</v>
      </c>
      <c r="J23" s="303"/>
      <c r="K23" s="303"/>
      <c r="L23" s="303"/>
      <c r="M23" s="303"/>
      <c r="N23" s="303"/>
      <c r="O23" s="303"/>
      <c r="P23" s="303"/>
      <c r="Q23" s="303"/>
      <c r="R23" s="303"/>
      <c r="S23" s="303"/>
      <c r="T23" s="303"/>
    </row>
    <row r="24" spans="1:22" x14ac:dyDescent="0.3">
      <c r="B24" s="405"/>
      <c r="C24" s="405"/>
      <c r="D24" s="405"/>
      <c r="E24" s="405"/>
      <c r="F24" s="405"/>
      <c r="G24" s="405"/>
      <c r="H24" s="405"/>
      <c r="I24" s="405"/>
      <c r="J24" s="303"/>
      <c r="K24" s="303"/>
      <c r="L24" s="303"/>
      <c r="M24" s="303"/>
      <c r="N24" s="303"/>
      <c r="O24" s="303"/>
      <c r="P24" s="303"/>
      <c r="Q24" s="303"/>
      <c r="R24" s="303"/>
      <c r="S24" s="303"/>
      <c r="T24" s="303"/>
    </row>
    <row r="25" spans="1:22" ht="15" thickBot="1" x14ac:dyDescent="0.35">
      <c r="B25" s="406"/>
      <c r="C25" s="406"/>
      <c r="D25" s="406"/>
      <c r="E25" s="406"/>
      <c r="F25" s="406"/>
      <c r="G25" s="406"/>
      <c r="H25" s="406"/>
      <c r="I25" s="406"/>
      <c r="J25" s="303"/>
      <c r="K25" s="303"/>
      <c r="L25" s="303"/>
      <c r="M25" s="303"/>
      <c r="N25" s="303"/>
      <c r="O25" s="303"/>
      <c r="P25" s="303"/>
      <c r="Q25" s="303"/>
      <c r="R25" s="303"/>
      <c r="S25" s="303"/>
      <c r="T25" s="303"/>
    </row>
    <row r="26" spans="1:22" ht="54.6" customHeight="1" thickBot="1" x14ac:dyDescent="0.35">
      <c r="B26" s="299" t="s">
        <v>320</v>
      </c>
      <c r="C26" s="202" t="s">
        <v>321</v>
      </c>
      <c r="D26" s="200" t="s">
        <v>273</v>
      </c>
      <c r="E26" s="240">
        <v>9877</v>
      </c>
      <c r="F26" s="200">
        <v>9523</v>
      </c>
      <c r="G26" s="200">
        <v>11075</v>
      </c>
      <c r="H26" s="304">
        <v>11070</v>
      </c>
      <c r="I26" s="304">
        <v>10852</v>
      </c>
      <c r="J26" s="303"/>
      <c r="K26" s="303"/>
      <c r="L26" s="303"/>
      <c r="M26" s="303"/>
      <c r="N26" s="303"/>
      <c r="O26" s="303"/>
      <c r="P26" s="303"/>
      <c r="Q26" s="303"/>
      <c r="R26" s="303"/>
      <c r="S26" s="303"/>
      <c r="T26" s="303"/>
    </row>
    <row r="27" spans="1:22" ht="46.8" customHeight="1" thickBot="1" x14ac:dyDescent="0.35">
      <c r="B27" s="299">
        <v>2</v>
      </c>
      <c r="C27" s="202" t="s">
        <v>322</v>
      </c>
      <c r="D27" s="200" t="s">
        <v>273</v>
      </c>
      <c r="E27" s="299">
        <v>4737</v>
      </c>
      <c r="F27" s="200">
        <v>4860</v>
      </c>
      <c r="G27" s="200">
        <v>5686</v>
      </c>
      <c r="H27" s="305">
        <v>5690</v>
      </c>
      <c r="I27" s="305">
        <v>5426</v>
      </c>
      <c r="J27" s="303"/>
      <c r="K27" s="303"/>
      <c r="L27" s="303"/>
      <c r="M27" s="303"/>
      <c r="N27" s="303"/>
      <c r="O27" s="303"/>
      <c r="P27" s="303"/>
      <c r="Q27" s="303"/>
      <c r="R27" s="303"/>
      <c r="S27" s="303"/>
      <c r="T27" s="303"/>
    </row>
    <row r="28" spans="1:22" ht="55.8" customHeight="1" thickBot="1" x14ac:dyDescent="0.35">
      <c r="B28" s="299">
        <v>3</v>
      </c>
      <c r="C28" s="202" t="s">
        <v>435</v>
      </c>
      <c r="D28" s="200" t="s">
        <v>273</v>
      </c>
      <c r="E28" s="299">
        <v>16.600000000000001</v>
      </c>
      <c r="F28" s="200">
        <v>16.2</v>
      </c>
      <c r="G28" s="200">
        <v>19</v>
      </c>
      <c r="H28" s="306">
        <v>19</v>
      </c>
      <c r="I28" s="306" t="s">
        <v>345</v>
      </c>
      <c r="J28" s="303"/>
      <c r="K28" s="303"/>
      <c r="L28" s="303"/>
      <c r="M28" s="303"/>
      <c r="N28" s="303"/>
      <c r="O28" s="303"/>
      <c r="P28" s="303"/>
      <c r="Q28" s="303"/>
      <c r="R28" s="303"/>
      <c r="S28" s="303"/>
      <c r="T28" s="303"/>
    </row>
    <row r="29" spans="1:22" ht="36.6" customHeight="1" thickBot="1" x14ac:dyDescent="0.35">
      <c r="B29" s="299">
        <v>4</v>
      </c>
      <c r="C29" s="307" t="s">
        <v>323</v>
      </c>
      <c r="D29" s="200" t="s">
        <v>324</v>
      </c>
      <c r="E29" s="299">
        <v>48.4</v>
      </c>
      <c r="F29" s="200">
        <v>50.15</v>
      </c>
      <c r="G29" s="200">
        <v>51.5</v>
      </c>
      <c r="H29" s="306">
        <v>51</v>
      </c>
      <c r="I29" s="306" t="s">
        <v>34</v>
      </c>
      <c r="J29" s="303"/>
      <c r="K29" s="303"/>
      <c r="L29" s="303"/>
      <c r="M29" s="303"/>
      <c r="N29" s="303"/>
      <c r="O29" s="303"/>
      <c r="P29" s="303"/>
      <c r="Q29" s="303"/>
      <c r="R29" s="303"/>
      <c r="S29" s="303"/>
      <c r="T29" s="303"/>
    </row>
    <row r="30" spans="1:22" ht="99.6" customHeight="1" thickBot="1" x14ac:dyDescent="0.35">
      <c r="B30" s="299">
        <v>5</v>
      </c>
      <c r="C30" s="202" t="s">
        <v>325</v>
      </c>
      <c r="D30" s="200" t="s">
        <v>273</v>
      </c>
      <c r="E30" s="299">
        <v>2510</v>
      </c>
      <c r="F30" s="200">
        <v>2363</v>
      </c>
      <c r="G30" s="200">
        <v>2577</v>
      </c>
      <c r="H30" s="308">
        <v>2570</v>
      </c>
      <c r="I30" s="308" t="s">
        <v>517</v>
      </c>
      <c r="J30" s="303"/>
      <c r="K30" s="303"/>
      <c r="L30" s="303"/>
      <c r="M30" s="303"/>
      <c r="N30" s="303"/>
      <c r="O30" s="303"/>
      <c r="P30" s="303"/>
      <c r="Q30" s="303"/>
      <c r="R30" s="303"/>
      <c r="S30" s="303"/>
      <c r="T30" s="303"/>
    </row>
    <row r="31" spans="1:22" ht="108.6" customHeight="1" thickBot="1" x14ac:dyDescent="0.35">
      <c r="B31" s="299">
        <v>6</v>
      </c>
      <c r="C31" s="202" t="s">
        <v>326</v>
      </c>
      <c r="D31" s="200" t="s">
        <v>273</v>
      </c>
      <c r="E31" s="299">
        <v>2110</v>
      </c>
      <c r="F31" s="200">
        <v>3131</v>
      </c>
      <c r="G31" s="200">
        <v>4354</v>
      </c>
      <c r="H31" s="308">
        <v>4350</v>
      </c>
      <c r="I31" s="308" t="s">
        <v>517</v>
      </c>
      <c r="J31" s="303"/>
      <c r="K31" s="303"/>
      <c r="L31" s="303"/>
      <c r="M31" s="303"/>
      <c r="N31" s="303"/>
      <c r="O31" s="303"/>
      <c r="P31" s="303"/>
      <c r="Q31" s="303"/>
      <c r="R31" s="303"/>
      <c r="S31" s="303"/>
      <c r="T31" s="303"/>
    </row>
    <row r="32" spans="1:22" ht="169.2" customHeight="1" thickBot="1" x14ac:dyDescent="0.35">
      <c r="B32" s="299">
        <v>7</v>
      </c>
      <c r="C32" s="307" t="s">
        <v>436</v>
      </c>
      <c r="D32" s="200" t="s">
        <v>286</v>
      </c>
      <c r="E32" s="299">
        <v>420</v>
      </c>
      <c r="F32" s="200">
        <v>420</v>
      </c>
      <c r="G32" s="200">
        <v>437</v>
      </c>
      <c r="H32" s="308">
        <v>437</v>
      </c>
      <c r="I32" s="308" t="s">
        <v>32</v>
      </c>
    </row>
    <row r="33" spans="1:22" ht="107.4" customHeight="1" thickBot="1" x14ac:dyDescent="0.35">
      <c r="B33" s="299">
        <v>8</v>
      </c>
      <c r="C33" s="202" t="s">
        <v>327</v>
      </c>
      <c r="D33" s="200" t="s">
        <v>273</v>
      </c>
      <c r="E33" s="299">
        <v>263</v>
      </c>
      <c r="F33" s="200">
        <v>227</v>
      </c>
      <c r="G33" s="200">
        <v>212</v>
      </c>
      <c r="H33" s="308">
        <v>212</v>
      </c>
      <c r="I33" s="308" t="s">
        <v>517</v>
      </c>
    </row>
    <row r="34" spans="1:22" ht="102" customHeight="1" thickBot="1" x14ac:dyDescent="0.35">
      <c r="B34" s="309">
        <v>9</v>
      </c>
      <c r="C34" s="202" t="s">
        <v>328</v>
      </c>
      <c r="D34" s="200" t="s">
        <v>286</v>
      </c>
      <c r="E34" s="299">
        <v>24</v>
      </c>
      <c r="F34" s="200">
        <v>17</v>
      </c>
      <c r="G34" s="200">
        <v>21</v>
      </c>
      <c r="H34" s="308">
        <v>21</v>
      </c>
      <c r="I34" s="308" t="s">
        <v>517</v>
      </c>
    </row>
    <row r="35" spans="1:22" ht="108.6" customHeight="1" thickBot="1" x14ac:dyDescent="0.35">
      <c r="B35" s="299">
        <v>10</v>
      </c>
      <c r="C35" s="202" t="s">
        <v>329</v>
      </c>
      <c r="D35" s="200" t="s">
        <v>273</v>
      </c>
      <c r="E35" s="299">
        <v>9044</v>
      </c>
      <c r="F35" s="200">
        <v>9856</v>
      </c>
      <c r="G35" s="200">
        <v>8959</v>
      </c>
      <c r="H35" s="305">
        <v>8950</v>
      </c>
      <c r="I35" s="308" t="s">
        <v>517</v>
      </c>
    </row>
    <row r="36" spans="1:22" x14ac:dyDescent="0.3">
      <c r="B36" s="302"/>
      <c r="C36" s="301"/>
      <c r="D36" s="302"/>
      <c r="E36" s="302"/>
      <c r="F36" s="302"/>
      <c r="G36" s="302"/>
    </row>
    <row r="38" spans="1:22" ht="373.2" customHeight="1" x14ac:dyDescent="0.3">
      <c r="A38" s="409" t="s">
        <v>428</v>
      </c>
      <c r="B38" s="410"/>
      <c r="C38" s="410"/>
      <c r="D38" s="410"/>
      <c r="E38" s="410"/>
      <c r="F38" s="410"/>
      <c r="G38" s="410"/>
      <c r="H38" s="410"/>
      <c r="I38" s="410"/>
      <c r="J38" s="410"/>
      <c r="K38" s="410"/>
      <c r="L38" s="410"/>
      <c r="M38" s="410"/>
      <c r="N38" s="410"/>
      <c r="O38" s="410"/>
      <c r="P38" s="410"/>
      <c r="Q38" s="410"/>
      <c r="R38" s="410"/>
      <c r="S38" s="410"/>
      <c r="T38" s="410"/>
      <c r="U38" s="410"/>
      <c r="V38" s="410"/>
    </row>
    <row r="39" spans="1:22" ht="385.2" customHeight="1" x14ac:dyDescent="0.3">
      <c r="A39" s="409" t="s">
        <v>520</v>
      </c>
      <c r="B39" s="410"/>
      <c r="C39" s="410"/>
      <c r="D39" s="410"/>
      <c r="E39" s="410"/>
      <c r="F39" s="410"/>
      <c r="G39" s="410"/>
      <c r="H39" s="410"/>
      <c r="I39" s="410"/>
      <c r="J39" s="410"/>
      <c r="K39" s="410"/>
      <c r="L39" s="410"/>
      <c r="M39" s="410"/>
      <c r="N39" s="410"/>
      <c r="O39" s="410"/>
      <c r="P39" s="410"/>
      <c r="Q39" s="410"/>
      <c r="R39" s="410"/>
      <c r="S39" s="410"/>
      <c r="T39" s="410"/>
      <c r="U39" s="410"/>
      <c r="V39" s="410"/>
    </row>
    <row r="40" spans="1:22" ht="181.2" customHeight="1" x14ac:dyDescent="0.3">
      <c r="A40" s="409" t="s">
        <v>429</v>
      </c>
      <c r="B40" s="410"/>
      <c r="C40" s="410"/>
      <c r="D40" s="410"/>
      <c r="E40" s="410"/>
      <c r="F40" s="410"/>
      <c r="G40" s="410"/>
      <c r="H40" s="410"/>
      <c r="I40" s="410"/>
      <c r="J40" s="410"/>
      <c r="K40" s="410"/>
      <c r="L40" s="410"/>
      <c r="M40" s="410"/>
      <c r="N40" s="410"/>
      <c r="O40" s="410"/>
      <c r="P40" s="410"/>
      <c r="Q40" s="410"/>
      <c r="R40" s="410"/>
      <c r="S40" s="410"/>
      <c r="T40" s="410"/>
      <c r="U40" s="410"/>
      <c r="V40" s="410"/>
    </row>
    <row r="41" spans="1:22" ht="301.2" customHeight="1" x14ac:dyDescent="0.3">
      <c r="A41" s="408" t="s">
        <v>518</v>
      </c>
      <c r="B41" s="408"/>
      <c r="C41" s="408"/>
      <c r="D41" s="408"/>
      <c r="E41" s="408"/>
      <c r="F41" s="408"/>
      <c r="G41" s="408"/>
      <c r="H41" s="408"/>
      <c r="I41" s="408"/>
      <c r="J41" s="408"/>
      <c r="K41" s="408"/>
      <c r="L41" s="408"/>
      <c r="M41" s="408"/>
      <c r="N41" s="408"/>
      <c r="O41" s="408"/>
      <c r="P41" s="408"/>
      <c r="Q41" s="408"/>
      <c r="R41" s="408"/>
      <c r="S41" s="408"/>
      <c r="T41" s="408"/>
      <c r="U41" s="408"/>
      <c r="V41" s="408"/>
    </row>
    <row r="42" spans="1:22" ht="20.399999999999999" customHeight="1" x14ac:dyDescent="0.3">
      <c r="A42" s="214"/>
      <c r="B42" s="214"/>
      <c r="C42" s="214"/>
      <c r="D42" s="214"/>
      <c r="E42" s="412" t="s">
        <v>346</v>
      </c>
      <c r="F42" s="412"/>
      <c r="G42" s="412"/>
      <c r="H42" s="412"/>
      <c r="I42" s="412"/>
      <c r="J42" s="412"/>
      <c r="K42" s="412"/>
      <c r="L42" s="412"/>
      <c r="M42" s="412"/>
      <c r="N42" s="412"/>
      <c r="O42" s="412"/>
      <c r="P42" s="214"/>
      <c r="Q42" s="214"/>
      <c r="R42" s="214"/>
      <c r="S42" s="214"/>
      <c r="T42" s="214"/>
      <c r="U42" s="214"/>
      <c r="V42" s="214"/>
    </row>
    <row r="43" spans="1:22" ht="18" customHeight="1" x14ac:dyDescent="0.3">
      <c r="A43" s="408" t="s">
        <v>348</v>
      </c>
      <c r="B43" s="408"/>
      <c r="C43" s="408"/>
      <c r="D43" s="408"/>
      <c r="E43" s="408"/>
      <c r="F43" s="408"/>
      <c r="G43" s="408"/>
      <c r="H43" s="408"/>
      <c r="I43" s="408"/>
      <c r="J43" s="408"/>
      <c r="K43" s="408"/>
      <c r="L43" s="408"/>
      <c r="M43" s="408"/>
      <c r="N43" s="408"/>
      <c r="O43" s="408"/>
      <c r="P43" s="408"/>
      <c r="Q43" s="408"/>
      <c r="R43" s="408"/>
      <c r="S43" s="408"/>
      <c r="T43" s="408"/>
      <c r="U43" s="408"/>
      <c r="V43" s="408"/>
    </row>
    <row r="44" spans="1:22" ht="16.8" customHeight="1" thickBot="1" x14ac:dyDescent="0.35">
      <c r="A44" s="407" t="s">
        <v>437</v>
      </c>
      <c r="B44" s="407"/>
      <c r="C44" s="407"/>
      <c r="D44" s="407"/>
      <c r="E44" s="407"/>
      <c r="F44" s="407"/>
      <c r="G44" s="407"/>
      <c r="H44" s="407"/>
      <c r="I44" s="407"/>
      <c r="J44" s="407"/>
      <c r="K44" s="407"/>
      <c r="L44" s="407"/>
      <c r="M44" s="407"/>
      <c r="N44" s="407"/>
      <c r="O44" s="407"/>
      <c r="P44" s="407"/>
      <c r="Q44" s="407"/>
      <c r="R44" s="407"/>
      <c r="S44" s="407"/>
      <c r="T44" s="407"/>
      <c r="U44" s="407"/>
      <c r="V44" s="407"/>
    </row>
    <row r="45" spans="1:22" ht="16.8" customHeight="1" thickBot="1" x14ac:dyDescent="0.35">
      <c r="A45" s="300"/>
      <c r="B45" s="432" t="s">
        <v>438</v>
      </c>
      <c r="C45" s="433"/>
      <c r="D45" s="433"/>
      <c r="E45" s="433"/>
      <c r="F45" s="433"/>
      <c r="G45" s="434"/>
      <c r="H45" s="432" t="s">
        <v>439</v>
      </c>
      <c r="I45" s="433"/>
      <c r="J45" s="433"/>
      <c r="K45" s="433"/>
      <c r="L45" s="433"/>
      <c r="M45" s="433"/>
      <c r="N45" s="434"/>
      <c r="O45" s="300"/>
      <c r="P45" s="300"/>
      <c r="Q45" s="300"/>
      <c r="R45" s="300"/>
      <c r="S45" s="300"/>
      <c r="T45" s="300"/>
      <c r="U45" s="300"/>
      <c r="V45" s="300"/>
    </row>
    <row r="46" spans="1:22" ht="28.8" customHeight="1" thickBot="1" x14ac:dyDescent="0.35">
      <c r="A46" s="300"/>
      <c r="B46" s="420" t="s">
        <v>440</v>
      </c>
      <c r="C46" s="421"/>
      <c r="D46" s="421"/>
      <c r="E46" s="421"/>
      <c r="F46" s="421"/>
      <c r="G46" s="422"/>
      <c r="H46" s="420" t="s">
        <v>441</v>
      </c>
      <c r="I46" s="421"/>
      <c r="J46" s="421"/>
      <c r="K46" s="421"/>
      <c r="L46" s="421"/>
      <c r="M46" s="421"/>
      <c r="N46" s="422"/>
      <c r="O46" s="300"/>
      <c r="P46" s="300"/>
      <c r="Q46" s="300"/>
      <c r="R46" s="300"/>
      <c r="S46" s="300"/>
      <c r="T46" s="300"/>
      <c r="U46" s="300"/>
      <c r="V46" s="300"/>
    </row>
    <row r="47" spans="1:22" ht="28.8" customHeight="1" thickBot="1" x14ac:dyDescent="0.35">
      <c r="A47" s="300"/>
      <c r="B47" s="420" t="s">
        <v>442</v>
      </c>
      <c r="C47" s="421"/>
      <c r="D47" s="421"/>
      <c r="E47" s="421"/>
      <c r="F47" s="421"/>
      <c r="G47" s="422"/>
      <c r="H47" s="420" t="s">
        <v>443</v>
      </c>
      <c r="I47" s="421"/>
      <c r="J47" s="421"/>
      <c r="K47" s="421"/>
      <c r="L47" s="421"/>
      <c r="M47" s="421"/>
      <c r="N47" s="422"/>
      <c r="O47" s="300"/>
      <c r="P47" s="300"/>
      <c r="Q47" s="300"/>
      <c r="R47" s="300"/>
      <c r="S47" s="300"/>
      <c r="T47" s="300"/>
      <c r="U47" s="300"/>
      <c r="V47" s="300"/>
    </row>
    <row r="48" spans="1:22" ht="28.2" customHeight="1" x14ac:dyDescent="0.3">
      <c r="A48" s="300"/>
      <c r="B48" s="426" t="s">
        <v>444</v>
      </c>
      <c r="C48" s="427"/>
      <c r="D48" s="427"/>
      <c r="E48" s="427"/>
      <c r="F48" s="427"/>
      <c r="G48" s="428"/>
      <c r="H48" s="414" t="s">
        <v>445</v>
      </c>
      <c r="I48" s="415"/>
      <c r="J48" s="415"/>
      <c r="K48" s="415"/>
      <c r="L48" s="415"/>
      <c r="M48" s="415"/>
      <c r="N48" s="416"/>
      <c r="O48" s="300"/>
      <c r="P48" s="300"/>
      <c r="Q48" s="300"/>
      <c r="R48" s="300"/>
      <c r="S48" s="300"/>
      <c r="T48" s="300"/>
      <c r="U48" s="300"/>
      <c r="V48" s="300"/>
    </row>
    <row r="49" spans="1:22" ht="16.8" customHeight="1" x14ac:dyDescent="0.3">
      <c r="A49" s="300"/>
      <c r="B49" s="426"/>
      <c r="C49" s="427"/>
      <c r="D49" s="427"/>
      <c r="E49" s="427"/>
      <c r="F49" s="427"/>
      <c r="G49" s="428"/>
      <c r="H49" s="414" t="s">
        <v>446</v>
      </c>
      <c r="I49" s="415"/>
      <c r="J49" s="415"/>
      <c r="K49" s="415"/>
      <c r="L49" s="415"/>
      <c r="M49" s="415"/>
      <c r="N49" s="416"/>
      <c r="O49" s="300"/>
      <c r="P49" s="300"/>
      <c r="Q49" s="300"/>
      <c r="R49" s="300"/>
      <c r="S49" s="300"/>
      <c r="T49" s="300"/>
      <c r="U49" s="300"/>
      <c r="V49" s="300"/>
    </row>
    <row r="50" spans="1:22" ht="16.8" customHeight="1" x14ac:dyDescent="0.3">
      <c r="A50" s="300"/>
      <c r="B50" s="426"/>
      <c r="C50" s="427"/>
      <c r="D50" s="427"/>
      <c r="E50" s="427"/>
      <c r="F50" s="427"/>
      <c r="G50" s="428"/>
      <c r="H50" s="426" t="s">
        <v>447</v>
      </c>
      <c r="I50" s="427"/>
      <c r="J50" s="427"/>
      <c r="K50" s="427"/>
      <c r="L50" s="427"/>
      <c r="M50" s="427"/>
      <c r="N50" s="428"/>
      <c r="O50" s="300"/>
      <c r="P50" s="300"/>
      <c r="Q50" s="300"/>
      <c r="R50" s="300"/>
      <c r="S50" s="300"/>
      <c r="T50" s="300"/>
      <c r="U50" s="300"/>
      <c r="V50" s="300"/>
    </row>
    <row r="51" spans="1:22" ht="45" customHeight="1" x14ac:dyDescent="0.3">
      <c r="A51" s="300"/>
      <c r="B51" s="426"/>
      <c r="C51" s="427"/>
      <c r="D51" s="427"/>
      <c r="E51" s="427"/>
      <c r="F51" s="427"/>
      <c r="G51" s="428"/>
      <c r="H51" s="414" t="s">
        <v>448</v>
      </c>
      <c r="I51" s="415"/>
      <c r="J51" s="415"/>
      <c r="K51" s="415"/>
      <c r="L51" s="415"/>
      <c r="M51" s="415"/>
      <c r="N51" s="416"/>
      <c r="O51" s="300"/>
      <c r="P51" s="300"/>
      <c r="Q51" s="300"/>
      <c r="R51" s="300"/>
      <c r="S51" s="300"/>
      <c r="T51" s="300"/>
      <c r="U51" s="300"/>
      <c r="V51" s="300"/>
    </row>
    <row r="52" spans="1:22" ht="30" customHeight="1" thickBot="1" x14ac:dyDescent="0.35">
      <c r="A52" s="300"/>
      <c r="B52" s="417"/>
      <c r="C52" s="418"/>
      <c r="D52" s="418"/>
      <c r="E52" s="418"/>
      <c r="F52" s="418"/>
      <c r="G52" s="419"/>
      <c r="H52" s="417" t="s">
        <v>449</v>
      </c>
      <c r="I52" s="418"/>
      <c r="J52" s="418"/>
      <c r="K52" s="418"/>
      <c r="L52" s="418"/>
      <c r="M52" s="418"/>
      <c r="N52" s="419"/>
      <c r="O52" s="300"/>
      <c r="P52" s="300"/>
      <c r="Q52" s="300"/>
      <c r="R52" s="300"/>
      <c r="S52" s="300"/>
      <c r="T52" s="300"/>
      <c r="U52" s="300"/>
      <c r="V52" s="300"/>
    </row>
    <row r="53" spans="1:22" ht="16.8" customHeight="1" x14ac:dyDescent="0.3">
      <c r="A53" s="300"/>
      <c r="B53" s="423" t="s">
        <v>450</v>
      </c>
      <c r="C53" s="424"/>
      <c r="D53" s="424"/>
      <c r="E53" s="424"/>
      <c r="F53" s="424"/>
      <c r="G53" s="425"/>
      <c r="H53" s="429" t="s">
        <v>451</v>
      </c>
      <c r="I53" s="430"/>
      <c r="J53" s="430"/>
      <c r="K53" s="430"/>
      <c r="L53" s="430"/>
      <c r="M53" s="430"/>
      <c r="N53" s="431"/>
      <c r="O53" s="300"/>
      <c r="P53" s="300"/>
      <c r="Q53" s="300"/>
      <c r="R53" s="300"/>
      <c r="S53" s="300"/>
      <c r="T53" s="300"/>
      <c r="U53" s="300"/>
      <c r="V53" s="300"/>
    </row>
    <row r="54" spans="1:22" ht="109.8" customHeight="1" x14ac:dyDescent="0.3">
      <c r="A54" s="300"/>
      <c r="B54" s="426"/>
      <c r="C54" s="427"/>
      <c r="D54" s="427"/>
      <c r="E54" s="427"/>
      <c r="F54" s="427"/>
      <c r="G54" s="428"/>
      <c r="H54" s="414" t="s">
        <v>452</v>
      </c>
      <c r="I54" s="415"/>
      <c r="J54" s="415"/>
      <c r="K54" s="415"/>
      <c r="L54" s="415"/>
      <c r="M54" s="415"/>
      <c r="N54" s="416"/>
      <c r="O54" s="300"/>
      <c r="P54" s="300"/>
      <c r="Q54" s="300"/>
      <c r="R54" s="300"/>
      <c r="S54" s="300"/>
      <c r="T54" s="300"/>
      <c r="U54" s="300"/>
      <c r="V54" s="300"/>
    </row>
    <row r="55" spans="1:22" ht="28.2" customHeight="1" thickBot="1" x14ac:dyDescent="0.35">
      <c r="A55" s="300"/>
      <c r="B55" s="417"/>
      <c r="C55" s="418"/>
      <c r="D55" s="418"/>
      <c r="E55" s="418"/>
      <c r="F55" s="418"/>
      <c r="G55" s="419"/>
      <c r="H55" s="417" t="s">
        <v>453</v>
      </c>
      <c r="I55" s="418"/>
      <c r="J55" s="418"/>
      <c r="K55" s="418"/>
      <c r="L55" s="418"/>
      <c r="M55" s="418"/>
      <c r="N55" s="419"/>
      <c r="O55" s="300"/>
      <c r="P55" s="300"/>
      <c r="Q55" s="300"/>
      <c r="R55" s="300"/>
      <c r="S55" s="300"/>
      <c r="T55" s="300"/>
      <c r="U55" s="300"/>
      <c r="V55" s="300"/>
    </row>
    <row r="56" spans="1:22" ht="43.8" customHeight="1" thickBot="1" x14ac:dyDescent="0.35">
      <c r="A56" s="300"/>
      <c r="B56" s="420" t="s">
        <v>454</v>
      </c>
      <c r="C56" s="421"/>
      <c r="D56" s="421"/>
      <c r="E56" s="421"/>
      <c r="F56" s="421"/>
      <c r="G56" s="422"/>
      <c r="H56" s="420" t="s">
        <v>455</v>
      </c>
      <c r="I56" s="421"/>
      <c r="J56" s="421"/>
      <c r="K56" s="421"/>
      <c r="L56" s="421"/>
      <c r="M56" s="421"/>
      <c r="N56" s="422"/>
      <c r="O56" s="300"/>
      <c r="P56" s="300"/>
      <c r="Q56" s="300"/>
      <c r="R56" s="300"/>
      <c r="S56" s="300"/>
      <c r="T56" s="300"/>
      <c r="U56" s="300"/>
      <c r="V56" s="300"/>
    </row>
    <row r="57" spans="1:22" ht="31.2" customHeight="1" x14ac:dyDescent="0.3">
      <c r="A57" s="300"/>
      <c r="B57" s="423" t="s">
        <v>456</v>
      </c>
      <c r="C57" s="424"/>
      <c r="D57" s="424"/>
      <c r="E57" s="424"/>
      <c r="F57" s="424"/>
      <c r="G57" s="425"/>
      <c r="H57" s="429" t="s">
        <v>445</v>
      </c>
      <c r="I57" s="430"/>
      <c r="J57" s="430"/>
      <c r="K57" s="430"/>
      <c r="L57" s="430"/>
      <c r="M57" s="430"/>
      <c r="N57" s="431"/>
      <c r="O57" s="300"/>
      <c r="P57" s="300"/>
      <c r="Q57" s="300"/>
      <c r="R57" s="300"/>
      <c r="S57" s="300"/>
      <c r="T57" s="300"/>
      <c r="U57" s="300"/>
      <c r="V57" s="300"/>
    </row>
    <row r="58" spans="1:22" ht="15.6" customHeight="1" x14ac:dyDescent="0.3">
      <c r="A58" s="300"/>
      <c r="B58" s="426"/>
      <c r="C58" s="427"/>
      <c r="D58" s="427"/>
      <c r="E58" s="427"/>
      <c r="F58" s="427"/>
      <c r="G58" s="428"/>
      <c r="H58" s="414" t="s">
        <v>446</v>
      </c>
      <c r="I58" s="415"/>
      <c r="J58" s="415"/>
      <c r="K58" s="415"/>
      <c r="L58" s="415"/>
      <c r="M58" s="415"/>
      <c r="N58" s="416"/>
      <c r="O58" s="300"/>
      <c r="P58" s="300"/>
      <c r="Q58" s="300"/>
      <c r="R58" s="300"/>
      <c r="S58" s="300"/>
      <c r="T58" s="300"/>
      <c r="U58" s="300"/>
      <c r="V58" s="300"/>
    </row>
    <row r="59" spans="1:22" ht="16.8" customHeight="1" thickBot="1" x14ac:dyDescent="0.35">
      <c r="A59" s="300"/>
      <c r="B59" s="417"/>
      <c r="C59" s="418"/>
      <c r="D59" s="418"/>
      <c r="E59" s="418"/>
      <c r="F59" s="418"/>
      <c r="G59" s="419"/>
      <c r="H59" s="417" t="s">
        <v>457</v>
      </c>
      <c r="I59" s="418"/>
      <c r="J59" s="418"/>
      <c r="K59" s="418"/>
      <c r="L59" s="418"/>
      <c r="M59" s="418"/>
      <c r="N59" s="419"/>
      <c r="O59" s="300"/>
      <c r="P59" s="300"/>
      <c r="Q59" s="300"/>
      <c r="R59" s="300"/>
      <c r="S59" s="300"/>
      <c r="T59" s="300"/>
      <c r="U59" s="300"/>
      <c r="V59" s="300"/>
    </row>
    <row r="60" spans="1:22" ht="40.200000000000003" customHeight="1" x14ac:dyDescent="0.3">
      <c r="A60" s="300"/>
      <c r="B60" s="423" t="s">
        <v>458</v>
      </c>
      <c r="C60" s="424"/>
      <c r="D60" s="424"/>
      <c r="E60" s="424"/>
      <c r="F60" s="424"/>
      <c r="G60" s="425"/>
      <c r="H60" s="429" t="s">
        <v>459</v>
      </c>
      <c r="I60" s="430"/>
      <c r="J60" s="430"/>
      <c r="K60" s="430"/>
      <c r="L60" s="430"/>
      <c r="M60" s="430"/>
      <c r="N60" s="431"/>
      <c r="O60" s="300"/>
      <c r="P60" s="300"/>
      <c r="Q60" s="300"/>
      <c r="R60" s="300"/>
      <c r="S60" s="300"/>
      <c r="T60" s="300"/>
      <c r="U60" s="300"/>
      <c r="V60" s="300"/>
    </row>
    <row r="61" spans="1:22" ht="68.400000000000006" customHeight="1" x14ac:dyDescent="0.3">
      <c r="A61" s="300"/>
      <c r="B61" s="426"/>
      <c r="C61" s="427"/>
      <c r="D61" s="427"/>
      <c r="E61" s="427"/>
      <c r="F61" s="427"/>
      <c r="G61" s="428"/>
      <c r="H61" s="426" t="s">
        <v>460</v>
      </c>
      <c r="I61" s="427"/>
      <c r="J61" s="427"/>
      <c r="K61" s="427"/>
      <c r="L61" s="427"/>
      <c r="M61" s="427"/>
      <c r="N61" s="428"/>
      <c r="O61" s="300"/>
      <c r="P61" s="300"/>
      <c r="Q61" s="300"/>
      <c r="R61" s="300"/>
      <c r="S61" s="300"/>
      <c r="T61" s="300"/>
      <c r="U61" s="300"/>
      <c r="V61" s="300"/>
    </row>
    <row r="62" spans="1:22" ht="43.2" customHeight="1" thickBot="1" x14ac:dyDescent="0.35">
      <c r="A62" s="300"/>
      <c r="B62" s="417"/>
      <c r="C62" s="418"/>
      <c r="D62" s="418"/>
      <c r="E62" s="418"/>
      <c r="F62" s="418"/>
      <c r="G62" s="419"/>
      <c r="H62" s="417" t="s">
        <v>521</v>
      </c>
      <c r="I62" s="418"/>
      <c r="J62" s="418"/>
      <c r="K62" s="418"/>
      <c r="L62" s="418"/>
      <c r="M62" s="418"/>
      <c r="N62" s="419"/>
      <c r="O62" s="300"/>
      <c r="P62" s="300"/>
      <c r="Q62" s="300"/>
      <c r="R62" s="300"/>
      <c r="S62" s="300"/>
      <c r="T62" s="300"/>
      <c r="U62" s="300"/>
      <c r="V62" s="300"/>
    </row>
    <row r="63" spans="1:22" ht="42.6" customHeight="1" thickBot="1" x14ac:dyDescent="0.35">
      <c r="A63" s="300"/>
      <c r="B63" s="420" t="s">
        <v>461</v>
      </c>
      <c r="C63" s="421"/>
      <c r="D63" s="421"/>
      <c r="E63" s="421"/>
      <c r="F63" s="421"/>
      <c r="G63" s="422"/>
      <c r="H63" s="420" t="s">
        <v>519</v>
      </c>
      <c r="I63" s="421"/>
      <c r="J63" s="421"/>
      <c r="K63" s="421"/>
      <c r="L63" s="421"/>
      <c r="M63" s="421"/>
      <c r="N63" s="422"/>
      <c r="O63" s="300"/>
      <c r="P63" s="300"/>
      <c r="Q63" s="300"/>
      <c r="R63" s="300"/>
      <c r="S63" s="300"/>
      <c r="T63" s="300"/>
      <c r="U63" s="300"/>
      <c r="V63" s="300"/>
    </row>
    <row r="64" spans="1:22" ht="16.2" customHeight="1" x14ac:dyDescent="0.3">
      <c r="A64" s="300"/>
      <c r="B64" s="423" t="s">
        <v>462</v>
      </c>
      <c r="C64" s="424"/>
      <c r="D64" s="424"/>
      <c r="E64" s="424"/>
      <c r="F64" s="424"/>
      <c r="G64" s="425"/>
      <c r="H64" s="429" t="s">
        <v>463</v>
      </c>
      <c r="I64" s="430"/>
      <c r="J64" s="430"/>
      <c r="K64" s="430"/>
      <c r="L64" s="430"/>
      <c r="M64" s="430"/>
      <c r="N64" s="431"/>
      <c r="O64" s="300"/>
      <c r="P64" s="300"/>
      <c r="Q64" s="300"/>
      <c r="R64" s="300"/>
      <c r="S64" s="300"/>
      <c r="T64" s="300"/>
      <c r="U64" s="300"/>
      <c r="V64" s="300"/>
    </row>
    <row r="65" spans="1:22" ht="16.8" customHeight="1" x14ac:dyDescent="0.3">
      <c r="A65" s="300"/>
      <c r="B65" s="426"/>
      <c r="C65" s="427"/>
      <c r="D65" s="427"/>
      <c r="E65" s="427"/>
      <c r="F65" s="427"/>
      <c r="G65" s="428"/>
      <c r="H65" s="414" t="s">
        <v>451</v>
      </c>
      <c r="I65" s="415"/>
      <c r="J65" s="415"/>
      <c r="K65" s="415"/>
      <c r="L65" s="415"/>
      <c r="M65" s="415"/>
      <c r="N65" s="416"/>
      <c r="O65" s="300"/>
      <c r="P65" s="300"/>
      <c r="Q65" s="300"/>
      <c r="R65" s="300"/>
      <c r="S65" s="300"/>
      <c r="T65" s="300"/>
      <c r="U65" s="300"/>
      <c r="V65" s="300"/>
    </row>
    <row r="66" spans="1:22" ht="32.4" customHeight="1" thickBot="1" x14ac:dyDescent="0.35">
      <c r="A66" s="300"/>
      <c r="B66" s="417"/>
      <c r="C66" s="418"/>
      <c r="D66" s="418"/>
      <c r="E66" s="418"/>
      <c r="F66" s="418"/>
      <c r="G66" s="419"/>
      <c r="H66" s="417" t="s">
        <v>464</v>
      </c>
      <c r="I66" s="418"/>
      <c r="J66" s="418"/>
      <c r="K66" s="418"/>
      <c r="L66" s="418"/>
      <c r="M66" s="418"/>
      <c r="N66" s="419"/>
      <c r="O66" s="300"/>
      <c r="P66" s="300"/>
      <c r="Q66" s="300"/>
      <c r="R66" s="300"/>
      <c r="S66" s="300"/>
      <c r="T66" s="300"/>
      <c r="U66" s="300"/>
      <c r="V66" s="300"/>
    </row>
    <row r="67" spans="1:22" ht="28.8" customHeight="1" x14ac:dyDescent="0.3">
      <c r="A67" s="300"/>
      <c r="B67" s="423" t="s">
        <v>465</v>
      </c>
      <c r="C67" s="424"/>
      <c r="D67" s="424"/>
      <c r="E67" s="424"/>
      <c r="F67" s="424"/>
      <c r="G67" s="425"/>
      <c r="H67" s="429" t="s">
        <v>466</v>
      </c>
      <c r="I67" s="430"/>
      <c r="J67" s="430"/>
      <c r="K67" s="430"/>
      <c r="L67" s="430"/>
      <c r="M67" s="430"/>
      <c r="N67" s="431"/>
      <c r="O67" s="300"/>
      <c r="P67" s="300"/>
      <c r="Q67" s="300"/>
      <c r="R67" s="300"/>
      <c r="S67" s="300"/>
      <c r="T67" s="300"/>
      <c r="U67" s="300"/>
      <c r="V67" s="300"/>
    </row>
    <row r="68" spans="1:22" ht="28.8" customHeight="1" thickBot="1" x14ac:dyDescent="0.35">
      <c r="A68" s="300"/>
      <c r="B68" s="417"/>
      <c r="C68" s="418"/>
      <c r="D68" s="418"/>
      <c r="E68" s="418"/>
      <c r="F68" s="418"/>
      <c r="G68" s="419"/>
      <c r="H68" s="417" t="s">
        <v>467</v>
      </c>
      <c r="I68" s="418"/>
      <c r="J68" s="418"/>
      <c r="K68" s="418"/>
      <c r="L68" s="418"/>
      <c r="M68" s="418"/>
      <c r="N68" s="419"/>
      <c r="O68" s="300"/>
      <c r="P68" s="300"/>
      <c r="Q68" s="300"/>
      <c r="R68" s="300"/>
      <c r="S68" s="300"/>
      <c r="T68" s="300"/>
      <c r="U68" s="300"/>
      <c r="V68" s="300"/>
    </row>
    <row r="69" spans="1:22" ht="29.4" customHeight="1" x14ac:dyDescent="0.3">
      <c r="A69" s="300"/>
      <c r="B69" s="423" t="s">
        <v>468</v>
      </c>
      <c r="C69" s="424"/>
      <c r="D69" s="424"/>
      <c r="E69" s="424"/>
      <c r="F69" s="424"/>
      <c r="G69" s="425"/>
      <c r="H69" s="429" t="s">
        <v>445</v>
      </c>
      <c r="I69" s="430"/>
      <c r="J69" s="430"/>
      <c r="K69" s="430"/>
      <c r="L69" s="430"/>
      <c r="M69" s="430"/>
      <c r="N69" s="431"/>
      <c r="O69" s="300"/>
      <c r="P69" s="300"/>
      <c r="Q69" s="300"/>
      <c r="R69" s="300"/>
      <c r="S69" s="300"/>
      <c r="T69" s="300"/>
      <c r="U69" s="300"/>
      <c r="V69" s="300"/>
    </row>
    <row r="70" spans="1:22" ht="16.8" customHeight="1" x14ac:dyDescent="0.3">
      <c r="A70" s="300"/>
      <c r="B70" s="426"/>
      <c r="C70" s="427"/>
      <c r="D70" s="427"/>
      <c r="E70" s="427"/>
      <c r="F70" s="427"/>
      <c r="G70" s="428"/>
      <c r="H70" s="414" t="s">
        <v>446</v>
      </c>
      <c r="I70" s="415"/>
      <c r="J70" s="415"/>
      <c r="K70" s="415"/>
      <c r="L70" s="415"/>
      <c r="M70" s="415"/>
      <c r="N70" s="416"/>
      <c r="O70" s="300"/>
      <c r="P70" s="300"/>
      <c r="Q70" s="300"/>
      <c r="R70" s="300"/>
      <c r="S70" s="300"/>
      <c r="T70" s="300"/>
      <c r="U70" s="300"/>
      <c r="V70" s="300"/>
    </row>
    <row r="71" spans="1:22" ht="28.8" customHeight="1" x14ac:dyDescent="0.3">
      <c r="A71" s="300"/>
      <c r="B71" s="426"/>
      <c r="C71" s="427"/>
      <c r="D71" s="427"/>
      <c r="E71" s="427"/>
      <c r="F71" s="427"/>
      <c r="G71" s="428"/>
      <c r="H71" s="414" t="s">
        <v>469</v>
      </c>
      <c r="I71" s="415"/>
      <c r="J71" s="415"/>
      <c r="K71" s="415"/>
      <c r="L71" s="415"/>
      <c r="M71" s="415"/>
      <c r="N71" s="416"/>
      <c r="O71" s="300"/>
      <c r="P71" s="300"/>
      <c r="Q71" s="300"/>
      <c r="R71" s="300"/>
      <c r="S71" s="300"/>
      <c r="T71" s="300"/>
      <c r="U71" s="300"/>
      <c r="V71" s="300"/>
    </row>
    <row r="72" spans="1:22" ht="58.8" customHeight="1" x14ac:dyDescent="0.3">
      <c r="A72" s="300"/>
      <c r="B72" s="426"/>
      <c r="C72" s="427"/>
      <c r="D72" s="427"/>
      <c r="E72" s="427"/>
      <c r="F72" s="427"/>
      <c r="G72" s="428"/>
      <c r="H72" s="426" t="s">
        <v>470</v>
      </c>
      <c r="I72" s="427"/>
      <c r="J72" s="427"/>
      <c r="K72" s="427"/>
      <c r="L72" s="427"/>
      <c r="M72" s="427"/>
      <c r="N72" s="428"/>
      <c r="O72" s="300"/>
      <c r="P72" s="300"/>
      <c r="Q72" s="300"/>
      <c r="R72" s="300"/>
      <c r="S72" s="300"/>
      <c r="T72" s="300"/>
      <c r="U72" s="300"/>
      <c r="V72" s="300"/>
    </row>
    <row r="73" spans="1:22" ht="30.6" customHeight="1" thickBot="1" x14ac:dyDescent="0.35">
      <c r="A73" s="300"/>
      <c r="B73" s="417"/>
      <c r="C73" s="418"/>
      <c r="D73" s="418"/>
      <c r="E73" s="418"/>
      <c r="F73" s="418"/>
      <c r="G73" s="419"/>
      <c r="H73" s="417" t="s">
        <v>471</v>
      </c>
      <c r="I73" s="418"/>
      <c r="J73" s="418"/>
      <c r="K73" s="418"/>
      <c r="L73" s="418"/>
      <c r="M73" s="418"/>
      <c r="N73" s="419"/>
      <c r="O73" s="300"/>
      <c r="P73" s="300"/>
      <c r="Q73" s="300"/>
      <c r="R73" s="300"/>
      <c r="S73" s="300"/>
      <c r="T73" s="300"/>
      <c r="U73" s="300"/>
      <c r="V73" s="300"/>
    </row>
    <row r="74" spans="1:22" ht="33.6" customHeight="1" x14ac:dyDescent="0.3">
      <c r="A74" s="300"/>
      <c r="B74" s="423" t="s">
        <v>154</v>
      </c>
      <c r="C74" s="424"/>
      <c r="D74" s="424"/>
      <c r="E74" s="424"/>
      <c r="F74" s="424"/>
      <c r="G74" s="425"/>
      <c r="H74" s="429" t="s">
        <v>445</v>
      </c>
      <c r="I74" s="430"/>
      <c r="J74" s="430"/>
      <c r="K74" s="430"/>
      <c r="L74" s="430"/>
      <c r="M74" s="430"/>
      <c r="N74" s="431"/>
      <c r="O74" s="300"/>
      <c r="P74" s="300"/>
      <c r="Q74" s="300"/>
      <c r="R74" s="300"/>
      <c r="S74" s="300"/>
      <c r="T74" s="300"/>
      <c r="U74" s="300"/>
      <c r="V74" s="300"/>
    </row>
    <row r="75" spans="1:22" ht="29.4" customHeight="1" thickBot="1" x14ac:dyDescent="0.35">
      <c r="A75" s="300"/>
      <c r="B75" s="417"/>
      <c r="C75" s="418"/>
      <c r="D75" s="418"/>
      <c r="E75" s="418"/>
      <c r="F75" s="418"/>
      <c r="G75" s="419"/>
      <c r="H75" s="417" t="s">
        <v>472</v>
      </c>
      <c r="I75" s="418"/>
      <c r="J75" s="418"/>
      <c r="K75" s="418"/>
      <c r="L75" s="418"/>
      <c r="M75" s="418"/>
      <c r="N75" s="419"/>
      <c r="O75" s="300"/>
      <c r="P75" s="300"/>
      <c r="Q75" s="300"/>
      <c r="R75" s="300"/>
      <c r="S75" s="300"/>
      <c r="T75" s="300"/>
      <c r="U75" s="300"/>
      <c r="V75" s="300"/>
    </row>
    <row r="76" spans="1:22" ht="33" customHeight="1" x14ac:dyDescent="0.3">
      <c r="A76" s="300"/>
      <c r="B76" s="423" t="s">
        <v>336</v>
      </c>
      <c r="C76" s="424"/>
      <c r="D76" s="424"/>
      <c r="E76" s="424"/>
      <c r="F76" s="424"/>
      <c r="G76" s="425"/>
      <c r="H76" s="429" t="s">
        <v>445</v>
      </c>
      <c r="I76" s="430"/>
      <c r="J76" s="430"/>
      <c r="K76" s="430"/>
      <c r="L76" s="430"/>
      <c r="M76" s="430"/>
      <c r="N76" s="431"/>
      <c r="O76" s="300"/>
      <c r="P76" s="300"/>
      <c r="Q76" s="300"/>
      <c r="R76" s="300"/>
      <c r="S76" s="300"/>
      <c r="T76" s="300"/>
      <c r="U76" s="300"/>
      <c r="V76" s="300"/>
    </row>
    <row r="77" spans="1:22" ht="33.6" customHeight="1" thickBot="1" x14ac:dyDescent="0.35">
      <c r="A77" s="300"/>
      <c r="B77" s="417"/>
      <c r="C77" s="418"/>
      <c r="D77" s="418"/>
      <c r="E77" s="418"/>
      <c r="F77" s="418"/>
      <c r="G77" s="419"/>
      <c r="H77" s="417" t="s">
        <v>473</v>
      </c>
      <c r="I77" s="418"/>
      <c r="J77" s="418"/>
      <c r="K77" s="418"/>
      <c r="L77" s="418"/>
      <c r="M77" s="418"/>
      <c r="N77" s="419"/>
      <c r="O77" s="300"/>
      <c r="P77" s="300"/>
      <c r="Q77" s="300"/>
      <c r="R77" s="300"/>
      <c r="S77" s="300"/>
      <c r="T77" s="300"/>
      <c r="U77" s="300"/>
      <c r="V77" s="300"/>
    </row>
    <row r="78" spans="1:22" ht="71.400000000000006" customHeight="1" x14ac:dyDescent="0.3">
      <c r="A78" s="300"/>
      <c r="B78" s="423" t="s">
        <v>152</v>
      </c>
      <c r="C78" s="424"/>
      <c r="D78" s="424"/>
      <c r="E78" s="424"/>
      <c r="F78" s="424"/>
      <c r="G78" s="425"/>
      <c r="H78" s="423" t="s">
        <v>474</v>
      </c>
      <c r="I78" s="424"/>
      <c r="J78" s="424"/>
      <c r="K78" s="424"/>
      <c r="L78" s="424"/>
      <c r="M78" s="424"/>
      <c r="N78" s="425"/>
      <c r="O78" s="300"/>
      <c r="P78" s="300"/>
      <c r="Q78" s="300"/>
      <c r="R78" s="300"/>
      <c r="S78" s="300"/>
      <c r="T78" s="300"/>
      <c r="U78" s="300"/>
      <c r="V78" s="300"/>
    </row>
    <row r="79" spans="1:22" ht="16.8" customHeight="1" thickBot="1" x14ac:dyDescent="0.35">
      <c r="A79" s="300"/>
      <c r="B79" s="417"/>
      <c r="C79" s="418"/>
      <c r="D79" s="418"/>
      <c r="E79" s="418"/>
      <c r="F79" s="418"/>
      <c r="G79" s="419"/>
      <c r="H79" s="417" t="s">
        <v>475</v>
      </c>
      <c r="I79" s="418"/>
      <c r="J79" s="418"/>
      <c r="K79" s="418"/>
      <c r="L79" s="418"/>
      <c r="M79" s="418"/>
      <c r="N79" s="419"/>
      <c r="O79" s="300"/>
      <c r="P79" s="300"/>
      <c r="Q79" s="300"/>
      <c r="R79" s="300"/>
      <c r="S79" s="300"/>
      <c r="T79" s="300"/>
      <c r="U79" s="300"/>
      <c r="V79" s="300"/>
    </row>
    <row r="80" spans="1:22" ht="113.4" customHeight="1" thickBot="1" x14ac:dyDescent="0.35">
      <c r="A80" s="300"/>
      <c r="B80" s="420" t="s">
        <v>224</v>
      </c>
      <c r="C80" s="421"/>
      <c r="D80" s="421"/>
      <c r="E80" s="421"/>
      <c r="F80" s="421"/>
      <c r="G80" s="422"/>
      <c r="H80" s="429" t="s">
        <v>452</v>
      </c>
      <c r="I80" s="430"/>
      <c r="J80" s="430"/>
      <c r="K80" s="430"/>
      <c r="L80" s="430"/>
      <c r="M80" s="430"/>
      <c r="N80" s="431"/>
      <c r="O80" s="300"/>
      <c r="P80" s="300"/>
      <c r="Q80" s="300"/>
      <c r="R80" s="300"/>
      <c r="S80" s="300"/>
      <c r="T80" s="300"/>
      <c r="U80" s="300"/>
      <c r="V80" s="300"/>
    </row>
    <row r="81" spans="1:22" ht="43.2" customHeight="1" thickBot="1" x14ac:dyDescent="0.35">
      <c r="A81" s="300"/>
      <c r="B81" s="420" t="s">
        <v>405</v>
      </c>
      <c r="C81" s="421"/>
      <c r="D81" s="421"/>
      <c r="E81" s="421"/>
      <c r="F81" s="421"/>
      <c r="G81" s="422"/>
      <c r="H81" s="426" t="s">
        <v>476</v>
      </c>
      <c r="I81" s="427"/>
      <c r="J81" s="427"/>
      <c r="K81" s="427"/>
      <c r="L81" s="427"/>
      <c r="M81" s="427"/>
      <c r="N81" s="428"/>
      <c r="O81" s="300"/>
      <c r="P81" s="300"/>
      <c r="Q81" s="300"/>
      <c r="R81" s="300"/>
      <c r="S81" s="300"/>
      <c r="T81" s="300"/>
      <c r="U81" s="300"/>
      <c r="V81" s="300"/>
    </row>
    <row r="82" spans="1:22" ht="31.8" customHeight="1" thickBot="1" x14ac:dyDescent="0.35">
      <c r="A82" s="300"/>
      <c r="B82" s="420" t="s">
        <v>406</v>
      </c>
      <c r="C82" s="421"/>
      <c r="D82" s="421"/>
      <c r="E82" s="421"/>
      <c r="F82" s="421"/>
      <c r="G82" s="422"/>
      <c r="H82" s="426"/>
      <c r="I82" s="427"/>
      <c r="J82" s="427"/>
      <c r="K82" s="427"/>
      <c r="L82" s="427"/>
      <c r="M82" s="427"/>
      <c r="N82" s="428"/>
      <c r="O82" s="300"/>
      <c r="P82" s="300"/>
      <c r="Q82" s="300"/>
      <c r="R82" s="300"/>
      <c r="S82" s="300"/>
      <c r="T82" s="300"/>
      <c r="U82" s="300"/>
      <c r="V82" s="300"/>
    </row>
    <row r="83" spans="1:22" ht="33.6" customHeight="1" thickBot="1" x14ac:dyDescent="0.35">
      <c r="A83" s="300"/>
      <c r="B83" s="426" t="s">
        <v>220</v>
      </c>
      <c r="C83" s="427"/>
      <c r="D83" s="427"/>
      <c r="E83" s="427"/>
      <c r="F83" s="427"/>
      <c r="G83" s="428"/>
      <c r="H83" s="426"/>
      <c r="I83" s="427"/>
      <c r="J83" s="427"/>
      <c r="K83" s="427"/>
      <c r="L83" s="427"/>
      <c r="M83" s="427"/>
      <c r="N83" s="428"/>
      <c r="O83" s="300"/>
      <c r="P83" s="300"/>
      <c r="Q83" s="300"/>
      <c r="R83" s="300"/>
      <c r="S83" s="300"/>
      <c r="T83" s="300"/>
      <c r="U83" s="300"/>
      <c r="V83" s="300"/>
    </row>
    <row r="84" spans="1:22" ht="43.2" customHeight="1" thickBot="1" x14ac:dyDescent="0.35">
      <c r="A84" s="300"/>
      <c r="B84" s="420" t="s">
        <v>407</v>
      </c>
      <c r="C84" s="421"/>
      <c r="D84" s="421"/>
      <c r="E84" s="421"/>
      <c r="F84" s="421"/>
      <c r="G84" s="422"/>
      <c r="H84" s="426"/>
      <c r="I84" s="427"/>
      <c r="J84" s="427"/>
      <c r="K84" s="427"/>
      <c r="L84" s="427"/>
      <c r="M84" s="427"/>
      <c r="N84" s="428"/>
      <c r="O84" s="300"/>
      <c r="P84" s="300"/>
      <c r="Q84" s="300"/>
      <c r="R84" s="300"/>
      <c r="S84" s="300"/>
      <c r="T84" s="300"/>
      <c r="U84" s="300"/>
      <c r="V84" s="300"/>
    </row>
    <row r="85" spans="1:22" ht="57" customHeight="1" thickBot="1" x14ac:dyDescent="0.35">
      <c r="A85" s="300"/>
      <c r="B85" s="426" t="s">
        <v>408</v>
      </c>
      <c r="C85" s="427"/>
      <c r="D85" s="427"/>
      <c r="E85" s="427"/>
      <c r="F85" s="427"/>
      <c r="G85" s="428"/>
      <c r="H85" s="426"/>
      <c r="I85" s="427"/>
      <c r="J85" s="427"/>
      <c r="K85" s="427"/>
      <c r="L85" s="427"/>
      <c r="M85" s="427"/>
      <c r="N85" s="428"/>
      <c r="O85" s="300"/>
      <c r="P85" s="300"/>
      <c r="Q85" s="300"/>
      <c r="R85" s="300"/>
      <c r="S85" s="300"/>
      <c r="T85" s="300"/>
      <c r="U85" s="300"/>
      <c r="V85" s="300"/>
    </row>
    <row r="86" spans="1:22" ht="43.2" customHeight="1" thickBot="1" x14ac:dyDescent="0.35">
      <c r="A86" s="300"/>
      <c r="B86" s="420" t="s">
        <v>409</v>
      </c>
      <c r="C86" s="421"/>
      <c r="D86" s="421"/>
      <c r="E86" s="421"/>
      <c r="F86" s="421"/>
      <c r="G86" s="422"/>
      <c r="H86" s="426"/>
      <c r="I86" s="427"/>
      <c r="J86" s="427"/>
      <c r="K86" s="427"/>
      <c r="L86" s="427"/>
      <c r="M86" s="427"/>
      <c r="N86" s="428"/>
      <c r="O86" s="300"/>
      <c r="P86" s="300"/>
      <c r="Q86" s="300"/>
      <c r="R86" s="300"/>
      <c r="S86" s="300"/>
      <c r="T86" s="300"/>
      <c r="U86" s="300"/>
      <c r="V86" s="300"/>
    </row>
    <row r="87" spans="1:22" ht="43.2" customHeight="1" thickBot="1" x14ac:dyDescent="0.35">
      <c r="A87" s="300"/>
      <c r="B87" s="417" t="s">
        <v>410</v>
      </c>
      <c r="C87" s="418"/>
      <c r="D87" s="418"/>
      <c r="E87" s="418"/>
      <c r="F87" s="418"/>
      <c r="G87" s="419"/>
      <c r="H87" s="417"/>
      <c r="I87" s="418"/>
      <c r="J87" s="418"/>
      <c r="K87" s="418"/>
      <c r="L87" s="418"/>
      <c r="M87" s="418"/>
      <c r="N87" s="419"/>
      <c r="O87" s="300"/>
      <c r="P87" s="300"/>
      <c r="Q87" s="300"/>
      <c r="R87" s="300"/>
      <c r="S87" s="300"/>
      <c r="T87" s="300"/>
      <c r="U87" s="300"/>
      <c r="V87" s="300"/>
    </row>
    <row r="88" spans="1:22" ht="16.8" customHeight="1" x14ac:dyDescent="0.3">
      <c r="A88" s="300"/>
      <c r="B88" s="423" t="s">
        <v>424</v>
      </c>
      <c r="C88" s="424"/>
      <c r="D88" s="424"/>
      <c r="E88" s="424"/>
      <c r="F88" s="424"/>
      <c r="G88" s="425"/>
      <c r="H88" s="429" t="s">
        <v>463</v>
      </c>
      <c r="I88" s="430"/>
      <c r="J88" s="430"/>
      <c r="K88" s="430"/>
      <c r="L88" s="430"/>
      <c r="M88" s="430"/>
      <c r="N88" s="431"/>
      <c r="O88" s="300"/>
      <c r="P88" s="300"/>
      <c r="Q88" s="300"/>
      <c r="R88" s="300"/>
      <c r="S88" s="300"/>
      <c r="T88" s="300"/>
      <c r="U88" s="300"/>
      <c r="V88" s="300"/>
    </row>
    <row r="89" spans="1:22" ht="16.8" customHeight="1" x14ac:dyDescent="0.3">
      <c r="A89" s="300"/>
      <c r="B89" s="426"/>
      <c r="C89" s="427"/>
      <c r="D89" s="427"/>
      <c r="E89" s="427"/>
      <c r="F89" s="427"/>
      <c r="G89" s="428"/>
      <c r="H89" s="414" t="s">
        <v>451</v>
      </c>
      <c r="I89" s="415"/>
      <c r="J89" s="415"/>
      <c r="K89" s="415"/>
      <c r="L89" s="415"/>
      <c r="M89" s="415"/>
      <c r="N89" s="416"/>
      <c r="O89" s="300"/>
      <c r="P89" s="300"/>
      <c r="Q89" s="300"/>
      <c r="R89" s="300"/>
      <c r="S89" s="300"/>
      <c r="T89" s="300"/>
      <c r="U89" s="300"/>
      <c r="V89" s="300"/>
    </row>
    <row r="90" spans="1:22" ht="58.2" customHeight="1" thickBot="1" x14ac:dyDescent="0.35">
      <c r="A90" s="300"/>
      <c r="B90" s="417"/>
      <c r="C90" s="418"/>
      <c r="D90" s="418"/>
      <c r="E90" s="418"/>
      <c r="F90" s="418"/>
      <c r="G90" s="419"/>
      <c r="H90" s="417" t="s">
        <v>477</v>
      </c>
      <c r="I90" s="418"/>
      <c r="J90" s="418"/>
      <c r="K90" s="418"/>
      <c r="L90" s="418"/>
      <c r="M90" s="418"/>
      <c r="N90" s="419"/>
      <c r="O90" s="300"/>
      <c r="P90" s="300"/>
      <c r="Q90" s="300"/>
      <c r="R90" s="300"/>
      <c r="S90" s="300"/>
      <c r="T90" s="300"/>
      <c r="U90" s="300"/>
      <c r="V90" s="300"/>
    </row>
    <row r="91" spans="1:22" ht="16.8" customHeight="1" x14ac:dyDescent="0.3">
      <c r="A91" s="300"/>
      <c r="B91" s="423" t="s">
        <v>67</v>
      </c>
      <c r="C91" s="424"/>
      <c r="D91" s="424"/>
      <c r="E91" s="424"/>
      <c r="F91" s="424"/>
      <c r="G91" s="425"/>
      <c r="H91" s="429" t="s">
        <v>463</v>
      </c>
      <c r="I91" s="430"/>
      <c r="J91" s="430"/>
      <c r="K91" s="430"/>
      <c r="L91" s="430"/>
      <c r="M91" s="430"/>
      <c r="N91" s="431"/>
      <c r="O91" s="300"/>
      <c r="P91" s="300"/>
      <c r="Q91" s="300"/>
      <c r="R91" s="300"/>
      <c r="S91" s="300"/>
      <c r="T91" s="300"/>
      <c r="U91" s="300"/>
      <c r="V91" s="300"/>
    </row>
    <row r="92" spans="1:22" ht="16.8" customHeight="1" x14ac:dyDescent="0.3">
      <c r="A92" s="300"/>
      <c r="B92" s="426"/>
      <c r="C92" s="427"/>
      <c r="D92" s="427"/>
      <c r="E92" s="427"/>
      <c r="F92" s="427"/>
      <c r="G92" s="428"/>
      <c r="H92" s="414" t="s">
        <v>451</v>
      </c>
      <c r="I92" s="415"/>
      <c r="J92" s="415"/>
      <c r="K92" s="415"/>
      <c r="L92" s="415"/>
      <c r="M92" s="415"/>
      <c r="N92" s="416"/>
      <c r="O92" s="300"/>
      <c r="P92" s="300"/>
      <c r="Q92" s="300"/>
      <c r="R92" s="300"/>
      <c r="S92" s="300"/>
      <c r="T92" s="300"/>
      <c r="U92" s="300"/>
      <c r="V92" s="300"/>
    </row>
    <row r="93" spans="1:22" ht="34.200000000000003" customHeight="1" thickBot="1" x14ac:dyDescent="0.35">
      <c r="A93" s="300"/>
      <c r="B93" s="417"/>
      <c r="C93" s="418"/>
      <c r="D93" s="418"/>
      <c r="E93" s="418"/>
      <c r="F93" s="418"/>
      <c r="G93" s="419"/>
      <c r="H93" s="417" t="s">
        <v>464</v>
      </c>
      <c r="I93" s="418"/>
      <c r="J93" s="418"/>
      <c r="K93" s="418"/>
      <c r="L93" s="418"/>
      <c r="M93" s="418"/>
      <c r="N93" s="419"/>
      <c r="O93" s="300"/>
      <c r="P93" s="300"/>
      <c r="Q93" s="300"/>
      <c r="R93" s="300"/>
      <c r="S93" s="300"/>
      <c r="T93" s="300"/>
      <c r="U93" s="300"/>
      <c r="V93" s="300"/>
    </row>
    <row r="94" spans="1:22" ht="57" customHeight="1" x14ac:dyDescent="0.3">
      <c r="A94" s="300"/>
      <c r="B94" s="423" t="s">
        <v>513</v>
      </c>
      <c r="C94" s="424"/>
      <c r="D94" s="424"/>
      <c r="E94" s="424"/>
      <c r="F94" s="424"/>
      <c r="G94" s="425"/>
      <c r="H94" s="423" t="s">
        <v>478</v>
      </c>
      <c r="I94" s="424"/>
      <c r="J94" s="424"/>
      <c r="K94" s="424"/>
      <c r="L94" s="424"/>
      <c r="M94" s="424"/>
      <c r="N94" s="425"/>
      <c r="O94" s="300"/>
      <c r="P94" s="300"/>
      <c r="Q94" s="300"/>
      <c r="R94" s="300"/>
      <c r="S94" s="300"/>
      <c r="T94" s="300"/>
      <c r="U94" s="300"/>
      <c r="V94" s="300"/>
    </row>
    <row r="95" spans="1:22" ht="30" customHeight="1" x14ac:dyDescent="0.3">
      <c r="A95" s="300"/>
      <c r="B95" s="426"/>
      <c r="C95" s="427"/>
      <c r="D95" s="427"/>
      <c r="E95" s="427"/>
      <c r="F95" s="427"/>
      <c r="G95" s="428"/>
      <c r="H95" s="426" t="s">
        <v>479</v>
      </c>
      <c r="I95" s="427"/>
      <c r="J95" s="427"/>
      <c r="K95" s="427"/>
      <c r="L95" s="427"/>
      <c r="M95" s="427"/>
      <c r="N95" s="428"/>
      <c r="O95" s="300"/>
      <c r="P95" s="300"/>
      <c r="Q95" s="300"/>
      <c r="R95" s="300"/>
      <c r="S95" s="300"/>
      <c r="T95" s="300"/>
      <c r="U95" s="300"/>
      <c r="V95" s="300"/>
    </row>
    <row r="96" spans="1:22" ht="32.4" customHeight="1" thickBot="1" x14ac:dyDescent="0.35">
      <c r="A96" s="300"/>
      <c r="B96" s="417"/>
      <c r="C96" s="418"/>
      <c r="D96" s="418"/>
      <c r="E96" s="418"/>
      <c r="F96" s="418"/>
      <c r="G96" s="419"/>
      <c r="H96" s="417" t="s">
        <v>480</v>
      </c>
      <c r="I96" s="418"/>
      <c r="J96" s="418"/>
      <c r="K96" s="418"/>
      <c r="L96" s="418"/>
      <c r="M96" s="418"/>
      <c r="N96" s="419"/>
      <c r="O96" s="300"/>
      <c r="P96" s="300"/>
      <c r="Q96" s="300"/>
      <c r="R96" s="300"/>
      <c r="S96" s="300"/>
      <c r="T96" s="300"/>
      <c r="U96" s="300"/>
      <c r="V96" s="300"/>
    </row>
    <row r="97" spans="1:22" ht="28.2" customHeight="1" x14ac:dyDescent="0.3">
      <c r="A97" s="300"/>
      <c r="B97" s="423" t="s">
        <v>481</v>
      </c>
      <c r="C97" s="424"/>
      <c r="D97" s="424"/>
      <c r="E97" s="424"/>
      <c r="F97" s="424"/>
      <c r="G97" s="425"/>
      <c r="H97" s="423" t="s">
        <v>482</v>
      </c>
      <c r="I97" s="424"/>
      <c r="J97" s="424"/>
      <c r="K97" s="424"/>
      <c r="L97" s="424"/>
      <c r="M97" s="424"/>
      <c r="N97" s="425"/>
      <c r="O97" s="300"/>
      <c r="P97" s="300"/>
      <c r="Q97" s="300"/>
      <c r="R97" s="300"/>
      <c r="S97" s="300"/>
      <c r="T97" s="300"/>
      <c r="U97" s="300"/>
      <c r="V97" s="300"/>
    </row>
    <row r="98" spans="1:22" ht="30.6" customHeight="1" x14ac:dyDescent="0.3">
      <c r="A98" s="300"/>
      <c r="B98" s="426"/>
      <c r="C98" s="427"/>
      <c r="D98" s="427"/>
      <c r="E98" s="427"/>
      <c r="F98" s="427"/>
      <c r="G98" s="428"/>
      <c r="H98" s="426" t="s">
        <v>483</v>
      </c>
      <c r="I98" s="427"/>
      <c r="J98" s="427"/>
      <c r="K98" s="427"/>
      <c r="L98" s="427"/>
      <c r="M98" s="427"/>
      <c r="N98" s="428"/>
      <c r="O98" s="300"/>
      <c r="P98" s="300"/>
      <c r="Q98" s="300"/>
      <c r="R98" s="300"/>
      <c r="S98" s="300"/>
      <c r="T98" s="300"/>
      <c r="U98" s="300"/>
      <c r="V98" s="300"/>
    </row>
    <row r="99" spans="1:22" ht="28.8" customHeight="1" x14ac:dyDescent="0.3">
      <c r="A99" s="300"/>
      <c r="B99" s="426"/>
      <c r="C99" s="427"/>
      <c r="D99" s="427"/>
      <c r="E99" s="427"/>
      <c r="F99" s="427"/>
      <c r="G99" s="428"/>
      <c r="H99" s="426" t="s">
        <v>484</v>
      </c>
      <c r="I99" s="427"/>
      <c r="J99" s="427"/>
      <c r="K99" s="427"/>
      <c r="L99" s="427"/>
      <c r="M99" s="427"/>
      <c r="N99" s="428"/>
      <c r="O99" s="300"/>
      <c r="P99" s="300"/>
      <c r="Q99" s="300"/>
      <c r="R99" s="300"/>
      <c r="S99" s="300"/>
      <c r="T99" s="300"/>
      <c r="U99" s="300"/>
      <c r="V99" s="300"/>
    </row>
    <row r="100" spans="1:22" ht="28.8" customHeight="1" thickBot="1" x14ac:dyDescent="0.35">
      <c r="A100" s="300"/>
      <c r="B100" s="417"/>
      <c r="C100" s="418"/>
      <c r="D100" s="418"/>
      <c r="E100" s="418"/>
      <c r="F100" s="418"/>
      <c r="G100" s="419"/>
      <c r="H100" s="417" t="s">
        <v>485</v>
      </c>
      <c r="I100" s="418"/>
      <c r="J100" s="418"/>
      <c r="K100" s="418"/>
      <c r="L100" s="418"/>
      <c r="M100" s="418"/>
      <c r="N100" s="419"/>
      <c r="O100" s="300"/>
      <c r="P100" s="300"/>
      <c r="Q100" s="300"/>
      <c r="R100" s="300"/>
      <c r="S100" s="300"/>
      <c r="T100" s="300"/>
      <c r="U100" s="300"/>
      <c r="V100" s="300"/>
    </row>
    <row r="101" spans="1:22" ht="57" customHeight="1" thickBot="1" x14ac:dyDescent="0.35">
      <c r="A101" s="300"/>
      <c r="B101" s="420" t="s">
        <v>486</v>
      </c>
      <c r="C101" s="421"/>
      <c r="D101" s="421"/>
      <c r="E101" s="421"/>
      <c r="F101" s="421"/>
      <c r="G101" s="422"/>
      <c r="H101" s="420" t="s">
        <v>487</v>
      </c>
      <c r="I101" s="421"/>
      <c r="J101" s="421"/>
      <c r="K101" s="421"/>
      <c r="L101" s="421"/>
      <c r="M101" s="421"/>
      <c r="N101" s="422"/>
      <c r="O101" s="300"/>
      <c r="P101" s="300"/>
      <c r="Q101" s="300"/>
      <c r="R101" s="300"/>
      <c r="S101" s="300"/>
      <c r="T101" s="300"/>
      <c r="U101" s="300"/>
      <c r="V101" s="300"/>
    </row>
    <row r="102" spans="1:22" ht="69" customHeight="1" x14ac:dyDescent="0.3">
      <c r="A102" s="300"/>
      <c r="B102" s="423" t="s">
        <v>301</v>
      </c>
      <c r="C102" s="424"/>
      <c r="D102" s="424"/>
      <c r="E102" s="424"/>
      <c r="F102" s="424"/>
      <c r="G102" s="425"/>
      <c r="H102" s="423" t="s">
        <v>488</v>
      </c>
      <c r="I102" s="424"/>
      <c r="J102" s="424"/>
      <c r="K102" s="424"/>
      <c r="L102" s="424"/>
      <c r="M102" s="424"/>
      <c r="N102" s="425"/>
      <c r="O102" s="300"/>
      <c r="P102" s="300"/>
      <c r="Q102" s="300"/>
      <c r="R102" s="300"/>
      <c r="S102" s="300"/>
      <c r="T102" s="300"/>
      <c r="U102" s="300"/>
      <c r="V102" s="300"/>
    </row>
    <row r="103" spans="1:22" ht="42.6" customHeight="1" x14ac:dyDescent="0.3">
      <c r="A103" s="300"/>
      <c r="B103" s="426"/>
      <c r="C103" s="427"/>
      <c r="D103" s="427"/>
      <c r="E103" s="427"/>
      <c r="F103" s="427"/>
      <c r="G103" s="428"/>
      <c r="H103" s="426" t="s">
        <v>489</v>
      </c>
      <c r="I103" s="427"/>
      <c r="J103" s="427"/>
      <c r="K103" s="427"/>
      <c r="L103" s="427"/>
      <c r="M103" s="427"/>
      <c r="N103" s="428"/>
      <c r="O103" s="300"/>
      <c r="P103" s="300"/>
      <c r="Q103" s="300"/>
      <c r="R103" s="300"/>
      <c r="S103" s="300"/>
      <c r="T103" s="300"/>
      <c r="U103" s="300"/>
      <c r="V103" s="300"/>
    </row>
    <row r="104" spans="1:22" ht="73.2" customHeight="1" thickBot="1" x14ac:dyDescent="0.35">
      <c r="A104" s="300"/>
      <c r="B104" s="417"/>
      <c r="C104" s="418"/>
      <c r="D104" s="418"/>
      <c r="E104" s="418"/>
      <c r="F104" s="418"/>
      <c r="G104" s="419"/>
      <c r="H104" s="417" t="s">
        <v>490</v>
      </c>
      <c r="I104" s="418"/>
      <c r="J104" s="418"/>
      <c r="K104" s="418"/>
      <c r="L104" s="418"/>
      <c r="M104" s="418"/>
      <c r="N104" s="419"/>
      <c r="O104" s="300"/>
      <c r="P104" s="300"/>
      <c r="Q104" s="300"/>
      <c r="R104" s="300"/>
      <c r="S104" s="300"/>
      <c r="T104" s="300"/>
      <c r="U104" s="300"/>
      <c r="V104" s="300"/>
    </row>
    <row r="105" spans="1:22" ht="28.8" customHeight="1" x14ac:dyDescent="0.3">
      <c r="A105" s="300"/>
      <c r="B105" s="423" t="s">
        <v>491</v>
      </c>
      <c r="C105" s="424"/>
      <c r="D105" s="424"/>
      <c r="E105" s="424"/>
      <c r="F105" s="424"/>
      <c r="G105" s="425"/>
      <c r="H105" s="423" t="s">
        <v>492</v>
      </c>
      <c r="I105" s="424"/>
      <c r="J105" s="424"/>
      <c r="K105" s="424"/>
      <c r="L105" s="424"/>
      <c r="M105" s="424"/>
      <c r="N105" s="425"/>
      <c r="O105" s="300"/>
      <c r="P105" s="300"/>
      <c r="Q105" s="300"/>
      <c r="R105" s="300"/>
      <c r="S105" s="300"/>
      <c r="T105" s="300"/>
      <c r="U105" s="300"/>
      <c r="V105" s="300"/>
    </row>
    <row r="106" spans="1:22" ht="72" customHeight="1" x14ac:dyDescent="0.3">
      <c r="A106" s="300"/>
      <c r="B106" s="426"/>
      <c r="C106" s="427"/>
      <c r="D106" s="427"/>
      <c r="E106" s="427"/>
      <c r="F106" s="427"/>
      <c r="G106" s="428"/>
      <c r="H106" s="426" t="s">
        <v>493</v>
      </c>
      <c r="I106" s="427"/>
      <c r="J106" s="427"/>
      <c r="K106" s="427"/>
      <c r="L106" s="427"/>
      <c r="M106" s="427"/>
      <c r="N106" s="428"/>
      <c r="O106" s="300"/>
      <c r="P106" s="300"/>
      <c r="Q106" s="300"/>
      <c r="R106" s="300"/>
      <c r="S106" s="300"/>
      <c r="T106" s="300"/>
      <c r="U106" s="300"/>
      <c r="V106" s="300"/>
    </row>
    <row r="107" spans="1:22" ht="30.6" customHeight="1" thickBot="1" x14ac:dyDescent="0.35">
      <c r="A107" s="300"/>
      <c r="B107" s="417"/>
      <c r="C107" s="418"/>
      <c r="D107" s="418"/>
      <c r="E107" s="418"/>
      <c r="F107" s="418"/>
      <c r="G107" s="419"/>
      <c r="H107" s="417" t="s">
        <v>494</v>
      </c>
      <c r="I107" s="418"/>
      <c r="J107" s="418"/>
      <c r="K107" s="418"/>
      <c r="L107" s="418"/>
      <c r="M107" s="418"/>
      <c r="N107" s="419"/>
      <c r="O107" s="300"/>
      <c r="P107" s="300"/>
      <c r="Q107" s="300"/>
      <c r="R107" s="300"/>
      <c r="S107" s="300"/>
      <c r="T107" s="300"/>
      <c r="U107" s="300"/>
      <c r="V107" s="300"/>
    </row>
    <row r="108" spans="1:22" ht="33.6" customHeight="1" thickBot="1" x14ac:dyDescent="0.35">
      <c r="A108" s="300"/>
      <c r="B108" s="423" t="s">
        <v>506</v>
      </c>
      <c r="C108" s="424"/>
      <c r="D108" s="424"/>
      <c r="E108" s="424"/>
      <c r="F108" s="424"/>
      <c r="G108" s="425"/>
      <c r="H108" s="423" t="s">
        <v>495</v>
      </c>
      <c r="I108" s="424"/>
      <c r="J108" s="424"/>
      <c r="K108" s="424"/>
      <c r="L108" s="424"/>
      <c r="M108" s="424"/>
      <c r="N108" s="425"/>
      <c r="O108" s="300"/>
      <c r="P108" s="300"/>
      <c r="Q108" s="300"/>
      <c r="R108" s="300"/>
      <c r="S108" s="300"/>
      <c r="T108" s="300"/>
      <c r="U108" s="300"/>
      <c r="V108" s="300"/>
    </row>
    <row r="109" spans="1:22" ht="30.6" customHeight="1" thickBot="1" x14ac:dyDescent="0.35">
      <c r="A109" s="300"/>
      <c r="B109" s="420" t="s">
        <v>504</v>
      </c>
      <c r="C109" s="421"/>
      <c r="D109" s="421"/>
      <c r="E109" s="421"/>
      <c r="F109" s="421"/>
      <c r="G109" s="422"/>
      <c r="H109" s="426"/>
      <c r="I109" s="427"/>
      <c r="J109" s="427"/>
      <c r="K109" s="427"/>
      <c r="L109" s="427"/>
      <c r="M109" s="427"/>
      <c r="N109" s="428"/>
      <c r="O109" s="300"/>
      <c r="P109" s="300"/>
      <c r="Q109" s="300"/>
      <c r="R109" s="300"/>
      <c r="S109" s="300"/>
      <c r="T109" s="300"/>
      <c r="U109" s="300"/>
      <c r="V109" s="300"/>
    </row>
    <row r="110" spans="1:22" ht="30.6" customHeight="1" thickBot="1" x14ac:dyDescent="0.35">
      <c r="A110" s="300"/>
      <c r="B110" s="417" t="s">
        <v>505</v>
      </c>
      <c r="C110" s="418"/>
      <c r="D110" s="418"/>
      <c r="E110" s="418"/>
      <c r="F110" s="418"/>
      <c r="G110" s="419"/>
      <c r="H110" s="417"/>
      <c r="I110" s="418"/>
      <c r="J110" s="418"/>
      <c r="K110" s="418"/>
      <c r="L110" s="418"/>
      <c r="M110" s="418"/>
      <c r="N110" s="419"/>
      <c r="O110" s="300"/>
      <c r="P110" s="300"/>
      <c r="Q110" s="300"/>
      <c r="R110" s="300"/>
      <c r="S110" s="300"/>
      <c r="T110" s="300"/>
      <c r="U110" s="300"/>
      <c r="V110" s="300"/>
    </row>
    <row r="111" spans="1:22" ht="31.8" customHeight="1" x14ac:dyDescent="0.3">
      <c r="A111" s="300"/>
      <c r="B111" s="423" t="s">
        <v>61</v>
      </c>
      <c r="C111" s="424"/>
      <c r="D111" s="424"/>
      <c r="E111" s="424"/>
      <c r="F111" s="424"/>
      <c r="G111" s="425"/>
      <c r="H111" s="423" t="s">
        <v>496</v>
      </c>
      <c r="I111" s="424"/>
      <c r="J111" s="424"/>
      <c r="K111" s="424"/>
      <c r="L111" s="424"/>
      <c r="M111" s="424"/>
      <c r="N111" s="425"/>
      <c r="O111" s="300"/>
      <c r="P111" s="300"/>
      <c r="Q111" s="300"/>
      <c r="R111" s="300"/>
      <c r="S111" s="300"/>
      <c r="T111" s="300"/>
      <c r="U111" s="300"/>
      <c r="V111" s="300"/>
    </row>
    <row r="112" spans="1:22" ht="42.6" customHeight="1" thickBot="1" x14ac:dyDescent="0.35">
      <c r="A112" s="300"/>
      <c r="B112" s="417"/>
      <c r="C112" s="418"/>
      <c r="D112" s="418"/>
      <c r="E112" s="418"/>
      <c r="F112" s="418"/>
      <c r="G112" s="419"/>
      <c r="H112" s="417" t="s">
        <v>497</v>
      </c>
      <c r="I112" s="418"/>
      <c r="J112" s="418"/>
      <c r="K112" s="418"/>
      <c r="L112" s="418"/>
      <c r="M112" s="418"/>
      <c r="N112" s="419"/>
      <c r="O112" s="300"/>
      <c r="P112" s="300"/>
      <c r="Q112" s="300"/>
      <c r="R112" s="300"/>
      <c r="S112" s="300"/>
      <c r="T112" s="300"/>
      <c r="U112" s="300"/>
      <c r="V112" s="300"/>
    </row>
    <row r="113" spans="1:22" ht="44.4" customHeight="1" x14ac:dyDescent="0.3">
      <c r="A113" s="300"/>
      <c r="B113" s="423" t="s">
        <v>60</v>
      </c>
      <c r="C113" s="424"/>
      <c r="D113" s="424"/>
      <c r="E113" s="424"/>
      <c r="F113" s="424"/>
      <c r="G113" s="425"/>
      <c r="H113" s="423" t="s">
        <v>498</v>
      </c>
      <c r="I113" s="424"/>
      <c r="J113" s="424"/>
      <c r="K113" s="424"/>
      <c r="L113" s="424"/>
      <c r="M113" s="424"/>
      <c r="N113" s="425"/>
      <c r="O113" s="300"/>
      <c r="P113" s="300"/>
      <c r="Q113" s="300"/>
      <c r="R113" s="300"/>
      <c r="S113" s="300"/>
      <c r="T113" s="300"/>
      <c r="U113" s="300"/>
      <c r="V113" s="300"/>
    </row>
    <row r="114" spans="1:22" ht="71.400000000000006" customHeight="1" x14ac:dyDescent="0.3">
      <c r="A114" s="300"/>
      <c r="B114" s="426"/>
      <c r="C114" s="427"/>
      <c r="D114" s="427"/>
      <c r="E114" s="427"/>
      <c r="F114" s="427"/>
      <c r="G114" s="428"/>
      <c r="H114" s="426" t="s">
        <v>499</v>
      </c>
      <c r="I114" s="427"/>
      <c r="J114" s="427"/>
      <c r="K114" s="427"/>
      <c r="L114" s="427"/>
      <c r="M114" s="427"/>
      <c r="N114" s="428"/>
      <c r="O114" s="300"/>
      <c r="P114" s="300"/>
      <c r="Q114" s="300"/>
      <c r="R114" s="300"/>
      <c r="S114" s="300"/>
      <c r="T114" s="300"/>
      <c r="U114" s="300"/>
      <c r="V114" s="300"/>
    </row>
    <row r="115" spans="1:22" ht="16.8" customHeight="1" x14ac:dyDescent="0.3">
      <c r="A115" s="300"/>
      <c r="B115" s="426"/>
      <c r="C115" s="427"/>
      <c r="D115" s="427"/>
      <c r="E115" s="427"/>
      <c r="F115" s="427"/>
      <c r="G115" s="428"/>
      <c r="H115" s="426" t="s">
        <v>500</v>
      </c>
      <c r="I115" s="427"/>
      <c r="J115" s="427"/>
      <c r="K115" s="427"/>
      <c r="L115" s="427"/>
      <c r="M115" s="427"/>
      <c r="N115" s="428"/>
      <c r="O115" s="300"/>
      <c r="P115" s="300"/>
      <c r="Q115" s="300"/>
      <c r="R115" s="300"/>
      <c r="S115" s="300"/>
      <c r="T115" s="300"/>
      <c r="U115" s="300"/>
      <c r="V115" s="300"/>
    </row>
    <row r="116" spans="1:22" ht="16.8" customHeight="1" x14ac:dyDescent="0.3">
      <c r="A116" s="298"/>
      <c r="B116" s="426"/>
      <c r="C116" s="427"/>
      <c r="D116" s="427"/>
      <c r="E116" s="427"/>
      <c r="F116" s="427"/>
      <c r="G116" s="428"/>
      <c r="H116" s="426" t="s">
        <v>501</v>
      </c>
      <c r="I116" s="427"/>
      <c r="J116" s="427"/>
      <c r="K116" s="427"/>
      <c r="L116" s="427"/>
      <c r="M116" s="427"/>
      <c r="N116" s="428"/>
      <c r="O116" s="298"/>
      <c r="P116" s="298"/>
      <c r="Q116" s="298"/>
      <c r="R116" s="298"/>
      <c r="S116" s="298"/>
      <c r="T116" s="298"/>
      <c r="U116" s="298"/>
      <c r="V116" s="298"/>
    </row>
    <row r="117" spans="1:22" ht="33.6" customHeight="1" thickBot="1" x14ac:dyDescent="0.35">
      <c r="A117" s="298"/>
      <c r="B117" s="417"/>
      <c r="C117" s="418"/>
      <c r="D117" s="418"/>
      <c r="E117" s="418"/>
      <c r="F117" s="418"/>
      <c r="G117" s="419"/>
      <c r="H117" s="417" t="s">
        <v>502</v>
      </c>
      <c r="I117" s="418"/>
      <c r="J117" s="418"/>
      <c r="K117" s="418"/>
      <c r="L117" s="418"/>
      <c r="M117" s="418"/>
      <c r="N117" s="419"/>
      <c r="O117" s="298"/>
      <c r="P117" s="298"/>
      <c r="Q117" s="298"/>
      <c r="R117" s="298"/>
      <c r="S117" s="298"/>
      <c r="T117" s="298"/>
      <c r="U117" s="298"/>
      <c r="V117" s="298"/>
    </row>
    <row r="118" spans="1:22" ht="25.2" customHeight="1" x14ac:dyDescent="0.3">
      <c r="A118" s="214"/>
      <c r="B118" s="214"/>
      <c r="C118" s="214"/>
      <c r="D118" s="214"/>
      <c r="E118" s="412" t="s">
        <v>347</v>
      </c>
      <c r="F118" s="412"/>
      <c r="G118" s="412"/>
      <c r="H118" s="412"/>
      <c r="I118" s="412"/>
      <c r="J118" s="412"/>
      <c r="K118" s="412"/>
      <c r="L118" s="412"/>
      <c r="M118" s="412"/>
      <c r="N118" s="412"/>
      <c r="O118" s="412"/>
      <c r="P118" s="214"/>
      <c r="Q118" s="214"/>
      <c r="R118" s="214"/>
      <c r="S118" s="214"/>
      <c r="T118" s="214"/>
      <c r="U118" s="214"/>
      <c r="V118" s="214"/>
    </row>
    <row r="119" spans="1:22" ht="54.6" customHeight="1" x14ac:dyDescent="0.3">
      <c r="A119" s="408" t="s">
        <v>400</v>
      </c>
      <c r="B119" s="408"/>
      <c r="C119" s="408"/>
      <c r="D119" s="408"/>
      <c r="E119" s="408"/>
      <c r="F119" s="408"/>
      <c r="G119" s="408"/>
      <c r="H119" s="408"/>
      <c r="I119" s="408"/>
      <c r="J119" s="408"/>
      <c r="K119" s="408"/>
      <c r="L119" s="408"/>
      <c r="M119" s="408"/>
      <c r="N119" s="408"/>
      <c r="O119" s="408"/>
      <c r="P119" s="408"/>
      <c r="Q119" s="408"/>
      <c r="R119" s="408"/>
      <c r="S119" s="408"/>
      <c r="T119" s="408"/>
      <c r="U119" s="408"/>
      <c r="V119" s="408"/>
    </row>
    <row r="120" spans="1:22" ht="18" customHeight="1" x14ac:dyDescent="0.3">
      <c r="A120" s="413" t="s">
        <v>294</v>
      </c>
      <c r="B120" s="413"/>
      <c r="C120" s="413"/>
      <c r="D120" s="413"/>
      <c r="E120" s="413"/>
      <c r="F120" s="413"/>
      <c r="G120" s="413"/>
      <c r="H120" s="413"/>
      <c r="I120" s="413"/>
      <c r="J120" s="413"/>
      <c r="K120" s="413"/>
      <c r="L120" s="413"/>
      <c r="M120" s="413"/>
      <c r="N120" s="413"/>
      <c r="O120" s="413"/>
      <c r="P120" s="413"/>
      <c r="Q120" s="413"/>
      <c r="R120" s="413"/>
      <c r="S120" s="413"/>
      <c r="T120" s="413"/>
      <c r="U120" s="413"/>
      <c r="V120" s="413"/>
    </row>
    <row r="121" spans="1:22" ht="6" customHeight="1" x14ac:dyDescent="0.3">
      <c r="A121" s="295"/>
      <c r="B121" s="295"/>
      <c r="C121" s="295"/>
      <c r="D121" s="295"/>
      <c r="E121" s="295"/>
      <c r="F121" s="295"/>
      <c r="G121" s="295"/>
      <c r="H121" s="295"/>
      <c r="I121" s="295"/>
      <c r="J121" s="295"/>
      <c r="K121" s="295"/>
      <c r="L121" s="295"/>
      <c r="M121" s="295"/>
      <c r="N121" s="295"/>
      <c r="O121" s="295"/>
      <c r="P121" s="295"/>
      <c r="Q121" s="295"/>
      <c r="R121" s="295"/>
      <c r="S121" s="295"/>
      <c r="T121" s="295"/>
      <c r="U121" s="295"/>
      <c r="V121" s="295"/>
    </row>
    <row r="122" spans="1:22" ht="346.8" customHeight="1" x14ac:dyDescent="0.3">
      <c r="A122" s="408" t="s">
        <v>398</v>
      </c>
      <c r="B122" s="408"/>
      <c r="C122" s="408"/>
      <c r="D122" s="408"/>
      <c r="E122" s="408"/>
      <c r="F122" s="408"/>
      <c r="G122" s="408"/>
      <c r="H122" s="408"/>
      <c r="I122" s="408"/>
      <c r="J122" s="408"/>
      <c r="K122" s="408"/>
      <c r="L122" s="408"/>
      <c r="M122" s="408"/>
      <c r="N122" s="408"/>
      <c r="O122" s="408"/>
      <c r="P122" s="408"/>
      <c r="Q122" s="408"/>
      <c r="R122" s="408"/>
      <c r="S122" s="408"/>
      <c r="T122" s="408"/>
      <c r="U122" s="408"/>
      <c r="V122" s="408"/>
    </row>
    <row r="123" spans="1:22" ht="115.2" customHeight="1" x14ac:dyDescent="0.3">
      <c r="A123" s="407" t="s">
        <v>399</v>
      </c>
      <c r="B123" s="407"/>
      <c r="C123" s="407"/>
      <c r="D123" s="407"/>
      <c r="E123" s="407"/>
      <c r="F123" s="407"/>
      <c r="G123" s="407"/>
      <c r="H123" s="407"/>
      <c r="I123" s="407"/>
      <c r="J123" s="407"/>
      <c r="K123" s="407"/>
      <c r="L123" s="407"/>
      <c r="M123" s="407"/>
      <c r="N123" s="407"/>
      <c r="O123" s="407"/>
      <c r="P123" s="407"/>
      <c r="Q123" s="407"/>
      <c r="R123" s="407"/>
      <c r="S123" s="407"/>
      <c r="T123" s="407"/>
      <c r="U123" s="407"/>
      <c r="V123" s="407"/>
    </row>
    <row r="124" spans="1:22" ht="18" customHeight="1" x14ac:dyDescent="0.3">
      <c r="E124" s="411" t="s">
        <v>351</v>
      </c>
      <c r="F124" s="411"/>
      <c r="G124" s="411"/>
      <c r="H124" s="411"/>
      <c r="I124" s="411"/>
      <c r="J124" s="411"/>
      <c r="K124" s="411"/>
      <c r="L124" s="411"/>
      <c r="M124" s="411"/>
      <c r="N124" s="411"/>
      <c r="O124" s="411"/>
      <c r="P124" s="411"/>
    </row>
    <row r="125" spans="1:22" ht="10.199999999999999" customHeight="1" x14ac:dyDescent="0.3"/>
    <row r="126" spans="1:22" ht="14.4" customHeight="1" x14ac:dyDescent="0.3">
      <c r="A126" s="409" t="s">
        <v>401</v>
      </c>
      <c r="B126" s="409"/>
      <c r="C126" s="409"/>
      <c r="D126" s="409"/>
      <c r="E126" s="409"/>
      <c r="F126" s="409"/>
      <c r="G126" s="409"/>
      <c r="H126" s="409"/>
      <c r="I126" s="409"/>
      <c r="J126" s="409"/>
      <c r="K126" s="409"/>
      <c r="L126" s="409"/>
      <c r="M126" s="409"/>
      <c r="N126" s="409"/>
      <c r="O126" s="409"/>
      <c r="P126" s="409"/>
      <c r="Q126" s="409"/>
      <c r="R126" s="409"/>
      <c r="S126" s="409"/>
      <c r="T126" s="409"/>
      <c r="U126" s="409"/>
      <c r="V126" s="409"/>
    </row>
    <row r="127" spans="1:22" x14ac:dyDescent="0.3">
      <c r="A127" s="409"/>
      <c r="B127" s="409"/>
      <c r="C127" s="409"/>
      <c r="D127" s="409"/>
      <c r="E127" s="409"/>
      <c r="F127" s="409"/>
      <c r="G127" s="409"/>
      <c r="H127" s="409"/>
      <c r="I127" s="409"/>
      <c r="J127" s="409"/>
      <c r="K127" s="409"/>
      <c r="L127" s="409"/>
      <c r="M127" s="409"/>
      <c r="N127" s="409"/>
      <c r="O127" s="409"/>
      <c r="P127" s="409"/>
      <c r="Q127" s="409"/>
      <c r="R127" s="409"/>
      <c r="S127" s="409"/>
      <c r="T127" s="409"/>
      <c r="U127" s="409"/>
      <c r="V127" s="409"/>
    </row>
    <row r="128" spans="1:22" x14ac:dyDescent="0.3">
      <c r="A128" s="409"/>
      <c r="B128" s="409"/>
      <c r="C128" s="409"/>
      <c r="D128" s="409"/>
      <c r="E128" s="409"/>
      <c r="F128" s="409"/>
      <c r="G128" s="409"/>
      <c r="H128" s="409"/>
      <c r="I128" s="409"/>
      <c r="J128" s="409"/>
      <c r="K128" s="409"/>
      <c r="L128" s="409"/>
      <c r="M128" s="409"/>
      <c r="N128" s="409"/>
      <c r="O128" s="409"/>
      <c r="P128" s="409"/>
      <c r="Q128" s="409"/>
      <c r="R128" s="409"/>
      <c r="S128" s="409"/>
      <c r="T128" s="409"/>
      <c r="U128" s="409"/>
      <c r="V128" s="409"/>
    </row>
    <row r="129" spans="1:22" x14ac:dyDescent="0.3">
      <c r="A129" s="409"/>
      <c r="B129" s="409"/>
      <c r="C129" s="409"/>
      <c r="D129" s="409"/>
      <c r="E129" s="409"/>
      <c r="F129" s="409"/>
      <c r="G129" s="409"/>
      <c r="H129" s="409"/>
      <c r="I129" s="409"/>
      <c r="J129" s="409"/>
      <c r="K129" s="409"/>
      <c r="L129" s="409"/>
      <c r="M129" s="409"/>
      <c r="N129" s="409"/>
      <c r="O129" s="409"/>
      <c r="P129" s="409"/>
      <c r="Q129" s="409"/>
      <c r="R129" s="409"/>
      <c r="S129" s="409"/>
      <c r="T129" s="409"/>
      <c r="U129" s="409"/>
      <c r="V129" s="409"/>
    </row>
    <row r="130" spans="1:22" x14ac:dyDescent="0.3">
      <c r="A130" s="409"/>
      <c r="B130" s="409"/>
      <c r="C130" s="409"/>
      <c r="D130" s="409"/>
      <c r="E130" s="409"/>
      <c r="F130" s="409"/>
      <c r="G130" s="409"/>
      <c r="H130" s="409"/>
      <c r="I130" s="409"/>
      <c r="J130" s="409"/>
      <c r="K130" s="409"/>
      <c r="L130" s="409"/>
      <c r="M130" s="409"/>
      <c r="N130" s="409"/>
      <c r="O130" s="409"/>
      <c r="P130" s="409"/>
      <c r="Q130" s="409"/>
      <c r="R130" s="409"/>
      <c r="S130" s="409"/>
      <c r="T130" s="409"/>
      <c r="U130" s="409"/>
      <c r="V130" s="409"/>
    </row>
    <row r="131" spans="1:22" x14ac:dyDescent="0.3">
      <c r="A131" s="409"/>
      <c r="B131" s="409"/>
      <c r="C131" s="409"/>
      <c r="D131" s="409"/>
      <c r="E131" s="409"/>
      <c r="F131" s="409"/>
      <c r="G131" s="409"/>
      <c r="H131" s="409"/>
      <c r="I131" s="409"/>
      <c r="J131" s="409"/>
      <c r="K131" s="409"/>
      <c r="L131" s="409"/>
      <c r="M131" s="409"/>
      <c r="N131" s="409"/>
      <c r="O131" s="409"/>
      <c r="P131" s="409"/>
      <c r="Q131" s="409"/>
      <c r="R131" s="409"/>
      <c r="S131" s="409"/>
      <c r="T131" s="409"/>
      <c r="U131" s="409"/>
      <c r="V131" s="409"/>
    </row>
    <row r="132" spans="1:22" x14ac:dyDescent="0.3">
      <c r="A132" s="409"/>
      <c r="B132" s="409"/>
      <c r="C132" s="409"/>
      <c r="D132" s="409"/>
      <c r="E132" s="409"/>
      <c r="F132" s="409"/>
      <c r="G132" s="409"/>
      <c r="H132" s="409"/>
      <c r="I132" s="409"/>
      <c r="J132" s="409"/>
      <c r="K132" s="409"/>
      <c r="L132" s="409"/>
      <c r="M132" s="409"/>
      <c r="N132" s="409"/>
      <c r="O132" s="409"/>
      <c r="P132" s="409"/>
      <c r="Q132" s="409"/>
      <c r="R132" s="409"/>
      <c r="S132" s="409"/>
      <c r="T132" s="409"/>
      <c r="U132" s="409"/>
      <c r="V132" s="409"/>
    </row>
    <row r="133" spans="1:22" x14ac:dyDescent="0.3">
      <c r="A133" s="409"/>
      <c r="B133" s="409"/>
      <c r="C133" s="409"/>
      <c r="D133" s="409"/>
      <c r="E133" s="409"/>
      <c r="F133" s="409"/>
      <c r="G133" s="409"/>
      <c r="H133" s="409"/>
      <c r="I133" s="409"/>
      <c r="J133" s="409"/>
      <c r="K133" s="409"/>
      <c r="L133" s="409"/>
      <c r="M133" s="409"/>
      <c r="N133" s="409"/>
      <c r="O133" s="409"/>
      <c r="P133" s="409"/>
      <c r="Q133" s="409"/>
      <c r="R133" s="409"/>
      <c r="S133" s="409"/>
      <c r="T133" s="409"/>
      <c r="U133" s="409"/>
      <c r="V133" s="409"/>
    </row>
    <row r="134" spans="1:22" x14ac:dyDescent="0.3">
      <c r="A134" s="409"/>
      <c r="B134" s="409"/>
      <c r="C134" s="409"/>
      <c r="D134" s="409"/>
      <c r="E134" s="409"/>
      <c r="F134" s="409"/>
      <c r="G134" s="409"/>
      <c r="H134" s="409"/>
      <c r="I134" s="409"/>
      <c r="J134" s="409"/>
      <c r="K134" s="409"/>
      <c r="L134" s="409"/>
      <c r="M134" s="409"/>
      <c r="N134" s="409"/>
      <c r="O134" s="409"/>
      <c r="P134" s="409"/>
      <c r="Q134" s="409"/>
      <c r="R134" s="409"/>
      <c r="S134" s="409"/>
      <c r="T134" s="409"/>
      <c r="U134" s="409"/>
      <c r="V134" s="409"/>
    </row>
    <row r="135" spans="1:22" x14ac:dyDescent="0.3">
      <c r="A135" s="409"/>
      <c r="B135" s="409"/>
      <c r="C135" s="409"/>
      <c r="D135" s="409"/>
      <c r="E135" s="409"/>
      <c r="F135" s="409"/>
      <c r="G135" s="409"/>
      <c r="H135" s="409"/>
      <c r="I135" s="409"/>
      <c r="J135" s="409"/>
      <c r="K135" s="409"/>
      <c r="L135" s="409"/>
      <c r="M135" s="409"/>
      <c r="N135" s="409"/>
      <c r="O135" s="409"/>
      <c r="P135" s="409"/>
      <c r="Q135" s="409"/>
      <c r="R135" s="409"/>
      <c r="S135" s="409"/>
      <c r="T135" s="409"/>
      <c r="U135" s="409"/>
      <c r="V135" s="409"/>
    </row>
    <row r="136" spans="1:22" x14ac:dyDescent="0.3">
      <c r="A136" s="409"/>
      <c r="B136" s="409"/>
      <c r="C136" s="409"/>
      <c r="D136" s="409"/>
      <c r="E136" s="409"/>
      <c r="F136" s="409"/>
      <c r="G136" s="409"/>
      <c r="H136" s="409"/>
      <c r="I136" s="409"/>
      <c r="J136" s="409"/>
      <c r="K136" s="409"/>
      <c r="L136" s="409"/>
      <c r="M136" s="409"/>
      <c r="N136" s="409"/>
      <c r="O136" s="409"/>
      <c r="P136" s="409"/>
      <c r="Q136" s="409"/>
      <c r="R136" s="409"/>
      <c r="S136" s="409"/>
      <c r="T136" s="409"/>
      <c r="U136" s="409"/>
      <c r="V136" s="409"/>
    </row>
    <row r="137" spans="1:22" x14ac:dyDescent="0.3">
      <c r="A137" s="409"/>
      <c r="B137" s="409"/>
      <c r="C137" s="409"/>
      <c r="D137" s="409"/>
      <c r="E137" s="409"/>
      <c r="F137" s="409"/>
      <c r="G137" s="409"/>
      <c r="H137" s="409"/>
      <c r="I137" s="409"/>
      <c r="J137" s="409"/>
      <c r="K137" s="409"/>
      <c r="L137" s="409"/>
      <c r="M137" s="409"/>
      <c r="N137" s="409"/>
      <c r="O137" s="409"/>
      <c r="P137" s="409"/>
      <c r="Q137" s="409"/>
      <c r="R137" s="409"/>
      <c r="S137" s="409"/>
      <c r="T137" s="409"/>
      <c r="U137" s="409"/>
      <c r="V137" s="409"/>
    </row>
    <row r="138" spans="1:22" x14ac:dyDescent="0.3">
      <c r="A138" s="409"/>
      <c r="B138" s="409"/>
      <c r="C138" s="409"/>
      <c r="D138" s="409"/>
      <c r="E138" s="409"/>
      <c r="F138" s="409"/>
      <c r="G138" s="409"/>
      <c r="H138" s="409"/>
      <c r="I138" s="409"/>
      <c r="J138" s="409"/>
      <c r="K138" s="409"/>
      <c r="L138" s="409"/>
      <c r="M138" s="409"/>
      <c r="N138" s="409"/>
      <c r="O138" s="409"/>
      <c r="P138" s="409"/>
      <c r="Q138" s="409"/>
      <c r="R138" s="409"/>
      <c r="S138" s="409"/>
      <c r="T138" s="409"/>
      <c r="U138" s="409"/>
      <c r="V138" s="409"/>
    </row>
    <row r="139" spans="1:22" x14ac:dyDescent="0.3">
      <c r="A139" s="409"/>
      <c r="B139" s="409"/>
      <c r="C139" s="409"/>
      <c r="D139" s="409"/>
      <c r="E139" s="409"/>
      <c r="F139" s="409"/>
      <c r="G139" s="409"/>
      <c r="H139" s="409"/>
      <c r="I139" s="409"/>
      <c r="J139" s="409"/>
      <c r="K139" s="409"/>
      <c r="L139" s="409"/>
      <c r="M139" s="409"/>
      <c r="N139" s="409"/>
      <c r="O139" s="409"/>
      <c r="P139" s="409"/>
      <c r="Q139" s="409"/>
      <c r="R139" s="409"/>
      <c r="S139" s="409"/>
      <c r="T139" s="409"/>
      <c r="U139" s="409"/>
      <c r="V139" s="409"/>
    </row>
    <row r="140" spans="1:22" x14ac:dyDescent="0.3">
      <c r="A140" s="409"/>
      <c r="B140" s="409"/>
      <c r="C140" s="409"/>
      <c r="D140" s="409"/>
      <c r="E140" s="409"/>
      <c r="F140" s="409"/>
      <c r="G140" s="409"/>
      <c r="H140" s="409"/>
      <c r="I140" s="409"/>
      <c r="J140" s="409"/>
      <c r="K140" s="409"/>
      <c r="L140" s="409"/>
      <c r="M140" s="409"/>
      <c r="N140" s="409"/>
      <c r="O140" s="409"/>
      <c r="P140" s="409"/>
      <c r="Q140" s="409"/>
      <c r="R140" s="409"/>
      <c r="S140" s="409"/>
      <c r="T140" s="409"/>
      <c r="U140" s="409"/>
      <c r="V140" s="409"/>
    </row>
    <row r="141" spans="1:22" x14ac:dyDescent="0.3">
      <c r="A141" s="409"/>
      <c r="B141" s="409"/>
      <c r="C141" s="409"/>
      <c r="D141" s="409"/>
      <c r="E141" s="409"/>
      <c r="F141" s="409"/>
      <c r="G141" s="409"/>
      <c r="H141" s="409"/>
      <c r="I141" s="409"/>
      <c r="J141" s="409"/>
      <c r="K141" s="409"/>
      <c r="L141" s="409"/>
      <c r="M141" s="409"/>
      <c r="N141" s="409"/>
      <c r="O141" s="409"/>
      <c r="P141" s="409"/>
      <c r="Q141" s="409"/>
      <c r="R141" s="409"/>
      <c r="S141" s="409"/>
      <c r="T141" s="409"/>
      <c r="U141" s="409"/>
      <c r="V141" s="409"/>
    </row>
    <row r="142" spans="1:22" x14ac:dyDescent="0.3">
      <c r="A142" s="409"/>
      <c r="B142" s="409"/>
      <c r="C142" s="409"/>
      <c r="D142" s="409"/>
      <c r="E142" s="409"/>
      <c r="F142" s="409"/>
      <c r="G142" s="409"/>
      <c r="H142" s="409"/>
      <c r="I142" s="409"/>
      <c r="J142" s="409"/>
      <c r="K142" s="409"/>
      <c r="L142" s="409"/>
      <c r="M142" s="409"/>
      <c r="N142" s="409"/>
      <c r="O142" s="409"/>
      <c r="P142" s="409"/>
      <c r="Q142" s="409"/>
      <c r="R142" s="409"/>
      <c r="S142" s="409"/>
      <c r="T142" s="409"/>
      <c r="U142" s="409"/>
      <c r="V142" s="409"/>
    </row>
    <row r="143" spans="1:22" x14ac:dyDescent="0.3">
      <c r="A143" s="409"/>
      <c r="B143" s="409"/>
      <c r="C143" s="409"/>
      <c r="D143" s="409"/>
      <c r="E143" s="409"/>
      <c r="F143" s="409"/>
      <c r="G143" s="409"/>
      <c r="H143" s="409"/>
      <c r="I143" s="409"/>
      <c r="J143" s="409"/>
      <c r="K143" s="409"/>
      <c r="L143" s="409"/>
      <c r="M143" s="409"/>
      <c r="N143" s="409"/>
      <c r="O143" s="409"/>
      <c r="P143" s="409"/>
      <c r="Q143" s="409"/>
      <c r="R143" s="409"/>
      <c r="S143" s="409"/>
      <c r="T143" s="409"/>
      <c r="U143" s="409"/>
      <c r="V143" s="409"/>
    </row>
    <row r="144" spans="1:22" x14ac:dyDescent="0.3">
      <c r="A144" s="409"/>
      <c r="B144" s="409"/>
      <c r="C144" s="409"/>
      <c r="D144" s="409"/>
      <c r="E144" s="409"/>
      <c r="F144" s="409"/>
      <c r="G144" s="409"/>
      <c r="H144" s="409"/>
      <c r="I144" s="409"/>
      <c r="J144" s="409"/>
      <c r="K144" s="409"/>
      <c r="L144" s="409"/>
      <c r="M144" s="409"/>
      <c r="N144" s="409"/>
      <c r="O144" s="409"/>
      <c r="P144" s="409"/>
      <c r="Q144" s="409"/>
      <c r="R144" s="409"/>
      <c r="S144" s="409"/>
      <c r="T144" s="409"/>
      <c r="U144" s="409"/>
      <c r="V144" s="409"/>
    </row>
    <row r="145" spans="1:22" x14ac:dyDescent="0.3">
      <c r="A145" s="409"/>
      <c r="B145" s="409"/>
      <c r="C145" s="409"/>
      <c r="D145" s="409"/>
      <c r="E145" s="409"/>
      <c r="F145" s="409"/>
      <c r="G145" s="409"/>
      <c r="H145" s="409"/>
      <c r="I145" s="409"/>
      <c r="J145" s="409"/>
      <c r="K145" s="409"/>
      <c r="L145" s="409"/>
      <c r="M145" s="409"/>
      <c r="N145" s="409"/>
      <c r="O145" s="409"/>
      <c r="P145" s="409"/>
      <c r="Q145" s="409"/>
      <c r="R145" s="409"/>
      <c r="S145" s="409"/>
      <c r="T145" s="409"/>
      <c r="U145" s="409"/>
      <c r="V145" s="409"/>
    </row>
    <row r="146" spans="1:22" x14ac:dyDescent="0.3">
      <c r="A146" s="409"/>
      <c r="B146" s="409"/>
      <c r="C146" s="409"/>
      <c r="D146" s="409"/>
      <c r="E146" s="409"/>
      <c r="F146" s="409"/>
      <c r="G146" s="409"/>
      <c r="H146" s="409"/>
      <c r="I146" s="409"/>
      <c r="J146" s="409"/>
      <c r="K146" s="409"/>
      <c r="L146" s="409"/>
      <c r="M146" s="409"/>
      <c r="N146" s="409"/>
      <c r="O146" s="409"/>
      <c r="P146" s="409"/>
      <c r="Q146" s="409"/>
      <c r="R146" s="409"/>
      <c r="S146" s="409"/>
      <c r="T146" s="409"/>
      <c r="U146" s="409"/>
      <c r="V146" s="409"/>
    </row>
    <row r="147" spans="1:22" x14ac:dyDescent="0.3">
      <c r="A147" s="409"/>
      <c r="B147" s="409"/>
      <c r="C147" s="409"/>
      <c r="D147" s="409"/>
      <c r="E147" s="409"/>
      <c r="F147" s="409"/>
      <c r="G147" s="409"/>
      <c r="H147" s="409"/>
      <c r="I147" s="409"/>
      <c r="J147" s="409"/>
      <c r="K147" s="409"/>
      <c r="L147" s="409"/>
      <c r="M147" s="409"/>
      <c r="N147" s="409"/>
      <c r="O147" s="409"/>
      <c r="P147" s="409"/>
      <c r="Q147" s="409"/>
      <c r="R147" s="409"/>
      <c r="S147" s="409"/>
      <c r="T147" s="409"/>
      <c r="U147" s="409"/>
      <c r="V147" s="409"/>
    </row>
    <row r="148" spans="1:22" x14ac:dyDescent="0.3">
      <c r="A148" s="409"/>
      <c r="B148" s="409"/>
      <c r="C148" s="409"/>
      <c r="D148" s="409"/>
      <c r="E148" s="409"/>
      <c r="F148" s="409"/>
      <c r="G148" s="409"/>
      <c r="H148" s="409"/>
      <c r="I148" s="409"/>
      <c r="J148" s="409"/>
      <c r="K148" s="409"/>
      <c r="L148" s="409"/>
      <c r="M148" s="409"/>
      <c r="N148" s="409"/>
      <c r="O148" s="409"/>
      <c r="P148" s="409"/>
      <c r="Q148" s="409"/>
      <c r="R148" s="409"/>
      <c r="S148" s="409"/>
      <c r="T148" s="409"/>
      <c r="U148" s="409"/>
      <c r="V148" s="409"/>
    </row>
    <row r="149" spans="1:22" x14ac:dyDescent="0.3">
      <c r="A149" s="409"/>
      <c r="B149" s="409"/>
      <c r="C149" s="409"/>
      <c r="D149" s="409"/>
      <c r="E149" s="409"/>
      <c r="F149" s="409"/>
      <c r="G149" s="409"/>
      <c r="H149" s="409"/>
      <c r="I149" s="409"/>
      <c r="J149" s="409"/>
      <c r="K149" s="409"/>
      <c r="L149" s="409"/>
      <c r="M149" s="409"/>
      <c r="N149" s="409"/>
      <c r="O149" s="409"/>
      <c r="P149" s="409"/>
      <c r="Q149" s="409"/>
      <c r="R149" s="409"/>
      <c r="S149" s="409"/>
      <c r="T149" s="409"/>
      <c r="U149" s="409"/>
      <c r="V149" s="409"/>
    </row>
    <row r="150" spans="1:22" x14ac:dyDescent="0.3">
      <c r="A150" s="409"/>
      <c r="B150" s="409"/>
      <c r="C150" s="409"/>
      <c r="D150" s="409"/>
      <c r="E150" s="409"/>
      <c r="F150" s="409"/>
      <c r="G150" s="409"/>
      <c r="H150" s="409"/>
      <c r="I150" s="409"/>
      <c r="J150" s="409"/>
      <c r="K150" s="409"/>
      <c r="L150" s="409"/>
      <c r="M150" s="409"/>
      <c r="N150" s="409"/>
      <c r="O150" s="409"/>
      <c r="P150" s="409"/>
      <c r="Q150" s="409"/>
      <c r="R150" s="409"/>
      <c r="S150" s="409"/>
      <c r="T150" s="409"/>
      <c r="U150" s="409"/>
      <c r="V150" s="409"/>
    </row>
    <row r="151" spans="1:22" x14ac:dyDescent="0.3">
      <c r="A151" s="409"/>
      <c r="B151" s="409"/>
      <c r="C151" s="409"/>
      <c r="D151" s="409"/>
      <c r="E151" s="409"/>
      <c r="F151" s="409"/>
      <c r="G151" s="409"/>
      <c r="H151" s="409"/>
      <c r="I151" s="409"/>
      <c r="J151" s="409"/>
      <c r="K151" s="409"/>
      <c r="L151" s="409"/>
      <c r="M151" s="409"/>
      <c r="N151" s="409"/>
      <c r="O151" s="409"/>
      <c r="P151" s="409"/>
      <c r="Q151" s="409"/>
      <c r="R151" s="409"/>
      <c r="S151" s="409"/>
      <c r="T151" s="409"/>
      <c r="U151" s="409"/>
      <c r="V151" s="409"/>
    </row>
    <row r="152" spans="1:22" ht="29.4" customHeight="1" x14ac:dyDescent="0.3">
      <c r="A152" s="409"/>
      <c r="B152" s="409"/>
      <c r="C152" s="409"/>
      <c r="D152" s="409"/>
      <c r="E152" s="409"/>
      <c r="F152" s="409"/>
      <c r="G152" s="409"/>
      <c r="H152" s="409"/>
      <c r="I152" s="409"/>
      <c r="J152" s="409"/>
      <c r="K152" s="409"/>
      <c r="L152" s="409"/>
      <c r="M152" s="409"/>
      <c r="N152" s="409"/>
      <c r="O152" s="409"/>
      <c r="P152" s="409"/>
      <c r="Q152" s="409"/>
      <c r="R152" s="409"/>
      <c r="S152" s="409"/>
      <c r="T152" s="409"/>
      <c r="U152" s="409"/>
      <c r="V152" s="409"/>
    </row>
  </sheetData>
  <mergeCells count="131">
    <mergeCell ref="B111:G112"/>
    <mergeCell ref="H111:N111"/>
    <mergeCell ref="H112:N112"/>
    <mergeCell ref="B113:G117"/>
    <mergeCell ref="H113:N113"/>
    <mergeCell ref="H114:N114"/>
    <mergeCell ref="H115:N115"/>
    <mergeCell ref="H116:N116"/>
    <mergeCell ref="H117:N117"/>
    <mergeCell ref="H105:N105"/>
    <mergeCell ref="H106:N106"/>
    <mergeCell ref="H107:N107"/>
    <mergeCell ref="B108:G108"/>
    <mergeCell ref="H108:N110"/>
    <mergeCell ref="B109:G109"/>
    <mergeCell ref="B110:G110"/>
    <mergeCell ref="H101:N101"/>
    <mergeCell ref="B102:G104"/>
    <mergeCell ref="H102:N102"/>
    <mergeCell ref="H103:N103"/>
    <mergeCell ref="H104:N104"/>
    <mergeCell ref="B101:G101"/>
    <mergeCell ref="B105:G107"/>
    <mergeCell ref="H94:N94"/>
    <mergeCell ref="H95:N95"/>
    <mergeCell ref="H96:N96"/>
    <mergeCell ref="B97:G100"/>
    <mergeCell ref="H97:N97"/>
    <mergeCell ref="H98:N98"/>
    <mergeCell ref="H99:N99"/>
    <mergeCell ref="H100:N100"/>
    <mergeCell ref="H88:N88"/>
    <mergeCell ref="H89:N89"/>
    <mergeCell ref="H90:N90"/>
    <mergeCell ref="B91:G93"/>
    <mergeCell ref="H91:N91"/>
    <mergeCell ref="H92:N92"/>
    <mergeCell ref="H93:N93"/>
    <mergeCell ref="B94:G96"/>
    <mergeCell ref="B88:G90"/>
    <mergeCell ref="H78:N78"/>
    <mergeCell ref="H79:N79"/>
    <mergeCell ref="B80:G80"/>
    <mergeCell ref="H80:N80"/>
    <mergeCell ref="B81:G81"/>
    <mergeCell ref="H81:N87"/>
    <mergeCell ref="B82:G82"/>
    <mergeCell ref="B83:G83"/>
    <mergeCell ref="B84:G84"/>
    <mergeCell ref="B85:G85"/>
    <mergeCell ref="B86:G86"/>
    <mergeCell ref="B87:G87"/>
    <mergeCell ref="B78:G79"/>
    <mergeCell ref="H74:N74"/>
    <mergeCell ref="H75:N75"/>
    <mergeCell ref="B76:G77"/>
    <mergeCell ref="H76:N76"/>
    <mergeCell ref="H77:N77"/>
    <mergeCell ref="B69:G73"/>
    <mergeCell ref="H69:N69"/>
    <mergeCell ref="H70:N70"/>
    <mergeCell ref="H71:N71"/>
    <mergeCell ref="H72:N72"/>
    <mergeCell ref="H73:N73"/>
    <mergeCell ref="B74:G75"/>
    <mergeCell ref="B67:G68"/>
    <mergeCell ref="H67:N67"/>
    <mergeCell ref="H68:N68"/>
    <mergeCell ref="B60:G62"/>
    <mergeCell ref="H60:N60"/>
    <mergeCell ref="H61:N61"/>
    <mergeCell ref="H62:N62"/>
    <mergeCell ref="B63:G63"/>
    <mergeCell ref="H63:N63"/>
    <mergeCell ref="H48:N48"/>
    <mergeCell ref="H49:N49"/>
    <mergeCell ref="H50:N50"/>
    <mergeCell ref="H51:N51"/>
    <mergeCell ref="H52:N52"/>
    <mergeCell ref="B53:G55"/>
    <mergeCell ref="H53:N53"/>
    <mergeCell ref="B64:G66"/>
    <mergeCell ref="H64:N64"/>
    <mergeCell ref="H65:N65"/>
    <mergeCell ref="H66:N66"/>
    <mergeCell ref="P2:V4"/>
    <mergeCell ref="A9:V9"/>
    <mergeCell ref="C12:I12"/>
    <mergeCell ref="A8:V8"/>
    <mergeCell ref="A21:V21"/>
    <mergeCell ref="A10:V10"/>
    <mergeCell ref="B12:B13"/>
    <mergeCell ref="A6:W6"/>
    <mergeCell ref="B19:L19"/>
    <mergeCell ref="A126:V152"/>
    <mergeCell ref="E124:P124"/>
    <mergeCell ref="E42:O42"/>
    <mergeCell ref="A43:V43"/>
    <mergeCell ref="E118:O118"/>
    <mergeCell ref="A119:V119"/>
    <mergeCell ref="A120:V120"/>
    <mergeCell ref="A122:V122"/>
    <mergeCell ref="A123:V123"/>
    <mergeCell ref="H54:N54"/>
    <mergeCell ref="H55:N55"/>
    <mergeCell ref="B56:G56"/>
    <mergeCell ref="H56:N56"/>
    <mergeCell ref="B57:G59"/>
    <mergeCell ref="H57:N57"/>
    <mergeCell ref="H58:N58"/>
    <mergeCell ref="H59:N59"/>
    <mergeCell ref="B45:G45"/>
    <mergeCell ref="H45:N45"/>
    <mergeCell ref="B46:G46"/>
    <mergeCell ref="H46:N46"/>
    <mergeCell ref="B47:G47"/>
    <mergeCell ref="H47:N47"/>
    <mergeCell ref="B48:G52"/>
    <mergeCell ref="H23:H25"/>
    <mergeCell ref="I23:I25"/>
    <mergeCell ref="A44:V44"/>
    <mergeCell ref="B23:B25"/>
    <mergeCell ref="C23:C25"/>
    <mergeCell ref="D23:D25"/>
    <mergeCell ref="A41:V41"/>
    <mergeCell ref="A40:V40"/>
    <mergeCell ref="A39:V39"/>
    <mergeCell ref="E23:E25"/>
    <mergeCell ref="F23:F25"/>
    <mergeCell ref="G23:G25"/>
    <mergeCell ref="A38:V38"/>
  </mergeCells>
  <hyperlinks>
    <hyperlink ref="H48" r:id="rId1" display="consultantplus://offline/ref=C94A544D5C5447CDED3FFF66CDFDB11BE5BD13FF65001E9ABCFF5FC8525B9DB570C05A4CAAF131EB764BDC2A1BIFz2D"/>
    <hyperlink ref="H49" r:id="rId2" display="consultantplus://offline/ref=C94A544D5C5447CDED3FFF66CDFDB11BE5BA17FA66061E9ABCFF5FC8525B9DB570C05A4CAAF131EB764BDC2A1BIFz2D"/>
    <hyperlink ref="H51" r:id="rId3" display="consultantplus://offline/ref=C94A544D5C5447CDED3FE16BDB91EF1FE0B349F26D031DC9E9A00495055297E2258F5B10EFAC22EA764BDE2207F330D1I7z2D"/>
    <hyperlink ref="H53" r:id="rId4" display="consultantplus://offline/ref=FAB5B99501FCAFF27994EFCD1677B4F494052B0607D36CAE7ABC97F875D7E569602A2964A6C56B4C4ACE09CB40H027D"/>
    <hyperlink ref="H54" r:id="rId5" display="consultantplus://offline/ref=6FC5D46CEAB363FD619586541838D5A933E2E6343754A42F9A8248E4309053F8002E696F4021B42023A8F008F3J401D"/>
    <hyperlink ref="H57" r:id="rId6" display="consultantplus://offline/ref=C94A544D5C5447CDED3FFF66CDFDB11BE5BD13FF65001E9ABCFF5FC8525B9DB570C05A4CAAF131EB764BDC2A1BIFz2D"/>
    <hyperlink ref="H58" r:id="rId7" display="consultantplus://offline/ref=C94A544D5C5447CDED3FFF66CDFDB11BE5BA17FA66061E9ABCFF5FC8525B9DB570C05A4CAAF131EB764BDC2A1BIFz2D"/>
    <hyperlink ref="H60" r:id="rId8" display="consultantplus://offline/ref=C94A544D5C5447CDED3FFF66CDFDB11BE0B11EF662011E9ABCFF5FC8525B9DB570C05A4CAAF131EB764BDC2A1BIFz2D"/>
    <hyperlink ref="H64" r:id="rId9" display="consultantplus://offline/ref=FAB5B99501FCAFF27994EFCD1677B4F494032C0604D26CAE7ABC97F875D7E569602A2964A6C56B4C4ACE09CB40H027D"/>
    <hyperlink ref="H65" r:id="rId10" display="consultantplus://offline/ref=FAB5B99501FCAFF27994EFCD1677B4F494052B0607D36CAE7ABC97F875D7E569602A2964A6C56B4C4ACE09CB40H027D"/>
    <hyperlink ref="H67" r:id="rId11" display="consultantplus://offline/ref=C94A544D5C5447CDED3FFF66CDFDB11BE0B11EF662011E9ABCFF5FC8525B9DB570C05A4CAAF131EB764BDC2A1BIFz2D"/>
    <hyperlink ref="H69" r:id="rId12" display="consultantplus://offline/ref=C94A544D5C5447CDED3FFF66CDFDB11BE5BD13FF65001E9ABCFF5FC8525B9DB570C05A4CAAF131EB764BDC2A1BIFz2D"/>
    <hyperlink ref="H70" r:id="rId13" display="consultantplus://offline/ref=C94A544D5C5447CDED3FFF66CDFDB11BE5BA17FA66061E9ABCFF5FC8525B9DB570C05A4CAAF131EB764BDC2A1BIFz2D"/>
    <hyperlink ref="H71" r:id="rId14" display="consultantplus://offline/ref=C94A544D5C5447CDED3FE16BDB91EF1FE0B349F2640412CAE4A2599F0D0B9BE022800415FABD7AE67F5DC02A11EF32D373IAzFD"/>
    <hyperlink ref="H74" r:id="rId15" display="consultantplus://offline/ref=C94A544D5C5447CDED3FFF66CDFDB11BE5BD13FF65001E9ABCFF5FC8525B9DB570C05A4CAAF131EB764BDC2A1BIFz2D"/>
    <hyperlink ref="H76" r:id="rId16" display="consultantplus://offline/ref=C94A544D5C5447CDED3FFF66CDFDB11BE5BD13FF65001E9ABCFF5FC8525B9DB570C05A4CAAF131EB764BDC2A1BIFz2D"/>
    <hyperlink ref="H80" r:id="rId17" display="consultantplus://offline/ref=6FC5D46CEAB363FD619586541838D5A933E2E6343754A42F9A8248E4309053F8002E696F4021B42023A8F008F3J401D"/>
    <hyperlink ref="H88" r:id="rId18" display="consultantplus://offline/ref=FAB5B99501FCAFF27994EFCD1677B4F494032C0604D26CAE7ABC97F875D7E569602A2964A6C56B4C4ACE09CB40H027D"/>
    <hyperlink ref="H89" r:id="rId19" display="consultantplus://offline/ref=FAB5B99501FCAFF27994EFCD1677B4F494052B0607D36CAE7ABC97F875D7E569602A2964A6C56B4C4ACE09CB40H027D"/>
    <hyperlink ref="H91" r:id="rId20" display="consultantplus://offline/ref=FAB5B99501FCAFF27994EFCD1677B4F494032C0604D26CAE7ABC97F875D7E569602A2964A6C56B4C4ACE09CB40H027D"/>
    <hyperlink ref="H92" r:id="rId21" display="consultantplus://offline/ref=FAB5B99501FCAFF27994EFCD1677B4F494052B0607D36CAE7ABC97F875D7E569602A2964A6C56B4C4ACE09CB40H027D"/>
  </hyperlinks>
  <pageMargins left="0.7" right="0.7" top="0.75" bottom="0.75" header="0.3" footer="0.3"/>
  <pageSetup paperSize="9" scale="32" fitToHeight="0"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view="pageBreakPreview" topLeftCell="A46" zoomScale="70" zoomScaleNormal="100" zoomScaleSheetLayoutView="70" workbookViewId="0">
      <selection activeCell="B46" sqref="B46"/>
    </sheetView>
  </sheetViews>
  <sheetFormatPr defaultColWidth="8.88671875" defaultRowHeight="13.2" x14ac:dyDescent="0.25"/>
  <cols>
    <col min="1" max="1" width="7.33203125" style="125" customWidth="1"/>
    <col min="2" max="2" width="53.44140625" style="123" customWidth="1"/>
    <col min="3" max="3" width="39.109375" style="123" customWidth="1"/>
    <col min="4" max="4" width="18.5546875" style="123" customWidth="1"/>
    <col min="5" max="5" width="24.6640625" style="123" customWidth="1"/>
    <col min="6" max="12" width="8.88671875" style="123"/>
    <col min="13" max="13" width="8.88671875" style="124" customWidth="1"/>
    <col min="14" max="14" width="8.88671875" style="124"/>
    <col min="15" max="16384" width="8.88671875" style="123"/>
  </cols>
  <sheetData>
    <row r="1" spans="1:21" x14ac:dyDescent="0.25">
      <c r="L1" s="150"/>
      <c r="M1" s="150"/>
      <c r="N1" s="150"/>
      <c r="O1" s="150"/>
    </row>
    <row r="2" spans="1:21" ht="14.4" customHeight="1" x14ac:dyDescent="0.25">
      <c r="L2" s="150"/>
      <c r="M2" s="150"/>
      <c r="N2" s="150"/>
      <c r="O2" s="150"/>
      <c r="P2" s="443" t="s">
        <v>268</v>
      </c>
      <c r="Q2" s="443"/>
      <c r="R2" s="443"/>
      <c r="S2" s="443"/>
      <c r="T2" s="443"/>
    </row>
    <row r="3" spans="1:21" ht="15" customHeight="1" x14ac:dyDescent="0.25">
      <c r="L3" s="150"/>
      <c r="M3" s="150"/>
      <c r="N3" s="150"/>
      <c r="O3" s="150"/>
      <c r="P3" s="443"/>
      <c r="Q3" s="443"/>
      <c r="R3" s="443"/>
      <c r="S3" s="443"/>
      <c r="T3" s="443"/>
      <c r="U3" s="174"/>
    </row>
    <row r="4" spans="1:21" ht="10.199999999999999" customHeight="1" x14ac:dyDescent="0.25">
      <c r="L4" s="150"/>
      <c r="M4" s="150"/>
      <c r="N4" s="150"/>
      <c r="O4" s="150"/>
      <c r="P4" s="443"/>
      <c r="Q4" s="443"/>
      <c r="R4" s="443"/>
      <c r="S4" s="443"/>
      <c r="T4" s="443"/>
    </row>
    <row r="5" spans="1:21" x14ac:dyDescent="0.25">
      <c r="L5" s="150"/>
      <c r="M5" s="150"/>
      <c r="N5" s="150"/>
      <c r="O5" s="150"/>
      <c r="S5" s="174"/>
      <c r="T5" s="142"/>
    </row>
    <row r="6" spans="1:21" x14ac:dyDescent="0.25">
      <c r="L6" s="150"/>
      <c r="M6" s="150"/>
      <c r="N6" s="150"/>
      <c r="O6" s="150"/>
      <c r="T6" s="209"/>
    </row>
    <row r="7" spans="1:21" x14ac:dyDescent="0.25">
      <c r="B7" s="473" t="s">
        <v>402</v>
      </c>
      <c r="C7" s="473"/>
      <c r="D7" s="473"/>
      <c r="E7" s="473"/>
      <c r="F7" s="473"/>
      <c r="G7" s="473"/>
      <c r="H7" s="473"/>
      <c r="I7" s="473"/>
      <c r="J7" s="473"/>
      <c r="K7" s="473"/>
      <c r="L7" s="473"/>
      <c r="M7" s="473"/>
      <c r="N7" s="473"/>
      <c r="O7" s="473"/>
      <c r="P7" s="473"/>
      <c r="Q7" s="473"/>
      <c r="R7" s="473"/>
      <c r="S7" s="473"/>
      <c r="T7" s="473"/>
    </row>
    <row r="8" spans="1:21" x14ac:dyDescent="0.25">
      <c r="B8" s="473" t="s">
        <v>46</v>
      </c>
      <c r="C8" s="473"/>
      <c r="D8" s="473"/>
      <c r="E8" s="473"/>
      <c r="F8" s="473"/>
      <c r="G8" s="473"/>
      <c r="H8" s="473"/>
      <c r="I8" s="473"/>
      <c r="J8" s="473"/>
      <c r="K8" s="473"/>
      <c r="L8" s="473"/>
      <c r="M8" s="473"/>
      <c r="N8" s="473"/>
      <c r="O8" s="473"/>
      <c r="P8" s="473"/>
      <c r="Q8" s="473"/>
      <c r="R8" s="473"/>
      <c r="S8" s="473"/>
      <c r="T8" s="473"/>
    </row>
    <row r="9" spans="1:21" ht="13.8" thickBot="1" x14ac:dyDescent="0.3">
      <c r="B9" s="474"/>
      <c r="C9" s="474"/>
      <c r="D9" s="474"/>
      <c r="E9" s="474"/>
      <c r="F9" s="474"/>
      <c r="G9" s="474"/>
      <c r="H9" s="474"/>
      <c r="I9" s="474"/>
      <c r="J9" s="474"/>
      <c r="K9" s="474"/>
      <c r="L9" s="474"/>
      <c r="M9" s="474"/>
      <c r="N9" s="474"/>
      <c r="O9" s="474"/>
      <c r="P9" s="474"/>
      <c r="Q9" s="474"/>
      <c r="R9" s="474"/>
      <c r="S9" s="474"/>
      <c r="T9" s="474"/>
    </row>
    <row r="10" spans="1:21" ht="24" customHeight="1" thickBot="1" x14ac:dyDescent="0.3">
      <c r="A10" s="456" t="s">
        <v>179</v>
      </c>
      <c r="B10" s="456" t="s">
        <v>267</v>
      </c>
      <c r="C10" s="462" t="s">
        <v>266</v>
      </c>
      <c r="D10" s="462" t="s">
        <v>265</v>
      </c>
      <c r="E10" s="456" t="s">
        <v>264</v>
      </c>
      <c r="F10" s="465" t="s">
        <v>263</v>
      </c>
      <c r="G10" s="468" t="s">
        <v>262</v>
      </c>
      <c r="H10" s="469"/>
      <c r="I10" s="469"/>
      <c r="J10" s="469"/>
      <c r="K10" s="469"/>
      <c r="L10" s="469"/>
      <c r="M10" s="469"/>
      <c r="N10" s="469"/>
      <c r="O10" s="469"/>
      <c r="P10" s="469"/>
      <c r="Q10" s="469"/>
      <c r="R10" s="469"/>
      <c r="S10" s="469"/>
      <c r="T10" s="470"/>
      <c r="U10" s="142"/>
    </row>
    <row r="11" spans="1:21" ht="24" customHeight="1" thickBot="1" x14ac:dyDescent="0.3">
      <c r="A11" s="457"/>
      <c r="B11" s="457"/>
      <c r="C11" s="463"/>
      <c r="D11" s="463"/>
      <c r="E11" s="457"/>
      <c r="F11" s="466"/>
      <c r="G11" s="468">
        <v>2024</v>
      </c>
      <c r="H11" s="470"/>
      <c r="I11" s="468">
        <v>2025</v>
      </c>
      <c r="J11" s="470"/>
      <c r="K11" s="468">
        <v>2026</v>
      </c>
      <c r="L11" s="470"/>
      <c r="M11" s="471">
        <v>2027</v>
      </c>
      <c r="N11" s="472"/>
      <c r="O11" s="468">
        <v>2028</v>
      </c>
      <c r="P11" s="470"/>
      <c r="Q11" s="468">
        <v>2029</v>
      </c>
      <c r="R11" s="470"/>
      <c r="S11" s="468">
        <v>2030</v>
      </c>
      <c r="T11" s="470"/>
      <c r="U11" s="142"/>
    </row>
    <row r="12" spans="1:21" ht="117.6" customHeight="1" thickBot="1" x14ac:dyDescent="0.3">
      <c r="A12" s="458"/>
      <c r="B12" s="458"/>
      <c r="C12" s="464"/>
      <c r="D12" s="464"/>
      <c r="E12" s="458"/>
      <c r="F12" s="467"/>
      <c r="G12" s="148" t="s">
        <v>21</v>
      </c>
      <c r="H12" s="149" t="s">
        <v>261</v>
      </c>
      <c r="I12" s="148" t="s">
        <v>21</v>
      </c>
      <c r="J12" s="149" t="s">
        <v>261</v>
      </c>
      <c r="K12" s="148" t="s">
        <v>21</v>
      </c>
      <c r="L12" s="149" t="s">
        <v>261</v>
      </c>
      <c r="M12" s="149" t="s">
        <v>21</v>
      </c>
      <c r="N12" s="149" t="s">
        <v>261</v>
      </c>
      <c r="O12" s="148" t="s">
        <v>21</v>
      </c>
      <c r="P12" s="149" t="s">
        <v>261</v>
      </c>
      <c r="Q12" s="148" t="s">
        <v>21</v>
      </c>
      <c r="R12" s="148" t="s">
        <v>261</v>
      </c>
      <c r="S12" s="148" t="s">
        <v>21</v>
      </c>
      <c r="T12" s="148" t="s">
        <v>260</v>
      </c>
      <c r="U12" s="142"/>
    </row>
    <row r="13" spans="1:21" ht="13.8" thickBot="1" x14ac:dyDescent="0.3">
      <c r="A13" s="178">
        <v>1</v>
      </c>
      <c r="B13" s="146">
        <v>2</v>
      </c>
      <c r="C13" s="146">
        <v>3</v>
      </c>
      <c r="D13" s="146"/>
      <c r="E13" s="146">
        <v>4</v>
      </c>
      <c r="F13" s="146">
        <v>5</v>
      </c>
      <c r="G13" s="146">
        <v>8</v>
      </c>
      <c r="H13" s="146">
        <v>9</v>
      </c>
      <c r="I13" s="146">
        <v>10</v>
      </c>
      <c r="J13" s="146">
        <v>11</v>
      </c>
      <c r="K13" s="146">
        <v>12</v>
      </c>
      <c r="L13" s="146">
        <v>13</v>
      </c>
      <c r="M13" s="147">
        <v>14</v>
      </c>
      <c r="N13" s="147">
        <v>15</v>
      </c>
      <c r="O13" s="146">
        <v>16</v>
      </c>
      <c r="P13" s="146">
        <v>17</v>
      </c>
      <c r="Q13" s="146">
        <v>18</v>
      </c>
      <c r="R13" s="146">
        <v>19</v>
      </c>
      <c r="S13" s="146">
        <v>16</v>
      </c>
      <c r="T13" s="146">
        <v>17</v>
      </c>
      <c r="U13" s="142"/>
    </row>
    <row r="14" spans="1:21" ht="52.2" customHeight="1" thickBot="1" x14ac:dyDescent="0.3">
      <c r="A14" s="447">
        <v>1</v>
      </c>
      <c r="B14" s="459" t="s">
        <v>259</v>
      </c>
      <c r="C14" s="131" t="s">
        <v>39</v>
      </c>
      <c r="D14" s="181" t="s">
        <v>258</v>
      </c>
      <c r="E14" s="129" t="s">
        <v>4</v>
      </c>
      <c r="F14" s="126">
        <v>19</v>
      </c>
      <c r="G14" s="127" t="s">
        <v>339</v>
      </c>
      <c r="H14" s="127">
        <v>0</v>
      </c>
      <c r="I14" s="127" t="s">
        <v>340</v>
      </c>
      <c r="J14" s="127">
        <v>0</v>
      </c>
      <c r="K14" s="127" t="s">
        <v>341</v>
      </c>
      <c r="L14" s="127">
        <v>0</v>
      </c>
      <c r="M14" s="127" t="s">
        <v>342</v>
      </c>
      <c r="N14" s="127">
        <v>0</v>
      </c>
      <c r="O14" s="127" t="s">
        <v>343</v>
      </c>
      <c r="P14" s="127">
        <v>0</v>
      </c>
      <c r="Q14" s="127" t="s">
        <v>344</v>
      </c>
      <c r="R14" s="127">
        <v>0</v>
      </c>
      <c r="S14" s="194" t="s">
        <v>345</v>
      </c>
      <c r="T14" s="215">
        <v>0</v>
      </c>
      <c r="U14" s="142"/>
    </row>
    <row r="15" spans="1:21" ht="43.2" customHeight="1" thickBot="1" x14ac:dyDescent="0.3">
      <c r="A15" s="448"/>
      <c r="B15" s="460"/>
      <c r="C15" s="131" t="s">
        <v>305</v>
      </c>
      <c r="D15" s="181" t="s">
        <v>258</v>
      </c>
      <c r="E15" s="129" t="s">
        <v>4</v>
      </c>
      <c r="F15" s="126">
        <v>51.5</v>
      </c>
      <c r="G15" s="127" t="s">
        <v>34</v>
      </c>
      <c r="H15" s="127">
        <v>0</v>
      </c>
      <c r="I15" s="127" t="s">
        <v>34</v>
      </c>
      <c r="J15" s="127">
        <v>0</v>
      </c>
      <c r="K15" s="127" t="s">
        <v>34</v>
      </c>
      <c r="L15" s="127">
        <v>0</v>
      </c>
      <c r="M15" s="126" t="s">
        <v>34</v>
      </c>
      <c r="N15" s="127">
        <v>0</v>
      </c>
      <c r="O15" s="127" t="s">
        <v>34</v>
      </c>
      <c r="P15" s="127">
        <v>0</v>
      </c>
      <c r="Q15" s="127" t="s">
        <v>34</v>
      </c>
      <c r="R15" s="127">
        <v>0</v>
      </c>
      <c r="S15" s="127" t="s">
        <v>34</v>
      </c>
      <c r="T15" s="127">
        <v>0</v>
      </c>
      <c r="U15" s="142"/>
    </row>
    <row r="16" spans="1:21" ht="67.8" customHeight="1" thickBot="1" x14ac:dyDescent="0.3">
      <c r="A16" s="448"/>
      <c r="B16" s="460"/>
      <c r="C16" s="131" t="s">
        <v>430</v>
      </c>
      <c r="D16" s="181" t="s">
        <v>252</v>
      </c>
      <c r="E16" s="129" t="s">
        <v>4</v>
      </c>
      <c r="F16" s="145">
        <v>8</v>
      </c>
      <c r="G16" s="176" t="s">
        <v>43</v>
      </c>
      <c r="H16" s="127">
        <v>0</v>
      </c>
      <c r="I16" s="176" t="s">
        <v>43</v>
      </c>
      <c r="J16" s="127">
        <v>0</v>
      </c>
      <c r="K16" s="176" t="s">
        <v>43</v>
      </c>
      <c r="L16" s="127">
        <v>0</v>
      </c>
      <c r="M16" s="144" t="s">
        <v>43</v>
      </c>
      <c r="N16" s="127">
        <v>0</v>
      </c>
      <c r="O16" s="176" t="s">
        <v>43</v>
      </c>
      <c r="P16" s="127">
        <v>0</v>
      </c>
      <c r="Q16" s="176" t="s">
        <v>43</v>
      </c>
      <c r="R16" s="127">
        <v>0</v>
      </c>
      <c r="S16" s="176" t="s">
        <v>43</v>
      </c>
      <c r="T16" s="127">
        <v>0</v>
      </c>
      <c r="U16" s="142"/>
    </row>
    <row r="17" spans="1:21" ht="120" customHeight="1" thickBot="1" x14ac:dyDescent="0.3">
      <c r="A17" s="448"/>
      <c r="B17" s="460"/>
      <c r="C17" s="131" t="s">
        <v>421</v>
      </c>
      <c r="D17" s="181" t="s">
        <v>422</v>
      </c>
      <c r="E17" s="129" t="s">
        <v>423</v>
      </c>
      <c r="F17" s="188">
        <v>50</v>
      </c>
      <c r="G17" s="127">
        <v>57</v>
      </c>
      <c r="H17" s="127">
        <v>0</v>
      </c>
      <c r="I17" s="188">
        <v>64</v>
      </c>
      <c r="J17" s="238">
        <v>0</v>
      </c>
      <c r="K17" s="188">
        <v>71</v>
      </c>
      <c r="L17" s="238">
        <v>0</v>
      </c>
      <c r="M17" s="188">
        <v>78</v>
      </c>
      <c r="N17" s="238">
        <v>0</v>
      </c>
      <c r="O17" s="188">
        <v>85</v>
      </c>
      <c r="P17" s="238">
        <v>0</v>
      </c>
      <c r="Q17" s="188">
        <v>92</v>
      </c>
      <c r="R17" s="238">
        <v>0</v>
      </c>
      <c r="S17" s="239">
        <v>100</v>
      </c>
      <c r="T17" s="188">
        <v>0</v>
      </c>
      <c r="U17" s="142"/>
    </row>
    <row r="18" spans="1:21" ht="67.2" customHeight="1" thickBot="1" x14ac:dyDescent="0.3">
      <c r="A18" s="449"/>
      <c r="B18" s="461"/>
      <c r="C18" s="140" t="s">
        <v>431</v>
      </c>
      <c r="D18" s="181" t="s">
        <v>184</v>
      </c>
      <c r="E18" s="129" t="s">
        <v>62</v>
      </c>
      <c r="F18" s="188">
        <v>0</v>
      </c>
      <c r="G18" s="189" t="s">
        <v>51</v>
      </c>
      <c r="H18" s="127">
        <v>0</v>
      </c>
      <c r="I18" s="189" t="s">
        <v>51</v>
      </c>
      <c r="J18" s="127">
        <v>0</v>
      </c>
      <c r="K18" s="189" t="s">
        <v>51</v>
      </c>
      <c r="L18" s="127">
        <v>0</v>
      </c>
      <c r="M18" s="189" t="s">
        <v>51</v>
      </c>
      <c r="N18" s="127">
        <v>0</v>
      </c>
      <c r="O18" s="189" t="s">
        <v>51</v>
      </c>
      <c r="P18" s="127">
        <v>0</v>
      </c>
      <c r="Q18" s="189" t="s">
        <v>51</v>
      </c>
      <c r="R18" s="127">
        <v>0</v>
      </c>
      <c r="S18" s="189" t="s">
        <v>51</v>
      </c>
      <c r="T18" s="127">
        <v>0</v>
      </c>
      <c r="U18" s="142"/>
    </row>
    <row r="19" spans="1:21" ht="74.400000000000006" customHeight="1" thickBot="1" x14ac:dyDescent="0.3">
      <c r="A19" s="447" t="s">
        <v>257</v>
      </c>
      <c r="B19" s="459" t="s">
        <v>256</v>
      </c>
      <c r="C19" s="131" t="s">
        <v>255</v>
      </c>
      <c r="D19" s="181" t="s">
        <v>252</v>
      </c>
      <c r="E19" s="129" t="s">
        <v>4</v>
      </c>
      <c r="F19" s="176">
        <v>437</v>
      </c>
      <c r="G19" s="127" t="s">
        <v>32</v>
      </c>
      <c r="H19" s="127">
        <v>0</v>
      </c>
      <c r="I19" s="127" t="s">
        <v>32</v>
      </c>
      <c r="J19" s="127">
        <v>0</v>
      </c>
      <c r="K19" s="127" t="s">
        <v>32</v>
      </c>
      <c r="L19" s="127">
        <v>0</v>
      </c>
      <c r="M19" s="127" t="s">
        <v>32</v>
      </c>
      <c r="N19" s="127">
        <v>0</v>
      </c>
      <c r="O19" s="127" t="s">
        <v>32</v>
      </c>
      <c r="P19" s="127">
        <v>0</v>
      </c>
      <c r="Q19" s="127" t="s">
        <v>32</v>
      </c>
      <c r="R19" s="127">
        <v>0</v>
      </c>
      <c r="S19" s="127" t="s">
        <v>32</v>
      </c>
      <c r="T19" s="127">
        <v>0</v>
      </c>
      <c r="U19" s="142"/>
    </row>
    <row r="20" spans="1:21" ht="51" customHeight="1" thickBot="1" x14ac:dyDescent="0.3">
      <c r="A20" s="448"/>
      <c r="B20" s="460"/>
      <c r="C20" s="180" t="s">
        <v>397</v>
      </c>
      <c r="D20" s="181" t="s">
        <v>254</v>
      </c>
      <c r="E20" s="129" t="s">
        <v>250</v>
      </c>
      <c r="F20" s="176">
        <v>43</v>
      </c>
      <c r="G20" s="176" t="s">
        <v>45</v>
      </c>
      <c r="H20" s="127">
        <v>0</v>
      </c>
      <c r="I20" s="176" t="s">
        <v>45</v>
      </c>
      <c r="J20" s="127">
        <v>0</v>
      </c>
      <c r="K20" s="176" t="s">
        <v>45</v>
      </c>
      <c r="L20" s="127">
        <v>0</v>
      </c>
      <c r="M20" s="176" t="s">
        <v>45</v>
      </c>
      <c r="N20" s="127">
        <v>0</v>
      </c>
      <c r="O20" s="176" t="s">
        <v>45</v>
      </c>
      <c r="P20" s="127">
        <v>0</v>
      </c>
      <c r="Q20" s="176" t="s">
        <v>45</v>
      </c>
      <c r="R20" s="127">
        <v>0</v>
      </c>
      <c r="S20" s="176" t="s">
        <v>45</v>
      </c>
      <c r="T20" s="127">
        <v>0</v>
      </c>
      <c r="U20" s="142"/>
    </row>
    <row r="21" spans="1:21" ht="41.4" customHeight="1" thickBot="1" x14ac:dyDescent="0.3">
      <c r="A21" s="448"/>
      <c r="B21" s="460"/>
      <c r="C21" s="180" t="s">
        <v>253</v>
      </c>
      <c r="D21" s="181" t="s">
        <v>252</v>
      </c>
      <c r="E21" s="129" t="s">
        <v>4</v>
      </c>
      <c r="F21" s="126">
        <v>3631</v>
      </c>
      <c r="G21" s="176">
        <v>3640</v>
      </c>
      <c r="H21" s="127">
        <v>0</v>
      </c>
      <c r="I21" s="176">
        <v>3650</v>
      </c>
      <c r="J21" s="127">
        <v>0</v>
      </c>
      <c r="K21" s="127">
        <v>3660</v>
      </c>
      <c r="L21" s="127">
        <v>0</v>
      </c>
      <c r="M21" s="190">
        <v>3670</v>
      </c>
      <c r="N21" s="127">
        <v>0</v>
      </c>
      <c r="O21" s="176">
        <v>3680</v>
      </c>
      <c r="P21" s="127">
        <v>0</v>
      </c>
      <c r="Q21" s="176">
        <v>3690</v>
      </c>
      <c r="R21" s="127">
        <v>0</v>
      </c>
      <c r="S21" s="176">
        <v>3700</v>
      </c>
      <c r="T21" s="127">
        <v>0</v>
      </c>
      <c r="U21" s="142"/>
    </row>
    <row r="22" spans="1:21" ht="56.4" customHeight="1" thickBot="1" x14ac:dyDescent="0.3">
      <c r="A22" s="449"/>
      <c r="B22" s="461"/>
      <c r="C22" s="131" t="s">
        <v>251</v>
      </c>
      <c r="D22" s="181" t="s">
        <v>195</v>
      </c>
      <c r="E22" s="129" t="s">
        <v>250</v>
      </c>
      <c r="F22" s="126">
        <v>2000</v>
      </c>
      <c r="G22" s="126">
        <v>2000</v>
      </c>
      <c r="H22" s="127">
        <v>0</v>
      </c>
      <c r="I22" s="126">
        <v>2000</v>
      </c>
      <c r="J22" s="127">
        <v>0</v>
      </c>
      <c r="K22" s="126">
        <v>2000</v>
      </c>
      <c r="L22" s="127">
        <v>0</v>
      </c>
      <c r="M22" s="126">
        <v>2000</v>
      </c>
      <c r="N22" s="127">
        <v>0</v>
      </c>
      <c r="O22" s="126">
        <v>2000</v>
      </c>
      <c r="P22" s="127">
        <v>0</v>
      </c>
      <c r="Q22" s="126">
        <v>2000</v>
      </c>
      <c r="R22" s="127">
        <v>0</v>
      </c>
      <c r="S22" s="126">
        <v>2000</v>
      </c>
      <c r="T22" s="127">
        <v>0</v>
      </c>
      <c r="U22" s="142"/>
    </row>
    <row r="23" spans="1:21" ht="84" customHeight="1" thickBot="1" x14ac:dyDescent="0.3">
      <c r="A23" s="176" t="s">
        <v>249</v>
      </c>
      <c r="B23" s="180" t="s">
        <v>163</v>
      </c>
      <c r="C23" s="140" t="s">
        <v>239</v>
      </c>
      <c r="D23" s="132" t="s">
        <v>248</v>
      </c>
      <c r="E23" s="133" t="s">
        <v>247</v>
      </c>
      <c r="F23" s="176">
        <v>0</v>
      </c>
      <c r="G23" s="176">
        <v>0</v>
      </c>
      <c r="H23" s="127">
        <v>0</v>
      </c>
      <c r="I23" s="176">
        <v>0</v>
      </c>
      <c r="J23" s="127">
        <v>0</v>
      </c>
      <c r="K23" s="176">
        <v>0</v>
      </c>
      <c r="L23" s="127">
        <v>0</v>
      </c>
      <c r="M23" s="144">
        <v>1</v>
      </c>
      <c r="N23" s="127">
        <v>0</v>
      </c>
      <c r="O23" s="176">
        <v>1</v>
      </c>
      <c r="P23" s="127">
        <v>0</v>
      </c>
      <c r="Q23" s="176">
        <v>1</v>
      </c>
      <c r="R23" s="127">
        <v>0</v>
      </c>
      <c r="S23" s="176">
        <v>1</v>
      </c>
      <c r="T23" s="127">
        <v>0</v>
      </c>
      <c r="U23" s="142"/>
    </row>
    <row r="24" spans="1:21" ht="82.2" customHeight="1" thickBot="1" x14ac:dyDescent="0.3">
      <c r="A24" s="176" t="s">
        <v>246</v>
      </c>
      <c r="B24" s="180" t="s">
        <v>161</v>
      </c>
      <c r="C24" s="140" t="s">
        <v>239</v>
      </c>
      <c r="D24" s="132" t="s">
        <v>245</v>
      </c>
      <c r="E24" s="133" t="s">
        <v>244</v>
      </c>
      <c r="F24" s="176">
        <v>1</v>
      </c>
      <c r="G24" s="176">
        <v>1</v>
      </c>
      <c r="H24" s="127">
        <v>0</v>
      </c>
      <c r="I24" s="176">
        <v>1</v>
      </c>
      <c r="J24" s="127">
        <v>0</v>
      </c>
      <c r="K24" s="176">
        <v>1</v>
      </c>
      <c r="L24" s="127">
        <v>0</v>
      </c>
      <c r="M24" s="144">
        <v>1</v>
      </c>
      <c r="N24" s="127">
        <v>0</v>
      </c>
      <c r="O24" s="176">
        <v>1</v>
      </c>
      <c r="P24" s="127">
        <v>0</v>
      </c>
      <c r="Q24" s="176">
        <v>1</v>
      </c>
      <c r="R24" s="127">
        <v>0</v>
      </c>
      <c r="S24" s="176">
        <v>1</v>
      </c>
      <c r="T24" s="127">
        <v>0</v>
      </c>
      <c r="U24" s="142"/>
    </row>
    <row r="25" spans="1:21" ht="85.2" customHeight="1" thickBot="1" x14ac:dyDescent="0.3">
      <c r="A25" s="176" t="s">
        <v>243</v>
      </c>
      <c r="B25" s="180" t="s">
        <v>159</v>
      </c>
      <c r="C25" s="140" t="s">
        <v>239</v>
      </c>
      <c r="D25" s="132" t="s">
        <v>242</v>
      </c>
      <c r="E25" s="133" t="s">
        <v>241</v>
      </c>
      <c r="F25" s="176">
        <v>0</v>
      </c>
      <c r="G25" s="176">
        <v>0</v>
      </c>
      <c r="H25" s="127">
        <v>0</v>
      </c>
      <c r="I25" s="176">
        <v>0</v>
      </c>
      <c r="J25" s="127">
        <v>0</v>
      </c>
      <c r="K25" s="176">
        <v>0</v>
      </c>
      <c r="L25" s="127">
        <v>0</v>
      </c>
      <c r="M25" s="144">
        <v>1</v>
      </c>
      <c r="N25" s="127">
        <v>0</v>
      </c>
      <c r="O25" s="176">
        <v>1</v>
      </c>
      <c r="P25" s="127">
        <v>0</v>
      </c>
      <c r="Q25" s="176">
        <v>1</v>
      </c>
      <c r="R25" s="127">
        <v>0</v>
      </c>
      <c r="S25" s="176">
        <v>1</v>
      </c>
      <c r="T25" s="127">
        <v>0</v>
      </c>
      <c r="U25" s="142"/>
    </row>
    <row r="26" spans="1:21" ht="84" customHeight="1" thickBot="1" x14ac:dyDescent="0.3">
      <c r="A26" s="176" t="s">
        <v>240</v>
      </c>
      <c r="B26" s="180" t="s">
        <v>157</v>
      </c>
      <c r="C26" s="140" t="s">
        <v>239</v>
      </c>
      <c r="D26" s="132" t="s">
        <v>238</v>
      </c>
      <c r="E26" s="133" t="s">
        <v>237</v>
      </c>
      <c r="F26" s="176">
        <v>1</v>
      </c>
      <c r="G26" s="176">
        <v>1</v>
      </c>
      <c r="H26" s="127">
        <v>0</v>
      </c>
      <c r="I26" s="176">
        <v>1</v>
      </c>
      <c r="J26" s="127">
        <v>0</v>
      </c>
      <c r="K26" s="176">
        <v>1</v>
      </c>
      <c r="L26" s="127">
        <v>0</v>
      </c>
      <c r="M26" s="144">
        <v>1</v>
      </c>
      <c r="N26" s="127">
        <v>0</v>
      </c>
      <c r="O26" s="176">
        <v>1</v>
      </c>
      <c r="P26" s="127">
        <v>0</v>
      </c>
      <c r="Q26" s="176">
        <v>1</v>
      </c>
      <c r="R26" s="127">
        <v>0</v>
      </c>
      <c r="S26" s="176">
        <v>1</v>
      </c>
      <c r="T26" s="127">
        <v>0</v>
      </c>
      <c r="U26" s="142"/>
    </row>
    <row r="27" spans="1:21" ht="59.4" customHeight="1" thickBot="1" x14ac:dyDescent="0.3">
      <c r="A27" s="126" t="s">
        <v>236</v>
      </c>
      <c r="B27" s="180" t="s">
        <v>335</v>
      </c>
      <c r="C27" s="131" t="s">
        <v>235</v>
      </c>
      <c r="D27" s="132" t="s">
        <v>234</v>
      </c>
      <c r="E27" s="132" t="s">
        <v>4</v>
      </c>
      <c r="F27" s="126">
        <v>62</v>
      </c>
      <c r="G27" s="126">
        <v>85</v>
      </c>
      <c r="H27" s="127">
        <v>0</v>
      </c>
      <c r="I27" s="126">
        <v>90</v>
      </c>
      <c r="J27" s="127">
        <v>0</v>
      </c>
      <c r="K27" s="126">
        <v>95</v>
      </c>
      <c r="L27" s="127">
        <v>0</v>
      </c>
      <c r="M27" s="143">
        <v>100</v>
      </c>
      <c r="N27" s="127">
        <v>0</v>
      </c>
      <c r="O27" s="126">
        <v>105</v>
      </c>
      <c r="P27" s="127">
        <v>0</v>
      </c>
      <c r="Q27" s="126">
        <v>110</v>
      </c>
      <c r="R27" s="127">
        <v>0</v>
      </c>
      <c r="S27" s="126">
        <v>115</v>
      </c>
      <c r="T27" s="127">
        <v>0</v>
      </c>
      <c r="U27" s="142"/>
    </row>
    <row r="28" spans="1:21" ht="73.8" customHeight="1" thickBot="1" x14ac:dyDescent="0.3">
      <c r="A28" s="176" t="s">
        <v>233</v>
      </c>
      <c r="B28" s="180" t="s">
        <v>154</v>
      </c>
      <c r="C28" s="182" t="s">
        <v>232</v>
      </c>
      <c r="D28" s="181" t="s">
        <v>231</v>
      </c>
      <c r="E28" s="181" t="s">
        <v>153</v>
      </c>
      <c r="F28" s="176">
        <v>0</v>
      </c>
      <c r="G28" s="176">
        <v>2</v>
      </c>
      <c r="H28" s="127">
        <v>0</v>
      </c>
      <c r="I28" s="176">
        <v>2</v>
      </c>
      <c r="J28" s="127">
        <v>0</v>
      </c>
      <c r="K28" s="176">
        <v>2</v>
      </c>
      <c r="L28" s="127">
        <v>0</v>
      </c>
      <c r="M28" s="176">
        <v>2</v>
      </c>
      <c r="N28" s="127">
        <v>0</v>
      </c>
      <c r="O28" s="176">
        <v>2</v>
      </c>
      <c r="P28" s="127">
        <v>0</v>
      </c>
      <c r="Q28" s="176">
        <v>2</v>
      </c>
      <c r="R28" s="127">
        <v>0</v>
      </c>
      <c r="S28" s="176">
        <v>2</v>
      </c>
      <c r="T28" s="127">
        <v>0</v>
      </c>
    </row>
    <row r="29" spans="1:21" ht="70.8" customHeight="1" thickBot="1" x14ac:dyDescent="0.3">
      <c r="A29" s="141" t="s">
        <v>230</v>
      </c>
      <c r="B29" s="131" t="s">
        <v>336</v>
      </c>
      <c r="C29" s="133" t="s">
        <v>229</v>
      </c>
      <c r="D29" s="129" t="s">
        <v>226</v>
      </c>
      <c r="E29" s="129" t="s">
        <v>149</v>
      </c>
      <c r="F29" s="176">
        <v>74</v>
      </c>
      <c r="G29" s="176">
        <v>110</v>
      </c>
      <c r="H29" s="127">
        <v>0</v>
      </c>
      <c r="I29" s="176">
        <v>146</v>
      </c>
      <c r="J29" s="127">
        <v>0</v>
      </c>
      <c r="K29" s="176">
        <v>182</v>
      </c>
      <c r="L29" s="127">
        <v>0</v>
      </c>
      <c r="M29" s="176">
        <v>218</v>
      </c>
      <c r="N29" s="127">
        <v>0</v>
      </c>
      <c r="O29" s="126">
        <v>254</v>
      </c>
      <c r="P29" s="127">
        <v>0</v>
      </c>
      <c r="Q29" s="176">
        <v>290</v>
      </c>
      <c r="R29" s="127">
        <v>0</v>
      </c>
      <c r="S29" s="176">
        <v>326</v>
      </c>
      <c r="T29" s="127">
        <v>0</v>
      </c>
    </row>
    <row r="30" spans="1:21" ht="64.8" customHeight="1" thickBot="1" x14ac:dyDescent="0.3">
      <c r="A30" s="177" t="s">
        <v>228</v>
      </c>
      <c r="B30" s="180" t="s">
        <v>152</v>
      </c>
      <c r="C30" s="180" t="s">
        <v>227</v>
      </c>
      <c r="D30" s="134" t="s">
        <v>226</v>
      </c>
      <c r="E30" s="134" t="s">
        <v>149</v>
      </c>
      <c r="F30" s="183">
        <v>5</v>
      </c>
      <c r="G30" s="191">
        <v>5</v>
      </c>
      <c r="H30" s="127">
        <v>0</v>
      </c>
      <c r="I30" s="191">
        <v>5</v>
      </c>
      <c r="J30" s="127">
        <v>0</v>
      </c>
      <c r="K30" s="191">
        <v>5</v>
      </c>
      <c r="L30" s="127">
        <v>0</v>
      </c>
      <c r="M30" s="191">
        <v>5</v>
      </c>
      <c r="N30" s="127">
        <v>0</v>
      </c>
      <c r="O30" s="191">
        <v>5</v>
      </c>
      <c r="P30" s="127">
        <v>0</v>
      </c>
      <c r="Q30" s="191">
        <v>5</v>
      </c>
      <c r="R30" s="127">
        <v>0</v>
      </c>
      <c r="S30" s="191">
        <v>5</v>
      </c>
      <c r="T30" s="127">
        <v>0</v>
      </c>
    </row>
    <row r="31" spans="1:21" ht="30" customHeight="1" thickBot="1" x14ac:dyDescent="0.3">
      <c r="A31" s="453" t="s">
        <v>225</v>
      </c>
      <c r="B31" s="450" t="s">
        <v>224</v>
      </c>
      <c r="C31" s="140" t="s">
        <v>219</v>
      </c>
      <c r="D31" s="444" t="s">
        <v>218</v>
      </c>
      <c r="E31" s="444" t="s">
        <v>103</v>
      </c>
      <c r="F31" s="176">
        <v>5</v>
      </c>
      <c r="G31" s="176">
        <v>5</v>
      </c>
      <c r="H31" s="127">
        <v>0</v>
      </c>
      <c r="I31" s="176">
        <v>4</v>
      </c>
      <c r="J31" s="127">
        <v>0</v>
      </c>
      <c r="K31" s="176">
        <v>3</v>
      </c>
      <c r="L31" s="127">
        <v>0</v>
      </c>
      <c r="M31" s="176">
        <v>0</v>
      </c>
      <c r="N31" s="127">
        <v>0</v>
      </c>
      <c r="O31" s="176">
        <v>0</v>
      </c>
      <c r="P31" s="127">
        <v>0</v>
      </c>
      <c r="Q31" s="176">
        <v>0</v>
      </c>
      <c r="R31" s="127">
        <v>0</v>
      </c>
      <c r="S31" s="176">
        <v>0</v>
      </c>
      <c r="T31" s="127">
        <v>0</v>
      </c>
    </row>
    <row r="32" spans="1:21" ht="30" customHeight="1" thickBot="1" x14ac:dyDescent="0.3">
      <c r="A32" s="454"/>
      <c r="B32" s="451"/>
      <c r="C32" s="140" t="s">
        <v>217</v>
      </c>
      <c r="D32" s="445"/>
      <c r="E32" s="445"/>
      <c r="F32" s="176">
        <v>0</v>
      </c>
      <c r="G32" s="176">
        <v>0</v>
      </c>
      <c r="H32" s="127">
        <v>0</v>
      </c>
      <c r="I32" s="176">
        <v>0</v>
      </c>
      <c r="J32" s="127">
        <v>0</v>
      </c>
      <c r="K32" s="176">
        <v>0</v>
      </c>
      <c r="L32" s="127">
        <v>0</v>
      </c>
      <c r="M32" s="176">
        <v>0</v>
      </c>
      <c r="N32" s="127">
        <v>0</v>
      </c>
      <c r="O32" s="176">
        <v>0</v>
      </c>
      <c r="P32" s="127">
        <v>0</v>
      </c>
      <c r="Q32" s="176">
        <v>0</v>
      </c>
      <c r="R32" s="127">
        <v>0</v>
      </c>
      <c r="S32" s="176">
        <v>0</v>
      </c>
      <c r="T32" s="127">
        <v>0</v>
      </c>
    </row>
    <row r="33" spans="1:20" ht="30" customHeight="1" thickBot="1" x14ac:dyDescent="0.3">
      <c r="A33" s="455"/>
      <c r="B33" s="452"/>
      <c r="C33" s="140" t="s">
        <v>216</v>
      </c>
      <c r="D33" s="446"/>
      <c r="E33" s="446"/>
      <c r="F33" s="176">
        <v>0</v>
      </c>
      <c r="G33" s="176">
        <v>3</v>
      </c>
      <c r="H33" s="127">
        <v>0</v>
      </c>
      <c r="I33" s="176">
        <v>4</v>
      </c>
      <c r="J33" s="127">
        <v>0</v>
      </c>
      <c r="K33" s="139">
        <v>3</v>
      </c>
      <c r="L33" s="127">
        <v>0</v>
      </c>
      <c r="M33" s="139">
        <v>0</v>
      </c>
      <c r="N33" s="127">
        <v>0</v>
      </c>
      <c r="O33" s="139">
        <v>0</v>
      </c>
      <c r="P33" s="127">
        <v>0</v>
      </c>
      <c r="Q33" s="139">
        <v>0</v>
      </c>
      <c r="R33" s="127">
        <v>0</v>
      </c>
      <c r="S33" s="139">
        <v>0</v>
      </c>
      <c r="T33" s="127">
        <v>0</v>
      </c>
    </row>
    <row r="34" spans="1:20" ht="30" customHeight="1" thickBot="1" x14ac:dyDescent="0.3">
      <c r="A34" s="447" t="s">
        <v>223</v>
      </c>
      <c r="B34" s="450" t="s">
        <v>405</v>
      </c>
      <c r="C34" s="140" t="s">
        <v>219</v>
      </c>
      <c r="D34" s="444" t="s">
        <v>218</v>
      </c>
      <c r="E34" s="444" t="s">
        <v>103</v>
      </c>
      <c r="F34" s="126">
        <v>0</v>
      </c>
      <c r="G34" s="176">
        <v>3</v>
      </c>
      <c r="H34" s="127">
        <v>0</v>
      </c>
      <c r="I34" s="176">
        <v>3</v>
      </c>
      <c r="J34" s="127">
        <v>0</v>
      </c>
      <c r="K34" s="127">
        <v>2</v>
      </c>
      <c r="L34" s="127">
        <v>0</v>
      </c>
      <c r="M34" s="127">
        <v>0</v>
      </c>
      <c r="N34" s="127">
        <v>0</v>
      </c>
      <c r="O34" s="127">
        <v>0</v>
      </c>
      <c r="P34" s="127">
        <v>0</v>
      </c>
      <c r="Q34" s="127">
        <v>0</v>
      </c>
      <c r="R34" s="127">
        <v>0</v>
      </c>
      <c r="S34" s="127">
        <v>0</v>
      </c>
      <c r="T34" s="127">
        <v>0</v>
      </c>
    </row>
    <row r="35" spans="1:20" ht="30" customHeight="1" thickBot="1" x14ac:dyDescent="0.3">
      <c r="A35" s="448"/>
      <c r="B35" s="451"/>
      <c r="C35" s="140" t="s">
        <v>217</v>
      </c>
      <c r="D35" s="445"/>
      <c r="E35" s="445"/>
      <c r="F35" s="127">
        <v>0</v>
      </c>
      <c r="G35" s="127">
        <v>0</v>
      </c>
      <c r="H35" s="127">
        <v>0</v>
      </c>
      <c r="I35" s="127">
        <v>0</v>
      </c>
      <c r="J35" s="127">
        <v>0</v>
      </c>
      <c r="K35" s="127">
        <v>0</v>
      </c>
      <c r="L35" s="127">
        <v>0</v>
      </c>
      <c r="M35" s="127">
        <v>0</v>
      </c>
      <c r="N35" s="127">
        <v>0</v>
      </c>
      <c r="O35" s="127">
        <v>0</v>
      </c>
      <c r="P35" s="127">
        <v>0</v>
      </c>
      <c r="Q35" s="127">
        <v>0</v>
      </c>
      <c r="R35" s="127">
        <v>0</v>
      </c>
      <c r="S35" s="127">
        <v>0</v>
      </c>
      <c r="T35" s="127">
        <v>0</v>
      </c>
    </row>
    <row r="36" spans="1:20" ht="30" customHeight="1" thickBot="1" x14ac:dyDescent="0.3">
      <c r="A36" s="449"/>
      <c r="B36" s="452"/>
      <c r="C36" s="140" t="s">
        <v>216</v>
      </c>
      <c r="D36" s="446"/>
      <c r="E36" s="446"/>
      <c r="F36" s="127">
        <v>0</v>
      </c>
      <c r="G36" s="176">
        <v>2</v>
      </c>
      <c r="H36" s="127">
        <v>0</v>
      </c>
      <c r="I36" s="176">
        <v>2</v>
      </c>
      <c r="J36" s="127">
        <v>0</v>
      </c>
      <c r="K36" s="127">
        <v>2</v>
      </c>
      <c r="L36" s="127">
        <v>0</v>
      </c>
      <c r="M36" s="127">
        <v>0</v>
      </c>
      <c r="N36" s="127">
        <v>0</v>
      </c>
      <c r="O36" s="127">
        <v>0</v>
      </c>
      <c r="P36" s="127">
        <v>0</v>
      </c>
      <c r="Q36" s="127">
        <v>0</v>
      </c>
      <c r="R36" s="127">
        <v>0</v>
      </c>
      <c r="S36" s="127">
        <v>0</v>
      </c>
      <c r="T36" s="127">
        <v>0</v>
      </c>
    </row>
    <row r="37" spans="1:20" ht="30" customHeight="1" thickBot="1" x14ac:dyDescent="0.3">
      <c r="A37" s="447" t="s">
        <v>222</v>
      </c>
      <c r="B37" s="450" t="s">
        <v>406</v>
      </c>
      <c r="C37" s="140" t="s">
        <v>219</v>
      </c>
      <c r="D37" s="444" t="s">
        <v>218</v>
      </c>
      <c r="E37" s="444" t="s">
        <v>103</v>
      </c>
      <c r="F37" s="127">
        <v>0</v>
      </c>
      <c r="G37" s="127">
        <v>4</v>
      </c>
      <c r="H37" s="127">
        <v>0</v>
      </c>
      <c r="I37" s="138">
        <v>0</v>
      </c>
      <c r="J37" s="127">
        <v>0</v>
      </c>
      <c r="K37" s="138">
        <v>0</v>
      </c>
      <c r="L37" s="127">
        <v>0</v>
      </c>
      <c r="M37" s="138">
        <v>0</v>
      </c>
      <c r="N37" s="127">
        <v>0</v>
      </c>
      <c r="O37" s="138">
        <v>0</v>
      </c>
      <c r="P37" s="127">
        <v>0</v>
      </c>
      <c r="Q37" s="138">
        <v>0</v>
      </c>
      <c r="R37" s="127">
        <v>0</v>
      </c>
      <c r="S37" s="138">
        <v>0</v>
      </c>
      <c r="T37" s="127">
        <v>0</v>
      </c>
    </row>
    <row r="38" spans="1:20" ht="30" customHeight="1" thickBot="1" x14ac:dyDescent="0.3">
      <c r="A38" s="448"/>
      <c r="B38" s="451"/>
      <c r="C38" s="140" t="s">
        <v>217</v>
      </c>
      <c r="D38" s="445"/>
      <c r="E38" s="445"/>
      <c r="F38" s="127">
        <v>0</v>
      </c>
      <c r="G38" s="127">
        <v>0</v>
      </c>
      <c r="H38" s="127">
        <v>0</v>
      </c>
      <c r="I38" s="127">
        <v>0</v>
      </c>
      <c r="J38" s="127">
        <v>0</v>
      </c>
      <c r="K38" s="127">
        <v>0</v>
      </c>
      <c r="L38" s="127">
        <v>0</v>
      </c>
      <c r="M38" s="127">
        <v>0</v>
      </c>
      <c r="N38" s="127">
        <v>0</v>
      </c>
      <c r="O38" s="127">
        <v>0</v>
      </c>
      <c r="P38" s="127">
        <v>0</v>
      </c>
      <c r="Q38" s="127">
        <v>0</v>
      </c>
      <c r="R38" s="127">
        <v>0</v>
      </c>
      <c r="S38" s="127">
        <v>0</v>
      </c>
      <c r="T38" s="127">
        <v>0</v>
      </c>
    </row>
    <row r="39" spans="1:20" ht="30" customHeight="1" thickBot="1" x14ac:dyDescent="0.3">
      <c r="A39" s="449"/>
      <c r="B39" s="452"/>
      <c r="C39" s="140" t="s">
        <v>216</v>
      </c>
      <c r="D39" s="446"/>
      <c r="E39" s="446"/>
      <c r="F39" s="127">
        <v>0</v>
      </c>
      <c r="G39" s="127">
        <v>2</v>
      </c>
      <c r="H39" s="127">
        <v>0</v>
      </c>
      <c r="I39" s="138">
        <v>0</v>
      </c>
      <c r="J39" s="127">
        <v>0</v>
      </c>
      <c r="K39" s="138">
        <v>0</v>
      </c>
      <c r="L39" s="127">
        <v>0</v>
      </c>
      <c r="M39" s="138">
        <v>0</v>
      </c>
      <c r="N39" s="127">
        <v>0</v>
      </c>
      <c r="O39" s="138">
        <v>0</v>
      </c>
      <c r="P39" s="127">
        <v>0</v>
      </c>
      <c r="Q39" s="138">
        <v>0</v>
      </c>
      <c r="R39" s="127">
        <v>0</v>
      </c>
      <c r="S39" s="138">
        <v>0</v>
      </c>
      <c r="T39" s="127">
        <v>0</v>
      </c>
    </row>
    <row r="40" spans="1:20" ht="30" customHeight="1" thickBot="1" x14ac:dyDescent="0.3">
      <c r="A40" s="447" t="s">
        <v>221</v>
      </c>
      <c r="B40" s="450" t="s">
        <v>220</v>
      </c>
      <c r="C40" s="140" t="s">
        <v>219</v>
      </c>
      <c r="D40" s="444" t="s">
        <v>218</v>
      </c>
      <c r="E40" s="444" t="s">
        <v>103</v>
      </c>
      <c r="F40" s="127">
        <v>0</v>
      </c>
      <c r="G40" s="138">
        <v>4</v>
      </c>
      <c r="H40" s="127">
        <v>0</v>
      </c>
      <c r="I40" s="138">
        <v>5</v>
      </c>
      <c r="J40" s="127">
        <v>0</v>
      </c>
      <c r="K40" s="127">
        <v>4</v>
      </c>
      <c r="L40" s="127">
        <v>0</v>
      </c>
      <c r="M40" s="127">
        <v>0</v>
      </c>
      <c r="N40" s="127">
        <v>0</v>
      </c>
      <c r="O40" s="127">
        <v>0</v>
      </c>
      <c r="P40" s="127">
        <v>0</v>
      </c>
      <c r="Q40" s="127">
        <v>0</v>
      </c>
      <c r="R40" s="127">
        <v>0</v>
      </c>
      <c r="S40" s="127">
        <v>0</v>
      </c>
      <c r="T40" s="127">
        <v>0</v>
      </c>
    </row>
    <row r="41" spans="1:20" ht="30" customHeight="1" thickBot="1" x14ac:dyDescent="0.3">
      <c r="A41" s="448"/>
      <c r="B41" s="451"/>
      <c r="C41" s="140" t="s">
        <v>217</v>
      </c>
      <c r="D41" s="445"/>
      <c r="E41" s="445"/>
      <c r="F41" s="127">
        <v>0</v>
      </c>
      <c r="G41" s="127">
        <v>0</v>
      </c>
      <c r="H41" s="127">
        <v>0</v>
      </c>
      <c r="I41" s="127">
        <v>0</v>
      </c>
      <c r="J41" s="127">
        <v>0</v>
      </c>
      <c r="K41" s="127">
        <v>0</v>
      </c>
      <c r="L41" s="127">
        <v>0</v>
      </c>
      <c r="M41" s="127">
        <v>0</v>
      </c>
      <c r="N41" s="127">
        <v>0</v>
      </c>
      <c r="O41" s="127">
        <v>0</v>
      </c>
      <c r="P41" s="127">
        <v>0</v>
      </c>
      <c r="Q41" s="127">
        <v>0</v>
      </c>
      <c r="R41" s="127">
        <v>0</v>
      </c>
      <c r="S41" s="127">
        <v>0</v>
      </c>
      <c r="T41" s="127">
        <v>0</v>
      </c>
    </row>
    <row r="42" spans="1:20" ht="30" customHeight="1" thickBot="1" x14ac:dyDescent="0.3">
      <c r="A42" s="449"/>
      <c r="B42" s="452"/>
      <c r="C42" s="140" t="s">
        <v>216</v>
      </c>
      <c r="D42" s="446"/>
      <c r="E42" s="446"/>
      <c r="F42" s="127">
        <v>0</v>
      </c>
      <c r="G42" s="139">
        <v>1</v>
      </c>
      <c r="H42" s="127">
        <v>0</v>
      </c>
      <c r="I42" s="138">
        <v>4</v>
      </c>
      <c r="J42" s="127">
        <v>0</v>
      </c>
      <c r="K42" s="127">
        <v>4</v>
      </c>
      <c r="L42" s="127">
        <v>0</v>
      </c>
      <c r="M42" s="127">
        <v>0</v>
      </c>
      <c r="N42" s="127">
        <v>0</v>
      </c>
      <c r="O42" s="127">
        <v>0</v>
      </c>
      <c r="P42" s="127">
        <v>0</v>
      </c>
      <c r="Q42" s="127">
        <v>0</v>
      </c>
      <c r="R42" s="127">
        <v>0</v>
      </c>
      <c r="S42" s="127">
        <v>0</v>
      </c>
      <c r="T42" s="127">
        <v>0</v>
      </c>
    </row>
    <row r="43" spans="1:20" ht="57.6" customHeight="1" thickBot="1" x14ac:dyDescent="0.3">
      <c r="A43" s="126" t="s">
        <v>215</v>
      </c>
      <c r="B43" s="131" t="s">
        <v>407</v>
      </c>
      <c r="C43" s="140" t="s">
        <v>212</v>
      </c>
      <c r="D43" s="132" t="s">
        <v>214</v>
      </c>
      <c r="E43" s="132" t="s">
        <v>73</v>
      </c>
      <c r="F43" s="127">
        <v>0</v>
      </c>
      <c r="G43" s="127">
        <v>7</v>
      </c>
      <c r="H43" s="127">
        <v>0</v>
      </c>
      <c r="I43" s="127">
        <v>6</v>
      </c>
      <c r="J43" s="127">
        <v>0</v>
      </c>
      <c r="K43" s="127">
        <v>2</v>
      </c>
      <c r="L43" s="127">
        <v>0</v>
      </c>
      <c r="M43" s="127">
        <v>0</v>
      </c>
      <c r="N43" s="127">
        <v>0</v>
      </c>
      <c r="O43" s="127">
        <v>0</v>
      </c>
      <c r="P43" s="127">
        <v>0</v>
      </c>
      <c r="Q43" s="127">
        <v>0</v>
      </c>
      <c r="R43" s="127">
        <v>0</v>
      </c>
      <c r="S43" s="127">
        <v>0</v>
      </c>
      <c r="T43" s="127">
        <v>0</v>
      </c>
    </row>
    <row r="44" spans="1:20" ht="72.599999999999994" customHeight="1" thickBot="1" x14ac:dyDescent="0.3">
      <c r="A44" s="176" t="s">
        <v>213</v>
      </c>
      <c r="B44" s="180" t="s">
        <v>408</v>
      </c>
      <c r="C44" s="140" t="s">
        <v>212</v>
      </c>
      <c r="D44" s="132" t="s">
        <v>211</v>
      </c>
      <c r="E44" s="132" t="s">
        <v>72</v>
      </c>
      <c r="F44" s="128">
        <v>0</v>
      </c>
      <c r="G44" s="128">
        <v>3</v>
      </c>
      <c r="H44" s="127">
        <v>0</v>
      </c>
      <c r="I44" s="128">
        <v>0</v>
      </c>
      <c r="J44" s="127">
        <v>0</v>
      </c>
      <c r="K44" s="128">
        <v>0</v>
      </c>
      <c r="L44" s="127">
        <v>0</v>
      </c>
      <c r="M44" s="128">
        <v>0</v>
      </c>
      <c r="N44" s="127">
        <v>0</v>
      </c>
      <c r="O44" s="128">
        <v>0</v>
      </c>
      <c r="P44" s="127">
        <v>0</v>
      </c>
      <c r="Q44" s="128">
        <v>0</v>
      </c>
      <c r="R44" s="127">
        <v>0</v>
      </c>
      <c r="S44" s="128">
        <v>0</v>
      </c>
      <c r="T44" s="127">
        <v>0</v>
      </c>
    </row>
    <row r="45" spans="1:20" ht="69" customHeight="1" thickBot="1" x14ac:dyDescent="0.3">
      <c r="A45" s="176" t="s">
        <v>210</v>
      </c>
      <c r="B45" s="180" t="s">
        <v>409</v>
      </c>
      <c r="C45" s="175" t="s">
        <v>209</v>
      </c>
      <c r="D45" s="137" t="s">
        <v>204</v>
      </c>
      <c r="E45" s="132" t="s">
        <v>203</v>
      </c>
      <c r="F45" s="128">
        <v>0</v>
      </c>
      <c r="G45" s="128" t="s">
        <v>208</v>
      </c>
      <c r="H45" s="127">
        <v>0</v>
      </c>
      <c r="I45" s="128" t="s">
        <v>207</v>
      </c>
      <c r="J45" s="127">
        <v>0</v>
      </c>
      <c r="K45" s="128" t="s">
        <v>207</v>
      </c>
      <c r="L45" s="127">
        <v>0</v>
      </c>
      <c r="M45" s="128">
        <v>0</v>
      </c>
      <c r="N45" s="127">
        <v>0</v>
      </c>
      <c r="O45" s="128">
        <v>0</v>
      </c>
      <c r="P45" s="127">
        <v>0</v>
      </c>
      <c r="Q45" s="128">
        <v>0</v>
      </c>
      <c r="R45" s="127">
        <v>0</v>
      </c>
      <c r="S45" s="128">
        <v>0</v>
      </c>
      <c r="T45" s="127">
        <v>0</v>
      </c>
    </row>
    <row r="46" spans="1:20" ht="51.6" customHeight="1" thickBot="1" x14ac:dyDescent="0.3">
      <c r="A46" s="136" t="s">
        <v>206</v>
      </c>
      <c r="B46" s="180" t="s">
        <v>410</v>
      </c>
      <c r="C46" s="175" t="s">
        <v>205</v>
      </c>
      <c r="D46" s="135" t="s">
        <v>204</v>
      </c>
      <c r="E46" s="132" t="s">
        <v>203</v>
      </c>
      <c r="F46" s="128">
        <v>0</v>
      </c>
      <c r="G46" s="128">
        <v>41</v>
      </c>
      <c r="H46" s="127">
        <v>0</v>
      </c>
      <c r="I46" s="128">
        <v>41</v>
      </c>
      <c r="J46" s="127">
        <v>0</v>
      </c>
      <c r="K46" s="128">
        <v>41</v>
      </c>
      <c r="L46" s="127">
        <v>0</v>
      </c>
      <c r="M46" s="128">
        <v>0</v>
      </c>
      <c r="N46" s="127">
        <v>0</v>
      </c>
      <c r="O46" s="128">
        <v>0</v>
      </c>
      <c r="P46" s="127">
        <v>0</v>
      </c>
      <c r="Q46" s="128">
        <v>0</v>
      </c>
      <c r="R46" s="127">
        <v>0</v>
      </c>
      <c r="S46" s="128">
        <v>0</v>
      </c>
      <c r="T46" s="127">
        <v>0</v>
      </c>
    </row>
    <row r="47" spans="1:20" ht="53.4" customHeight="1" thickBot="1" x14ac:dyDescent="0.3">
      <c r="A47" s="176" t="s">
        <v>202</v>
      </c>
      <c r="B47" s="180" t="s">
        <v>424</v>
      </c>
      <c r="C47" s="175" t="s">
        <v>201</v>
      </c>
      <c r="D47" s="134" t="s">
        <v>200</v>
      </c>
      <c r="E47" s="133" t="s">
        <v>68</v>
      </c>
      <c r="F47" s="126" t="s">
        <v>199</v>
      </c>
      <c r="G47" s="127" t="s">
        <v>198</v>
      </c>
      <c r="H47" s="127">
        <v>0</v>
      </c>
      <c r="I47" s="127" t="s">
        <v>198</v>
      </c>
      <c r="J47" s="127">
        <v>0</v>
      </c>
      <c r="K47" s="127" t="s">
        <v>198</v>
      </c>
      <c r="L47" s="127">
        <v>0</v>
      </c>
      <c r="M47" s="127" t="s">
        <v>198</v>
      </c>
      <c r="N47" s="127">
        <v>0</v>
      </c>
      <c r="O47" s="127" t="s">
        <v>198</v>
      </c>
      <c r="P47" s="127">
        <v>0</v>
      </c>
      <c r="Q47" s="127" t="s">
        <v>198</v>
      </c>
      <c r="R47" s="127">
        <v>0</v>
      </c>
      <c r="S47" s="127" t="s">
        <v>198</v>
      </c>
      <c r="T47" s="127">
        <v>0</v>
      </c>
    </row>
    <row r="48" spans="1:20" ht="57" customHeight="1" thickBot="1" x14ac:dyDescent="0.3">
      <c r="A48" s="176" t="s">
        <v>197</v>
      </c>
      <c r="B48" s="180" t="s">
        <v>67</v>
      </c>
      <c r="C48" s="129" t="s">
        <v>196</v>
      </c>
      <c r="D48" s="133" t="s">
        <v>195</v>
      </c>
      <c r="E48" s="132" t="s">
        <v>194</v>
      </c>
      <c r="F48" s="178">
        <v>2000</v>
      </c>
      <c r="G48" s="178">
        <v>2000</v>
      </c>
      <c r="H48" s="127">
        <v>0</v>
      </c>
      <c r="I48" s="178">
        <v>2000</v>
      </c>
      <c r="J48" s="127">
        <v>0</v>
      </c>
      <c r="K48" s="178">
        <v>2000</v>
      </c>
      <c r="L48" s="127">
        <v>0</v>
      </c>
      <c r="M48" s="178">
        <v>2000</v>
      </c>
      <c r="N48" s="127">
        <v>0</v>
      </c>
      <c r="O48" s="178">
        <v>2000</v>
      </c>
      <c r="P48" s="127">
        <v>0</v>
      </c>
      <c r="Q48" s="178">
        <v>2000</v>
      </c>
      <c r="R48" s="127">
        <v>0</v>
      </c>
      <c r="S48" s="178">
        <v>2000</v>
      </c>
      <c r="T48" s="127">
        <v>0</v>
      </c>
    </row>
    <row r="49" spans="1:20" ht="65.400000000000006" customHeight="1" thickBot="1" x14ac:dyDescent="0.3">
      <c r="A49" s="447" t="s">
        <v>193</v>
      </c>
      <c r="B49" s="459" t="s">
        <v>63</v>
      </c>
      <c r="C49" s="131" t="s">
        <v>503</v>
      </c>
      <c r="D49" s="181" t="s">
        <v>184</v>
      </c>
      <c r="E49" s="129" t="s">
        <v>62</v>
      </c>
      <c r="F49" s="192">
        <v>25</v>
      </c>
      <c r="G49" s="126">
        <v>37</v>
      </c>
      <c r="H49" s="193">
        <v>0</v>
      </c>
      <c r="I49" s="194">
        <v>49</v>
      </c>
      <c r="J49" s="126">
        <v>0</v>
      </c>
      <c r="K49" s="194">
        <v>61</v>
      </c>
      <c r="L49" s="126">
        <v>0</v>
      </c>
      <c r="M49" s="194">
        <v>73</v>
      </c>
      <c r="N49" s="126">
        <v>0</v>
      </c>
      <c r="O49" s="195">
        <v>85</v>
      </c>
      <c r="P49" s="193">
        <v>0</v>
      </c>
      <c r="Q49" s="196">
        <v>97</v>
      </c>
      <c r="R49" s="197">
        <v>0</v>
      </c>
      <c r="S49" s="196">
        <v>100</v>
      </c>
      <c r="T49" s="197">
        <v>0</v>
      </c>
    </row>
    <row r="50" spans="1:20" ht="64.95" customHeight="1" thickBot="1" x14ac:dyDescent="0.3">
      <c r="A50" s="448"/>
      <c r="B50" s="460"/>
      <c r="C50" s="180" t="s">
        <v>192</v>
      </c>
      <c r="D50" s="181" t="s">
        <v>184</v>
      </c>
      <c r="E50" s="129" t="s">
        <v>62</v>
      </c>
      <c r="F50" s="126">
        <v>14</v>
      </c>
      <c r="G50" s="126">
        <v>12</v>
      </c>
      <c r="H50" s="127">
        <v>0</v>
      </c>
      <c r="I50" s="126">
        <v>10</v>
      </c>
      <c r="J50" s="127">
        <v>0</v>
      </c>
      <c r="K50" s="126">
        <v>8</v>
      </c>
      <c r="L50" s="127">
        <v>0</v>
      </c>
      <c r="M50" s="194">
        <v>6</v>
      </c>
      <c r="N50" s="126">
        <v>0</v>
      </c>
      <c r="O50" s="194">
        <v>4</v>
      </c>
      <c r="P50" s="126">
        <v>0</v>
      </c>
      <c r="Q50" s="126">
        <v>2</v>
      </c>
      <c r="R50" s="127">
        <v>0</v>
      </c>
      <c r="S50" s="126">
        <v>0</v>
      </c>
      <c r="T50" s="127">
        <v>0</v>
      </c>
    </row>
    <row r="51" spans="1:20" ht="43.95" customHeight="1" thickBot="1" x14ac:dyDescent="0.3">
      <c r="A51" s="448"/>
      <c r="B51" s="461"/>
      <c r="C51" s="180" t="s">
        <v>300</v>
      </c>
      <c r="D51" s="181" t="s">
        <v>184</v>
      </c>
      <c r="E51" s="129" t="s">
        <v>62</v>
      </c>
      <c r="F51" s="126">
        <v>1</v>
      </c>
      <c r="G51" s="126">
        <v>4</v>
      </c>
      <c r="H51" s="127">
        <v>0</v>
      </c>
      <c r="I51" s="126">
        <v>4</v>
      </c>
      <c r="J51" s="127">
        <v>0</v>
      </c>
      <c r="K51" s="126">
        <v>4</v>
      </c>
      <c r="L51" s="127">
        <v>0</v>
      </c>
      <c r="M51" s="126">
        <v>4</v>
      </c>
      <c r="N51" s="127">
        <v>0</v>
      </c>
      <c r="O51" s="126">
        <v>4</v>
      </c>
      <c r="P51" s="127">
        <v>0</v>
      </c>
      <c r="Q51" s="126">
        <v>4</v>
      </c>
      <c r="R51" s="127">
        <v>0</v>
      </c>
      <c r="S51" s="126">
        <v>4</v>
      </c>
      <c r="T51" s="127">
        <v>0</v>
      </c>
    </row>
    <row r="52" spans="1:20" ht="26.4" customHeight="1" thickBot="1" x14ac:dyDescent="0.3">
      <c r="A52" s="176" t="s">
        <v>191</v>
      </c>
      <c r="B52" s="179" t="s">
        <v>301</v>
      </c>
      <c r="C52" s="180" t="s">
        <v>302</v>
      </c>
      <c r="D52" s="181" t="s">
        <v>184</v>
      </c>
      <c r="E52" s="129" t="s">
        <v>62</v>
      </c>
      <c r="F52" s="178">
        <v>16</v>
      </c>
      <c r="G52" s="128">
        <v>25</v>
      </c>
      <c r="H52" s="127">
        <v>0</v>
      </c>
      <c r="I52" s="128">
        <v>25</v>
      </c>
      <c r="J52" s="127">
        <v>0</v>
      </c>
      <c r="K52" s="128">
        <v>25</v>
      </c>
      <c r="L52" s="127">
        <v>0</v>
      </c>
      <c r="M52" s="128">
        <v>25</v>
      </c>
      <c r="N52" s="127">
        <v>0</v>
      </c>
      <c r="O52" s="128">
        <v>25</v>
      </c>
      <c r="P52" s="127">
        <v>0</v>
      </c>
      <c r="Q52" s="128">
        <v>25</v>
      </c>
      <c r="R52" s="127">
        <v>0</v>
      </c>
      <c r="S52" s="128">
        <v>2</v>
      </c>
      <c r="T52" s="127">
        <v>0</v>
      </c>
    </row>
    <row r="53" spans="1:20" ht="27.6" customHeight="1" thickBot="1" x14ac:dyDescent="0.3">
      <c r="A53" s="126" t="s">
        <v>190</v>
      </c>
      <c r="B53" s="131" t="s">
        <v>303</v>
      </c>
      <c r="C53" s="180" t="s">
        <v>304</v>
      </c>
      <c r="D53" s="181" t="s">
        <v>184</v>
      </c>
      <c r="E53" s="129" t="s">
        <v>62</v>
      </c>
      <c r="F53" s="126">
        <v>16</v>
      </c>
      <c r="G53" s="127">
        <v>16</v>
      </c>
      <c r="H53" s="127">
        <v>0</v>
      </c>
      <c r="I53" s="127">
        <v>41</v>
      </c>
      <c r="J53" s="127">
        <v>0</v>
      </c>
      <c r="K53" s="127">
        <v>66</v>
      </c>
      <c r="L53" s="127">
        <v>0</v>
      </c>
      <c r="M53" s="127">
        <v>99</v>
      </c>
      <c r="N53" s="127">
        <v>0</v>
      </c>
      <c r="O53" s="127">
        <v>116</v>
      </c>
      <c r="P53" s="127">
        <v>0</v>
      </c>
      <c r="Q53" s="127">
        <v>141</v>
      </c>
      <c r="R53" s="127">
        <v>0</v>
      </c>
      <c r="S53" s="127">
        <v>168</v>
      </c>
      <c r="T53" s="127">
        <v>0</v>
      </c>
    </row>
    <row r="54" spans="1:20" ht="39" customHeight="1" thickBot="1" x14ac:dyDescent="0.3">
      <c r="A54" s="447" t="s">
        <v>189</v>
      </c>
      <c r="B54" s="450" t="s">
        <v>506</v>
      </c>
      <c r="C54" s="180" t="s">
        <v>507</v>
      </c>
      <c r="D54" s="181" t="s">
        <v>184</v>
      </c>
      <c r="E54" s="129" t="s">
        <v>62</v>
      </c>
      <c r="F54" s="126">
        <v>1</v>
      </c>
      <c r="G54" s="126">
        <v>1</v>
      </c>
      <c r="H54" s="127">
        <v>0</v>
      </c>
      <c r="I54" s="126">
        <v>1</v>
      </c>
      <c r="J54" s="127">
        <v>0</v>
      </c>
      <c r="K54" s="126">
        <v>1</v>
      </c>
      <c r="L54" s="127">
        <v>0</v>
      </c>
      <c r="M54" s="126">
        <v>1</v>
      </c>
      <c r="N54" s="127">
        <v>0</v>
      </c>
      <c r="O54" s="127">
        <v>0</v>
      </c>
      <c r="P54" s="127">
        <v>0</v>
      </c>
      <c r="Q54" s="127">
        <v>0</v>
      </c>
      <c r="R54" s="127">
        <v>0</v>
      </c>
      <c r="S54" s="127">
        <v>0</v>
      </c>
      <c r="T54" s="127">
        <v>0</v>
      </c>
    </row>
    <row r="55" spans="1:20" ht="38.4" customHeight="1" thickBot="1" x14ac:dyDescent="0.3">
      <c r="A55" s="449"/>
      <c r="B55" s="452"/>
      <c r="C55" s="180" t="s">
        <v>508</v>
      </c>
      <c r="D55" s="181" t="s">
        <v>184</v>
      </c>
      <c r="E55" s="129" t="s">
        <v>62</v>
      </c>
      <c r="F55" s="126">
        <v>1</v>
      </c>
      <c r="G55" s="126">
        <v>1</v>
      </c>
      <c r="H55" s="127">
        <v>0</v>
      </c>
      <c r="I55" s="126">
        <v>1</v>
      </c>
      <c r="J55" s="127">
        <v>0</v>
      </c>
      <c r="K55" s="126">
        <v>1</v>
      </c>
      <c r="L55" s="127">
        <v>0</v>
      </c>
      <c r="M55" s="126">
        <v>1</v>
      </c>
      <c r="N55" s="127">
        <v>0</v>
      </c>
      <c r="O55" s="127">
        <v>0</v>
      </c>
      <c r="P55" s="127">
        <v>0</v>
      </c>
      <c r="Q55" s="127">
        <v>0</v>
      </c>
      <c r="R55" s="127">
        <v>0</v>
      </c>
      <c r="S55" s="127">
        <v>0</v>
      </c>
      <c r="T55" s="127">
        <v>0</v>
      </c>
    </row>
    <row r="56" spans="1:20" ht="29.4" customHeight="1" thickBot="1" x14ac:dyDescent="0.3">
      <c r="A56" s="176" t="s">
        <v>188</v>
      </c>
      <c r="B56" s="131" t="s">
        <v>504</v>
      </c>
      <c r="C56" s="180" t="s">
        <v>296</v>
      </c>
      <c r="D56" s="181" t="s">
        <v>184</v>
      </c>
      <c r="E56" s="129" t="s">
        <v>62</v>
      </c>
      <c r="F56" s="126">
        <v>0</v>
      </c>
      <c r="G56" s="126">
        <v>1</v>
      </c>
      <c r="H56" s="127">
        <v>0</v>
      </c>
      <c r="I56" s="126">
        <v>1</v>
      </c>
      <c r="J56" s="127">
        <v>0</v>
      </c>
      <c r="K56" s="126">
        <v>1</v>
      </c>
      <c r="L56" s="127">
        <v>0</v>
      </c>
      <c r="M56" s="126">
        <v>1</v>
      </c>
      <c r="N56" s="127">
        <v>0</v>
      </c>
      <c r="O56" s="126">
        <v>1</v>
      </c>
      <c r="P56" s="127">
        <v>0</v>
      </c>
      <c r="Q56" s="126">
        <v>0</v>
      </c>
      <c r="R56" s="127">
        <v>0</v>
      </c>
      <c r="S56" s="126">
        <v>0</v>
      </c>
      <c r="T56" s="127">
        <v>0</v>
      </c>
    </row>
    <row r="57" spans="1:20" ht="43.8" customHeight="1" thickBot="1" x14ac:dyDescent="0.3">
      <c r="A57" s="176" t="s">
        <v>187</v>
      </c>
      <c r="B57" s="179" t="s">
        <v>505</v>
      </c>
      <c r="C57" s="180" t="s">
        <v>509</v>
      </c>
      <c r="D57" s="181" t="s">
        <v>184</v>
      </c>
      <c r="E57" s="129" t="s">
        <v>62</v>
      </c>
      <c r="F57" s="126">
        <v>0</v>
      </c>
      <c r="G57" s="126">
        <v>1</v>
      </c>
      <c r="H57" s="127">
        <v>0</v>
      </c>
      <c r="I57" s="126">
        <v>1</v>
      </c>
      <c r="J57" s="127">
        <v>0</v>
      </c>
      <c r="K57" s="126">
        <v>1</v>
      </c>
      <c r="L57" s="127">
        <v>0</v>
      </c>
      <c r="M57" s="126">
        <v>1</v>
      </c>
      <c r="N57" s="127">
        <v>0</v>
      </c>
      <c r="O57" s="126">
        <v>1</v>
      </c>
      <c r="P57" s="127">
        <v>0</v>
      </c>
      <c r="Q57" s="127">
        <v>0</v>
      </c>
      <c r="R57" s="127">
        <v>0</v>
      </c>
      <c r="S57" s="127">
        <v>0</v>
      </c>
      <c r="T57" s="127">
        <v>0</v>
      </c>
    </row>
    <row r="58" spans="1:20" ht="28.2" customHeight="1" thickBot="1" x14ac:dyDescent="0.3">
      <c r="A58" s="176" t="s">
        <v>186</v>
      </c>
      <c r="B58" s="131" t="s">
        <v>61</v>
      </c>
      <c r="C58" s="180" t="s">
        <v>297</v>
      </c>
      <c r="D58" s="181" t="s">
        <v>184</v>
      </c>
      <c r="E58" s="129" t="s">
        <v>62</v>
      </c>
      <c r="F58" s="126">
        <v>0</v>
      </c>
      <c r="G58" s="126">
        <v>2</v>
      </c>
      <c r="H58" s="127">
        <v>0</v>
      </c>
      <c r="I58" s="126">
        <v>2</v>
      </c>
      <c r="J58" s="127">
        <v>0</v>
      </c>
      <c r="K58" s="126">
        <v>2</v>
      </c>
      <c r="L58" s="127">
        <v>0</v>
      </c>
      <c r="M58" s="126">
        <v>2</v>
      </c>
      <c r="N58" s="127">
        <v>0</v>
      </c>
      <c r="O58" s="126">
        <v>2</v>
      </c>
      <c r="P58" s="127">
        <v>0</v>
      </c>
      <c r="Q58" s="126">
        <v>2</v>
      </c>
      <c r="R58" s="127">
        <v>0</v>
      </c>
      <c r="S58" s="126">
        <v>0</v>
      </c>
      <c r="T58" s="127">
        <v>0</v>
      </c>
    </row>
    <row r="59" spans="1:20" ht="28.2" customHeight="1" thickBot="1" x14ac:dyDescent="0.3">
      <c r="A59" s="126" t="s">
        <v>185</v>
      </c>
      <c r="B59" s="130" t="s">
        <v>60</v>
      </c>
      <c r="C59" s="131" t="s">
        <v>298</v>
      </c>
      <c r="D59" s="129" t="s">
        <v>184</v>
      </c>
      <c r="E59" s="129" t="s">
        <v>62</v>
      </c>
      <c r="F59" s="126">
        <v>1</v>
      </c>
      <c r="G59" s="126">
        <v>4</v>
      </c>
      <c r="H59" s="127">
        <v>0</v>
      </c>
      <c r="I59" s="126">
        <v>4</v>
      </c>
      <c r="J59" s="127">
        <v>0</v>
      </c>
      <c r="K59" s="126">
        <v>4</v>
      </c>
      <c r="L59" s="127">
        <v>0</v>
      </c>
      <c r="M59" s="126">
        <v>4</v>
      </c>
      <c r="N59" s="127">
        <v>0</v>
      </c>
      <c r="O59" s="126">
        <v>4</v>
      </c>
      <c r="P59" s="127">
        <v>0</v>
      </c>
      <c r="Q59" s="126">
        <v>4</v>
      </c>
      <c r="R59" s="127">
        <v>0</v>
      </c>
      <c r="S59" s="126">
        <v>4</v>
      </c>
      <c r="T59" s="127">
        <v>0</v>
      </c>
    </row>
    <row r="60" spans="1:20" x14ac:dyDescent="0.25">
      <c r="M60" s="237"/>
      <c r="N60" s="237"/>
    </row>
    <row r="61" spans="1:20" x14ac:dyDescent="0.25">
      <c r="M61" s="237"/>
      <c r="N61" s="237"/>
    </row>
  </sheetData>
  <mergeCells count="42">
    <mergeCell ref="A14:A18"/>
    <mergeCell ref="A54:A55"/>
    <mergeCell ref="B54:B55"/>
    <mergeCell ref="B7:T7"/>
    <mergeCell ref="B8:T8"/>
    <mergeCell ref="B9:T9"/>
    <mergeCell ref="B10:B12"/>
    <mergeCell ref="Q11:R11"/>
    <mergeCell ref="B49:B51"/>
    <mergeCell ref="A49:A51"/>
    <mergeCell ref="A19:A22"/>
    <mergeCell ref="B19:B22"/>
    <mergeCell ref="B34:B36"/>
    <mergeCell ref="B37:B39"/>
    <mergeCell ref="D34:D36"/>
    <mergeCell ref="E10:E12"/>
    <mergeCell ref="C10:C12"/>
    <mergeCell ref="D10:D12"/>
    <mergeCell ref="F10:F12"/>
    <mergeCell ref="G10:T10"/>
    <mergeCell ref="S11:T11"/>
    <mergeCell ref="G11:H11"/>
    <mergeCell ref="I11:J11"/>
    <mergeCell ref="K11:L11"/>
    <mergeCell ref="M11:N11"/>
    <mergeCell ref="O11:P11"/>
    <mergeCell ref="P2:T4"/>
    <mergeCell ref="D37:D39"/>
    <mergeCell ref="E37:E39"/>
    <mergeCell ref="A37:A39"/>
    <mergeCell ref="B40:B42"/>
    <mergeCell ref="D40:D42"/>
    <mergeCell ref="E40:E42"/>
    <mergeCell ref="A40:A42"/>
    <mergeCell ref="E34:E36"/>
    <mergeCell ref="A31:A33"/>
    <mergeCell ref="A34:A36"/>
    <mergeCell ref="B31:B33"/>
    <mergeCell ref="D31:D33"/>
    <mergeCell ref="E31:E33"/>
    <mergeCell ref="A10:A12"/>
    <mergeCell ref="B14:B18"/>
  </mergeCells>
  <pageMargins left="0.7" right="0.7" top="0.75" bottom="0.75" header="0.3" footer="0.3"/>
  <pageSetup paperSize="9" scale="47" fitToHeight="0" orientation="landscape" r:id="rId1"/>
  <rowBreaks count="2" manualBreakCount="2">
    <brk id="22" max="19" man="1"/>
    <brk id="4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1"/>
  <sheetViews>
    <sheetView view="pageBreakPreview" topLeftCell="B181" zoomScaleNormal="100" zoomScaleSheetLayoutView="100" workbookViewId="0">
      <selection activeCell="I193" sqref="I193:I197"/>
    </sheetView>
  </sheetViews>
  <sheetFormatPr defaultRowHeight="14.4" x14ac:dyDescent="0.3"/>
  <cols>
    <col min="1" max="1" width="5.44140625" style="32" customWidth="1"/>
    <col min="2" max="2" width="49.88671875" customWidth="1"/>
    <col min="3" max="5" width="12.88671875" customWidth="1"/>
    <col min="6" max="6" width="9.33203125" customWidth="1"/>
    <col min="7" max="7" width="11.109375" customWidth="1"/>
    <col min="8" max="8" width="11.44140625" customWidth="1"/>
    <col min="9" max="9" width="11.109375" customWidth="1"/>
    <col min="10" max="10" width="11.6640625" customWidth="1"/>
    <col min="11" max="11" width="12.6640625" customWidth="1"/>
    <col min="12" max="12" width="11.33203125" customWidth="1"/>
    <col min="13" max="13" width="11.6640625" customWidth="1"/>
    <col min="14" max="14" width="10.44140625" customWidth="1"/>
    <col min="15" max="15" width="10.6640625" customWidth="1"/>
    <col min="16" max="16" width="9.33203125" customWidth="1"/>
    <col min="17" max="17" width="15" customWidth="1"/>
    <col min="18" max="18" width="13" style="31" customWidth="1"/>
    <col min="19" max="23" width="9.109375" style="31" customWidth="1"/>
    <col min="24" max="24" width="9.109375" style="9" customWidth="1"/>
  </cols>
  <sheetData>
    <row r="1" spans="1:24" s="120" customFormat="1" ht="30.6" customHeight="1" x14ac:dyDescent="0.3">
      <c r="A1" s="1"/>
      <c r="B1" s="122"/>
      <c r="C1" s="122"/>
      <c r="D1" s="122"/>
      <c r="E1" s="122"/>
      <c r="F1" s="122"/>
      <c r="G1" s="122"/>
      <c r="H1" s="122"/>
      <c r="I1" s="122"/>
      <c r="J1" s="122"/>
      <c r="K1" s="122"/>
      <c r="M1" s="443" t="s">
        <v>181</v>
      </c>
      <c r="N1" s="443"/>
      <c r="O1" s="443"/>
      <c r="P1" s="443"/>
      <c r="S1" s="475"/>
      <c r="T1" s="475"/>
      <c r="U1" s="475"/>
      <c r="V1" s="475"/>
      <c r="W1" s="1"/>
    </row>
    <row r="2" spans="1:24" s="120" customFormat="1" ht="13.95" customHeight="1" x14ac:dyDescent="0.3">
      <c r="A2" s="1"/>
      <c r="B2" s="122"/>
      <c r="C2" s="122"/>
      <c r="D2" s="122"/>
      <c r="E2" s="122"/>
      <c r="F2" s="122"/>
      <c r="G2" s="122"/>
      <c r="H2" s="122"/>
      <c r="I2" s="122"/>
      <c r="J2" s="122"/>
      <c r="K2" s="122"/>
      <c r="M2" s="443"/>
      <c r="N2" s="443"/>
      <c r="O2" s="443"/>
      <c r="P2" s="443"/>
      <c r="S2" s="1"/>
      <c r="T2" s="1"/>
      <c r="U2" s="1"/>
      <c r="V2" s="1"/>
      <c r="W2" s="1"/>
    </row>
    <row r="3" spans="1:24" s="120" customFormat="1" ht="13.95" customHeight="1" x14ac:dyDescent="0.3">
      <c r="A3" s="1"/>
      <c r="B3" s="122"/>
      <c r="C3" s="122"/>
      <c r="D3" s="122"/>
      <c r="E3" s="122"/>
      <c r="F3" s="122"/>
      <c r="G3" s="122"/>
      <c r="H3" s="122"/>
      <c r="I3" s="122"/>
      <c r="J3" s="122"/>
      <c r="K3" s="122"/>
      <c r="M3" s="121"/>
      <c r="N3" s="121"/>
      <c r="O3" s="121"/>
      <c r="P3" s="121"/>
      <c r="S3" s="1"/>
      <c r="T3" s="1"/>
      <c r="U3" s="1"/>
      <c r="V3" s="1"/>
      <c r="W3" s="1"/>
    </row>
    <row r="4" spans="1:24" ht="19.2" customHeight="1" x14ac:dyDescent="0.3">
      <c r="A4" s="484" t="s">
        <v>180</v>
      </c>
      <c r="B4" s="485"/>
      <c r="C4" s="485"/>
      <c r="D4" s="485"/>
      <c r="E4" s="485"/>
      <c r="F4" s="485"/>
      <c r="G4" s="485"/>
      <c r="H4" s="485"/>
      <c r="I4" s="485"/>
      <c r="J4" s="485"/>
      <c r="K4" s="485"/>
      <c r="L4" s="485"/>
      <c r="M4" s="485"/>
      <c r="N4" s="485"/>
      <c r="O4" s="485"/>
      <c r="P4" s="485"/>
      <c r="Q4" s="485"/>
    </row>
    <row r="5" spans="1:24" ht="13.2" customHeight="1" x14ac:dyDescent="0.3">
      <c r="A5" s="119"/>
      <c r="B5" s="118"/>
      <c r="C5" s="485" t="s">
        <v>46</v>
      </c>
      <c r="D5" s="485"/>
      <c r="E5" s="485"/>
      <c r="F5" s="485"/>
      <c r="G5" s="485"/>
      <c r="H5" s="485"/>
      <c r="I5" s="485"/>
      <c r="J5" s="485"/>
      <c r="K5" s="485"/>
      <c r="L5" s="485"/>
      <c r="M5" s="118"/>
      <c r="N5" s="118"/>
      <c r="O5" s="118"/>
      <c r="P5" s="118"/>
      <c r="Q5" s="118"/>
    </row>
    <row r="6" spans="1:24" ht="16.5" customHeight="1" x14ac:dyDescent="0.3">
      <c r="A6" s="486"/>
      <c r="B6" s="486"/>
      <c r="C6" s="486"/>
      <c r="D6" s="486"/>
      <c r="E6" s="486"/>
      <c r="F6" s="486"/>
      <c r="G6" s="486"/>
      <c r="H6" s="486"/>
      <c r="I6" s="486"/>
      <c r="J6" s="486"/>
      <c r="K6" s="486"/>
      <c r="L6" s="486"/>
      <c r="M6" s="486"/>
      <c r="N6" s="486"/>
      <c r="O6" s="486"/>
      <c r="P6" s="486"/>
      <c r="Q6" s="486"/>
    </row>
    <row r="7" spans="1:24" ht="16.95" customHeight="1" x14ac:dyDescent="0.3">
      <c r="A7" s="483" t="s">
        <v>179</v>
      </c>
      <c r="B7" s="483" t="s">
        <v>350</v>
      </c>
      <c r="C7" s="483" t="s">
        <v>178</v>
      </c>
      <c r="D7" s="476" t="s">
        <v>177</v>
      </c>
      <c r="E7" s="476" t="s">
        <v>176</v>
      </c>
      <c r="F7" s="483" t="s">
        <v>175</v>
      </c>
      <c r="G7" s="483" t="s">
        <v>174</v>
      </c>
      <c r="H7" s="483"/>
      <c r="I7" s="483" t="s">
        <v>173</v>
      </c>
      <c r="J7" s="483"/>
      <c r="K7" s="483"/>
      <c r="L7" s="483"/>
      <c r="M7" s="483"/>
      <c r="N7" s="483"/>
      <c r="O7" s="483"/>
      <c r="P7" s="483"/>
      <c r="Q7" s="483" t="s">
        <v>172</v>
      </c>
    </row>
    <row r="8" spans="1:24" ht="15" customHeight="1" x14ac:dyDescent="0.3">
      <c r="A8" s="483"/>
      <c r="B8" s="483"/>
      <c r="C8" s="483"/>
      <c r="D8" s="476"/>
      <c r="E8" s="476"/>
      <c r="F8" s="483"/>
      <c r="G8" s="483"/>
      <c r="H8" s="483"/>
      <c r="I8" s="483" t="s">
        <v>171</v>
      </c>
      <c r="J8" s="483"/>
      <c r="K8" s="483" t="s">
        <v>170</v>
      </c>
      <c r="L8" s="483"/>
      <c r="M8" s="483" t="s">
        <v>169</v>
      </c>
      <c r="N8" s="483"/>
      <c r="O8" s="483" t="s">
        <v>168</v>
      </c>
      <c r="P8" s="483"/>
      <c r="Q8" s="483"/>
    </row>
    <row r="9" spans="1:24" ht="6.6" customHeight="1" x14ac:dyDescent="0.3">
      <c r="A9" s="483"/>
      <c r="B9" s="483"/>
      <c r="C9" s="483"/>
      <c r="D9" s="476"/>
      <c r="E9" s="476"/>
      <c r="F9" s="483"/>
      <c r="G9" s="483"/>
      <c r="H9" s="483"/>
      <c r="I9" s="483"/>
      <c r="J9" s="483"/>
      <c r="K9" s="483"/>
      <c r="L9" s="483"/>
      <c r="M9" s="483"/>
      <c r="N9" s="483"/>
      <c r="O9" s="483"/>
      <c r="P9" s="483"/>
      <c r="Q9" s="483"/>
    </row>
    <row r="10" spans="1:24" x14ac:dyDescent="0.3">
      <c r="A10" s="483"/>
      <c r="B10" s="483"/>
      <c r="C10" s="483"/>
      <c r="D10" s="476"/>
      <c r="E10" s="476"/>
      <c r="F10" s="483"/>
      <c r="G10" s="255" t="s">
        <v>166</v>
      </c>
      <c r="H10" s="255" t="s">
        <v>167</v>
      </c>
      <c r="I10" s="255" t="s">
        <v>166</v>
      </c>
      <c r="J10" s="255" t="s">
        <v>167</v>
      </c>
      <c r="K10" s="255" t="s">
        <v>166</v>
      </c>
      <c r="L10" s="255" t="s">
        <v>167</v>
      </c>
      <c r="M10" s="255" t="s">
        <v>166</v>
      </c>
      <c r="N10" s="255" t="s">
        <v>167</v>
      </c>
      <c r="O10" s="255" t="s">
        <v>166</v>
      </c>
      <c r="P10" s="255" t="s">
        <v>29</v>
      </c>
      <c r="Q10" s="483"/>
    </row>
    <row r="11" spans="1:24" s="110" customFormat="1" x14ac:dyDescent="0.3">
      <c r="A11" s="256">
        <v>1</v>
      </c>
      <c r="B11" s="256">
        <v>2</v>
      </c>
      <c r="C11" s="256">
        <v>3</v>
      </c>
      <c r="D11" s="256">
        <v>4</v>
      </c>
      <c r="E11" s="256">
        <v>5</v>
      </c>
      <c r="F11" s="256">
        <v>6</v>
      </c>
      <c r="G11" s="256">
        <v>7</v>
      </c>
      <c r="H11" s="256">
        <v>8</v>
      </c>
      <c r="I11" s="256">
        <v>9</v>
      </c>
      <c r="J11" s="256">
        <v>10</v>
      </c>
      <c r="K11" s="256">
        <v>11</v>
      </c>
      <c r="L11" s="256">
        <v>12</v>
      </c>
      <c r="M11" s="256">
        <v>13</v>
      </c>
      <c r="N11" s="256">
        <v>14</v>
      </c>
      <c r="O11" s="256">
        <v>15</v>
      </c>
      <c r="P11" s="256">
        <v>16</v>
      </c>
      <c r="Q11" s="256">
        <v>17</v>
      </c>
      <c r="R11" s="112"/>
      <c r="S11" s="112"/>
      <c r="T11" s="112"/>
      <c r="U11" s="112"/>
      <c r="V11" s="112"/>
      <c r="W11" s="112"/>
      <c r="X11" s="111"/>
    </row>
    <row r="12" spans="1:24" s="107" customFormat="1" x14ac:dyDescent="0.3">
      <c r="A12" s="257"/>
      <c r="B12" s="487" t="s">
        <v>165</v>
      </c>
      <c r="C12" s="487"/>
      <c r="D12" s="487"/>
      <c r="E12" s="487"/>
      <c r="F12" s="487"/>
      <c r="G12" s="487"/>
      <c r="H12" s="487"/>
      <c r="I12" s="487"/>
      <c r="J12" s="487"/>
      <c r="K12" s="487"/>
      <c r="L12" s="487"/>
      <c r="M12" s="487"/>
      <c r="N12" s="487"/>
      <c r="O12" s="487"/>
      <c r="P12" s="487"/>
      <c r="Q12" s="487"/>
      <c r="R12" s="109"/>
      <c r="S12" s="109"/>
      <c r="T12" s="109"/>
      <c r="U12" s="109"/>
      <c r="V12" s="109"/>
      <c r="W12" s="109"/>
      <c r="X12" s="108"/>
    </row>
    <row r="13" spans="1:24" s="107" customFormat="1" ht="15.6" customHeight="1" x14ac:dyDescent="0.3">
      <c r="A13" s="258"/>
      <c r="B13" s="487" t="s">
        <v>164</v>
      </c>
      <c r="C13" s="487"/>
      <c r="D13" s="487"/>
      <c r="E13" s="487"/>
      <c r="F13" s="487"/>
      <c r="G13" s="487"/>
      <c r="H13" s="487"/>
      <c r="I13" s="487"/>
      <c r="J13" s="487"/>
      <c r="K13" s="487"/>
      <c r="L13" s="487"/>
      <c r="M13" s="487"/>
      <c r="N13" s="487"/>
      <c r="O13" s="487"/>
      <c r="P13" s="487"/>
      <c r="Q13" s="487"/>
      <c r="R13" s="109"/>
      <c r="S13" s="109"/>
      <c r="T13" s="109"/>
      <c r="U13" s="109"/>
      <c r="V13" s="109"/>
      <c r="W13" s="109"/>
      <c r="X13" s="108"/>
    </row>
    <row r="14" spans="1:24" ht="15" customHeight="1" x14ac:dyDescent="0.3">
      <c r="A14" s="476">
        <v>1</v>
      </c>
      <c r="B14" s="477" t="s">
        <v>163</v>
      </c>
      <c r="C14" s="476"/>
      <c r="D14" s="476" t="s">
        <v>151</v>
      </c>
      <c r="E14" s="476" t="s">
        <v>155</v>
      </c>
      <c r="F14" s="259" t="s">
        <v>55</v>
      </c>
      <c r="G14" s="260">
        <f>SUM(G15:G21)</f>
        <v>200</v>
      </c>
      <c r="H14" s="260">
        <f>SUM(H15:H21)</f>
        <v>0</v>
      </c>
      <c r="I14" s="260">
        <f>SUM(I15:I21)</f>
        <v>200</v>
      </c>
      <c r="J14" s="260">
        <f>SUM(J15:J21)</f>
        <v>0</v>
      </c>
      <c r="K14" s="261"/>
      <c r="L14" s="261"/>
      <c r="M14" s="262"/>
      <c r="N14" s="262"/>
      <c r="O14" s="261"/>
      <c r="P14" s="261"/>
      <c r="Q14" s="476" t="s">
        <v>162</v>
      </c>
      <c r="R14"/>
      <c r="S14"/>
      <c r="T14"/>
      <c r="U14"/>
      <c r="V14"/>
      <c r="W14"/>
      <c r="X14"/>
    </row>
    <row r="15" spans="1:24" x14ac:dyDescent="0.3">
      <c r="A15" s="476"/>
      <c r="B15" s="477"/>
      <c r="C15" s="476"/>
      <c r="D15" s="476"/>
      <c r="E15" s="476"/>
      <c r="F15" s="263">
        <v>2024</v>
      </c>
      <c r="G15" s="264">
        <v>0</v>
      </c>
      <c r="H15" s="264">
        <v>0</v>
      </c>
      <c r="I15" s="264">
        <v>0</v>
      </c>
      <c r="J15" s="264">
        <v>0</v>
      </c>
      <c r="K15" s="261"/>
      <c r="L15" s="261"/>
      <c r="M15" s="261"/>
      <c r="N15" s="261"/>
      <c r="O15" s="261"/>
      <c r="P15" s="261"/>
      <c r="Q15" s="476"/>
      <c r="R15"/>
      <c r="S15"/>
      <c r="T15"/>
      <c r="U15"/>
      <c r="V15"/>
      <c r="W15"/>
      <c r="X15"/>
    </row>
    <row r="16" spans="1:24" x14ac:dyDescent="0.3">
      <c r="A16" s="476"/>
      <c r="B16" s="477"/>
      <c r="C16" s="476"/>
      <c r="D16" s="476"/>
      <c r="E16" s="476"/>
      <c r="F16" s="263">
        <v>2025</v>
      </c>
      <c r="G16" s="264">
        <v>0</v>
      </c>
      <c r="H16" s="264">
        <v>0</v>
      </c>
      <c r="I16" s="264">
        <v>0</v>
      </c>
      <c r="J16" s="264">
        <v>0</v>
      </c>
      <c r="K16" s="261"/>
      <c r="L16" s="261"/>
      <c r="M16" s="261"/>
      <c r="N16" s="261"/>
      <c r="O16" s="261"/>
      <c r="P16" s="261"/>
      <c r="Q16" s="476"/>
      <c r="R16"/>
      <c r="S16"/>
      <c r="T16"/>
      <c r="U16"/>
      <c r="V16"/>
      <c r="W16"/>
      <c r="X16"/>
    </row>
    <row r="17" spans="1:24" x14ac:dyDescent="0.3">
      <c r="A17" s="476"/>
      <c r="B17" s="477"/>
      <c r="C17" s="476"/>
      <c r="D17" s="476"/>
      <c r="E17" s="476"/>
      <c r="F17" s="263">
        <v>2026</v>
      </c>
      <c r="G17" s="264">
        <v>0</v>
      </c>
      <c r="H17" s="264">
        <v>0</v>
      </c>
      <c r="I17" s="264">
        <v>0</v>
      </c>
      <c r="J17" s="264">
        <v>0</v>
      </c>
      <c r="K17" s="261"/>
      <c r="L17" s="261"/>
      <c r="M17" s="261"/>
      <c r="N17" s="261"/>
      <c r="O17" s="261"/>
      <c r="P17" s="261"/>
      <c r="Q17" s="476"/>
      <c r="R17"/>
      <c r="S17"/>
      <c r="T17"/>
      <c r="U17"/>
      <c r="V17"/>
      <c r="W17"/>
      <c r="X17"/>
    </row>
    <row r="18" spans="1:24" x14ac:dyDescent="0.3">
      <c r="A18" s="476"/>
      <c r="B18" s="477"/>
      <c r="C18" s="476"/>
      <c r="D18" s="476"/>
      <c r="E18" s="476"/>
      <c r="F18" s="263">
        <v>2027</v>
      </c>
      <c r="G18" s="264">
        <v>50</v>
      </c>
      <c r="H18" s="264">
        <v>0</v>
      </c>
      <c r="I18" s="264">
        <v>50</v>
      </c>
      <c r="J18" s="264">
        <v>0</v>
      </c>
      <c r="K18" s="261"/>
      <c r="L18" s="261"/>
      <c r="M18" s="261"/>
      <c r="N18" s="261"/>
      <c r="O18" s="261"/>
      <c r="P18" s="261"/>
      <c r="Q18" s="476"/>
      <c r="R18"/>
      <c r="S18"/>
      <c r="T18"/>
      <c r="U18"/>
      <c r="V18"/>
      <c r="W18"/>
      <c r="X18"/>
    </row>
    <row r="19" spans="1:24" x14ac:dyDescent="0.3">
      <c r="A19" s="476"/>
      <c r="B19" s="477"/>
      <c r="C19" s="476"/>
      <c r="D19" s="476"/>
      <c r="E19" s="476"/>
      <c r="F19" s="263">
        <v>2028</v>
      </c>
      <c r="G19" s="264">
        <v>50</v>
      </c>
      <c r="H19" s="264">
        <v>0</v>
      </c>
      <c r="I19" s="264">
        <v>50</v>
      </c>
      <c r="J19" s="264">
        <v>0</v>
      </c>
      <c r="K19" s="261"/>
      <c r="L19" s="261"/>
      <c r="M19" s="261"/>
      <c r="N19" s="261"/>
      <c r="O19" s="261"/>
      <c r="P19" s="261"/>
      <c r="Q19" s="476"/>
      <c r="R19"/>
      <c r="S19"/>
      <c r="T19"/>
      <c r="U19"/>
      <c r="V19"/>
      <c r="W19"/>
      <c r="X19"/>
    </row>
    <row r="20" spans="1:24" x14ac:dyDescent="0.3">
      <c r="A20" s="476"/>
      <c r="B20" s="477"/>
      <c r="C20" s="476"/>
      <c r="D20" s="476"/>
      <c r="E20" s="476"/>
      <c r="F20" s="263">
        <v>2029</v>
      </c>
      <c r="G20" s="264">
        <v>50</v>
      </c>
      <c r="H20" s="264">
        <v>0</v>
      </c>
      <c r="I20" s="264">
        <v>50</v>
      </c>
      <c r="J20" s="264">
        <v>0</v>
      </c>
      <c r="K20" s="261"/>
      <c r="L20" s="261"/>
      <c r="M20" s="261"/>
      <c r="N20" s="261"/>
      <c r="O20" s="261"/>
      <c r="P20" s="261"/>
      <c r="Q20" s="476"/>
      <c r="R20"/>
      <c r="S20"/>
      <c r="T20"/>
      <c r="U20"/>
      <c r="V20"/>
      <c r="W20"/>
      <c r="X20"/>
    </row>
    <row r="21" spans="1:24" x14ac:dyDescent="0.3">
      <c r="A21" s="476"/>
      <c r="B21" s="477"/>
      <c r="C21" s="476"/>
      <c r="D21" s="476"/>
      <c r="E21" s="476"/>
      <c r="F21" s="263">
        <v>2030</v>
      </c>
      <c r="G21" s="264">
        <v>50</v>
      </c>
      <c r="H21" s="264">
        <v>0</v>
      </c>
      <c r="I21" s="264">
        <v>50</v>
      </c>
      <c r="J21" s="264">
        <v>0</v>
      </c>
      <c r="K21" s="261"/>
      <c r="L21" s="261"/>
      <c r="M21" s="261"/>
      <c r="N21" s="261"/>
      <c r="O21" s="261"/>
      <c r="P21" s="261"/>
      <c r="Q21" s="476"/>
      <c r="R21"/>
      <c r="S21"/>
      <c r="T21"/>
      <c r="U21"/>
      <c r="V21"/>
      <c r="W21"/>
      <c r="X21"/>
    </row>
    <row r="22" spans="1:24" ht="15" customHeight="1" x14ac:dyDescent="0.3">
      <c r="A22" s="476">
        <v>2</v>
      </c>
      <c r="B22" s="477" t="s">
        <v>161</v>
      </c>
      <c r="C22" s="476"/>
      <c r="D22" s="476" t="s">
        <v>151</v>
      </c>
      <c r="E22" s="476" t="s">
        <v>155</v>
      </c>
      <c r="F22" s="259" t="s">
        <v>55</v>
      </c>
      <c r="G22" s="260">
        <f>SUM(G23:G29)</f>
        <v>274.10000000000002</v>
      </c>
      <c r="H22" s="260">
        <f>SUM(H23:H29)</f>
        <v>0</v>
      </c>
      <c r="I22" s="260">
        <f>SUM(I23:I29)</f>
        <v>274.10000000000002</v>
      </c>
      <c r="J22" s="260">
        <f>SUM(J23:J29)</f>
        <v>0</v>
      </c>
      <c r="K22" s="261"/>
      <c r="L22" s="261"/>
      <c r="M22" s="262"/>
      <c r="N22" s="262"/>
      <c r="O22" s="261"/>
      <c r="P22" s="261"/>
      <c r="Q22" s="476" t="s">
        <v>160</v>
      </c>
      <c r="R22"/>
      <c r="S22"/>
      <c r="T22"/>
      <c r="U22"/>
      <c r="V22"/>
      <c r="W22"/>
      <c r="X22"/>
    </row>
    <row r="23" spans="1:24" x14ac:dyDescent="0.3">
      <c r="A23" s="476"/>
      <c r="B23" s="477"/>
      <c r="C23" s="476"/>
      <c r="D23" s="476"/>
      <c r="E23" s="476"/>
      <c r="F23" s="263">
        <v>2024</v>
      </c>
      <c r="G23" s="264">
        <v>24.7</v>
      </c>
      <c r="H23" s="264">
        <v>0</v>
      </c>
      <c r="I23" s="264">
        <v>24.7</v>
      </c>
      <c r="J23" s="264">
        <v>0</v>
      </c>
      <c r="K23" s="261"/>
      <c r="L23" s="261"/>
      <c r="M23" s="261"/>
      <c r="N23" s="261"/>
      <c r="O23" s="261"/>
      <c r="P23" s="261"/>
      <c r="Q23" s="476"/>
      <c r="R23"/>
      <c r="S23"/>
      <c r="T23"/>
      <c r="U23"/>
      <c r="V23"/>
      <c r="W23"/>
      <c r="X23"/>
    </row>
    <row r="24" spans="1:24" x14ac:dyDescent="0.3">
      <c r="A24" s="476"/>
      <c r="B24" s="477"/>
      <c r="C24" s="476"/>
      <c r="D24" s="476"/>
      <c r="E24" s="476"/>
      <c r="F24" s="263">
        <v>2025</v>
      </c>
      <c r="G24" s="264">
        <v>24.7</v>
      </c>
      <c r="H24" s="264">
        <v>0</v>
      </c>
      <c r="I24" s="264">
        <v>24.7</v>
      </c>
      <c r="J24" s="264">
        <v>0</v>
      </c>
      <c r="K24" s="261"/>
      <c r="L24" s="261"/>
      <c r="M24" s="261"/>
      <c r="N24" s="261"/>
      <c r="O24" s="261"/>
      <c r="P24" s="261"/>
      <c r="Q24" s="476"/>
      <c r="R24"/>
      <c r="S24"/>
      <c r="T24"/>
      <c r="U24"/>
      <c r="V24"/>
      <c r="W24"/>
      <c r="X24"/>
    </row>
    <row r="25" spans="1:24" x14ac:dyDescent="0.3">
      <c r="A25" s="476"/>
      <c r="B25" s="477"/>
      <c r="C25" s="476"/>
      <c r="D25" s="476"/>
      <c r="E25" s="476"/>
      <c r="F25" s="263">
        <v>2026</v>
      </c>
      <c r="G25" s="264">
        <v>24.7</v>
      </c>
      <c r="H25" s="264">
        <v>0</v>
      </c>
      <c r="I25" s="264">
        <v>24.7</v>
      </c>
      <c r="J25" s="264">
        <v>0</v>
      </c>
      <c r="K25" s="261"/>
      <c r="L25" s="261"/>
      <c r="M25" s="261"/>
      <c r="N25" s="261"/>
      <c r="O25" s="261"/>
      <c r="P25" s="261"/>
      <c r="Q25" s="476"/>
      <c r="R25"/>
      <c r="S25"/>
      <c r="T25"/>
      <c r="U25"/>
      <c r="V25"/>
      <c r="W25"/>
      <c r="X25"/>
    </row>
    <row r="26" spans="1:24" x14ac:dyDescent="0.3">
      <c r="A26" s="476"/>
      <c r="B26" s="477"/>
      <c r="C26" s="476"/>
      <c r="D26" s="476"/>
      <c r="E26" s="476"/>
      <c r="F26" s="263">
        <v>2027</v>
      </c>
      <c r="G26" s="264">
        <v>50</v>
      </c>
      <c r="H26" s="264">
        <v>0</v>
      </c>
      <c r="I26" s="264">
        <v>50</v>
      </c>
      <c r="J26" s="264">
        <v>0</v>
      </c>
      <c r="K26" s="261"/>
      <c r="L26" s="261"/>
      <c r="M26" s="261"/>
      <c r="N26" s="261"/>
      <c r="O26" s="261"/>
      <c r="P26" s="261"/>
      <c r="Q26" s="476"/>
      <c r="R26"/>
      <c r="S26"/>
      <c r="T26"/>
      <c r="U26"/>
      <c r="V26"/>
      <c r="W26"/>
      <c r="X26"/>
    </row>
    <row r="27" spans="1:24" x14ac:dyDescent="0.3">
      <c r="A27" s="476"/>
      <c r="B27" s="477"/>
      <c r="C27" s="476"/>
      <c r="D27" s="476"/>
      <c r="E27" s="476"/>
      <c r="F27" s="263">
        <v>2028</v>
      </c>
      <c r="G27" s="264">
        <v>50</v>
      </c>
      <c r="H27" s="264">
        <v>0</v>
      </c>
      <c r="I27" s="264">
        <v>50</v>
      </c>
      <c r="J27" s="264">
        <v>0</v>
      </c>
      <c r="K27" s="261"/>
      <c r="L27" s="261"/>
      <c r="M27" s="261"/>
      <c r="N27" s="261"/>
      <c r="O27" s="261"/>
      <c r="P27" s="261"/>
      <c r="Q27" s="476"/>
      <c r="R27"/>
      <c r="S27"/>
      <c r="T27"/>
      <c r="U27"/>
      <c r="V27"/>
      <c r="W27"/>
      <c r="X27"/>
    </row>
    <row r="28" spans="1:24" x14ac:dyDescent="0.3">
      <c r="A28" s="476"/>
      <c r="B28" s="477"/>
      <c r="C28" s="476"/>
      <c r="D28" s="476"/>
      <c r="E28" s="476"/>
      <c r="F28" s="263">
        <v>2029</v>
      </c>
      <c r="G28" s="264">
        <v>50</v>
      </c>
      <c r="H28" s="264">
        <v>0</v>
      </c>
      <c r="I28" s="264">
        <v>50</v>
      </c>
      <c r="J28" s="264">
        <v>0</v>
      </c>
      <c r="K28" s="261"/>
      <c r="L28" s="261"/>
      <c r="M28" s="261"/>
      <c r="N28" s="261"/>
      <c r="O28" s="261"/>
      <c r="P28" s="261"/>
      <c r="Q28" s="476"/>
      <c r="R28"/>
      <c r="S28"/>
      <c r="T28"/>
      <c r="U28"/>
      <c r="V28"/>
      <c r="W28"/>
      <c r="X28"/>
    </row>
    <row r="29" spans="1:24" x14ac:dyDescent="0.3">
      <c r="A29" s="476"/>
      <c r="B29" s="477"/>
      <c r="C29" s="476"/>
      <c r="D29" s="476"/>
      <c r="E29" s="476"/>
      <c r="F29" s="263">
        <v>2030</v>
      </c>
      <c r="G29" s="264">
        <v>50</v>
      </c>
      <c r="H29" s="264">
        <v>0</v>
      </c>
      <c r="I29" s="264">
        <v>50</v>
      </c>
      <c r="J29" s="264">
        <v>0</v>
      </c>
      <c r="K29" s="261"/>
      <c r="L29" s="261"/>
      <c r="M29" s="261"/>
      <c r="N29" s="261"/>
      <c r="O29" s="261"/>
      <c r="P29" s="261"/>
      <c r="Q29" s="476"/>
      <c r="R29"/>
      <c r="S29"/>
      <c r="T29"/>
      <c r="U29"/>
      <c r="V29"/>
      <c r="W29"/>
      <c r="X29"/>
    </row>
    <row r="30" spans="1:24" ht="15" customHeight="1" x14ac:dyDescent="0.3">
      <c r="A30" s="476">
        <v>3</v>
      </c>
      <c r="B30" s="477" t="s">
        <v>159</v>
      </c>
      <c r="C30" s="476"/>
      <c r="D30" s="476" t="s">
        <v>151</v>
      </c>
      <c r="E30" s="476" t="s">
        <v>155</v>
      </c>
      <c r="F30" s="259" t="s">
        <v>55</v>
      </c>
      <c r="G30" s="260">
        <f>SUM(G31:G37)</f>
        <v>200</v>
      </c>
      <c r="H30" s="260">
        <f>SUM(H31:H37)</f>
        <v>0</v>
      </c>
      <c r="I30" s="260">
        <f>SUM(I31:I37)</f>
        <v>200</v>
      </c>
      <c r="J30" s="260">
        <f>SUM(J31:J37)</f>
        <v>0</v>
      </c>
      <c r="K30" s="261"/>
      <c r="L30" s="261"/>
      <c r="M30" s="262"/>
      <c r="N30" s="262"/>
      <c r="O30" s="261"/>
      <c r="P30" s="261"/>
      <c r="Q30" s="476" t="s">
        <v>158</v>
      </c>
      <c r="R30"/>
      <c r="S30"/>
      <c r="T30"/>
      <c r="U30"/>
      <c r="V30"/>
      <c r="W30"/>
      <c r="X30"/>
    </row>
    <row r="31" spans="1:24" x14ac:dyDescent="0.3">
      <c r="A31" s="476"/>
      <c r="B31" s="477"/>
      <c r="C31" s="476"/>
      <c r="D31" s="476"/>
      <c r="E31" s="476"/>
      <c r="F31" s="263">
        <v>2024</v>
      </c>
      <c r="G31" s="264">
        <v>0</v>
      </c>
      <c r="H31" s="264">
        <v>0</v>
      </c>
      <c r="I31" s="264">
        <v>0</v>
      </c>
      <c r="J31" s="264">
        <v>0</v>
      </c>
      <c r="K31" s="261"/>
      <c r="L31" s="261"/>
      <c r="M31" s="261"/>
      <c r="N31" s="261"/>
      <c r="O31" s="261"/>
      <c r="P31" s="261"/>
      <c r="Q31" s="476"/>
      <c r="R31"/>
      <c r="S31"/>
      <c r="T31"/>
      <c r="U31"/>
      <c r="V31"/>
      <c r="W31"/>
      <c r="X31"/>
    </row>
    <row r="32" spans="1:24" x14ac:dyDescent="0.3">
      <c r="A32" s="476"/>
      <c r="B32" s="477"/>
      <c r="C32" s="476"/>
      <c r="D32" s="476"/>
      <c r="E32" s="476"/>
      <c r="F32" s="263">
        <v>2025</v>
      </c>
      <c r="G32" s="264">
        <v>0</v>
      </c>
      <c r="H32" s="264">
        <v>0</v>
      </c>
      <c r="I32" s="264">
        <v>0</v>
      </c>
      <c r="J32" s="264">
        <v>0</v>
      </c>
      <c r="K32" s="261"/>
      <c r="L32" s="261"/>
      <c r="M32" s="261"/>
      <c r="N32" s="261"/>
      <c r="O32" s="261"/>
      <c r="P32" s="261"/>
      <c r="Q32" s="476"/>
      <c r="R32"/>
      <c r="S32"/>
      <c r="T32"/>
      <c r="U32"/>
      <c r="V32"/>
      <c r="W32"/>
      <c r="X32"/>
    </row>
    <row r="33" spans="1:24" x14ac:dyDescent="0.3">
      <c r="A33" s="476"/>
      <c r="B33" s="477"/>
      <c r="C33" s="476"/>
      <c r="D33" s="476"/>
      <c r="E33" s="476"/>
      <c r="F33" s="263">
        <v>2026</v>
      </c>
      <c r="G33" s="264">
        <v>0</v>
      </c>
      <c r="H33" s="264">
        <v>0</v>
      </c>
      <c r="I33" s="264">
        <v>0</v>
      </c>
      <c r="J33" s="264">
        <v>0</v>
      </c>
      <c r="K33" s="261"/>
      <c r="L33" s="261"/>
      <c r="M33" s="261"/>
      <c r="N33" s="261"/>
      <c r="O33" s="261"/>
      <c r="P33" s="261"/>
      <c r="Q33" s="476"/>
      <c r="R33"/>
      <c r="S33"/>
      <c r="T33"/>
      <c r="U33"/>
      <c r="V33"/>
      <c r="W33"/>
      <c r="X33"/>
    </row>
    <row r="34" spans="1:24" x14ac:dyDescent="0.3">
      <c r="A34" s="476"/>
      <c r="B34" s="477"/>
      <c r="C34" s="476"/>
      <c r="D34" s="476"/>
      <c r="E34" s="476"/>
      <c r="F34" s="263">
        <v>2027</v>
      </c>
      <c r="G34" s="264">
        <v>50</v>
      </c>
      <c r="H34" s="264">
        <v>0</v>
      </c>
      <c r="I34" s="264">
        <v>50</v>
      </c>
      <c r="J34" s="264">
        <v>0</v>
      </c>
      <c r="K34" s="261"/>
      <c r="L34" s="261"/>
      <c r="M34" s="261"/>
      <c r="N34" s="261"/>
      <c r="O34" s="261"/>
      <c r="P34" s="261"/>
      <c r="Q34" s="476"/>
      <c r="R34"/>
      <c r="S34"/>
      <c r="T34"/>
      <c r="U34"/>
      <c r="V34"/>
      <c r="W34"/>
      <c r="X34"/>
    </row>
    <row r="35" spans="1:24" x14ac:dyDescent="0.3">
      <c r="A35" s="476"/>
      <c r="B35" s="477"/>
      <c r="C35" s="476"/>
      <c r="D35" s="476"/>
      <c r="E35" s="476"/>
      <c r="F35" s="263">
        <v>2028</v>
      </c>
      <c r="G35" s="264">
        <v>50</v>
      </c>
      <c r="H35" s="264">
        <v>0</v>
      </c>
      <c r="I35" s="264">
        <v>50</v>
      </c>
      <c r="J35" s="264">
        <v>0</v>
      </c>
      <c r="K35" s="261"/>
      <c r="L35" s="261"/>
      <c r="M35" s="261"/>
      <c r="N35" s="261"/>
      <c r="O35" s="261"/>
      <c r="P35" s="261"/>
      <c r="Q35" s="476"/>
      <c r="R35"/>
      <c r="S35"/>
      <c r="T35"/>
      <c r="U35"/>
      <c r="V35"/>
      <c r="W35"/>
      <c r="X35"/>
    </row>
    <row r="36" spans="1:24" x14ac:dyDescent="0.3">
      <c r="A36" s="476"/>
      <c r="B36" s="477"/>
      <c r="C36" s="476"/>
      <c r="D36" s="476"/>
      <c r="E36" s="476"/>
      <c r="F36" s="263">
        <v>2029</v>
      </c>
      <c r="G36" s="264">
        <v>50</v>
      </c>
      <c r="H36" s="264">
        <v>0</v>
      </c>
      <c r="I36" s="264">
        <v>50</v>
      </c>
      <c r="J36" s="264">
        <v>0</v>
      </c>
      <c r="K36" s="261"/>
      <c r="L36" s="261"/>
      <c r="M36" s="261"/>
      <c r="N36" s="261"/>
      <c r="O36" s="261"/>
      <c r="P36" s="261"/>
      <c r="Q36" s="476"/>
      <c r="R36"/>
      <c r="S36"/>
      <c r="T36"/>
      <c r="U36"/>
      <c r="V36"/>
      <c r="W36"/>
      <c r="X36"/>
    </row>
    <row r="37" spans="1:24" x14ac:dyDescent="0.3">
      <c r="A37" s="476"/>
      <c r="B37" s="477"/>
      <c r="C37" s="476"/>
      <c r="D37" s="476"/>
      <c r="E37" s="476"/>
      <c r="F37" s="263">
        <v>2030</v>
      </c>
      <c r="G37" s="264">
        <v>50</v>
      </c>
      <c r="H37" s="264">
        <v>0</v>
      </c>
      <c r="I37" s="264">
        <v>50</v>
      </c>
      <c r="J37" s="264">
        <v>0</v>
      </c>
      <c r="K37" s="261"/>
      <c r="L37" s="261"/>
      <c r="M37" s="261"/>
      <c r="N37" s="261"/>
      <c r="O37" s="261"/>
      <c r="P37" s="261"/>
      <c r="Q37" s="476"/>
      <c r="R37"/>
      <c r="S37"/>
      <c r="T37"/>
      <c r="U37"/>
      <c r="V37"/>
      <c r="W37"/>
      <c r="X37"/>
    </row>
    <row r="38" spans="1:24" ht="15" customHeight="1" x14ac:dyDescent="0.3">
      <c r="A38" s="476">
        <v>4</v>
      </c>
      <c r="B38" s="477" t="s">
        <v>157</v>
      </c>
      <c r="C38" s="476"/>
      <c r="D38" s="476" t="s">
        <v>151</v>
      </c>
      <c r="E38" s="476" t="s">
        <v>155</v>
      </c>
      <c r="F38" s="259" t="s">
        <v>55</v>
      </c>
      <c r="G38" s="260">
        <f>SUM(G39:G45)</f>
        <v>295</v>
      </c>
      <c r="H38" s="260">
        <f>SUM(H39:H45)</f>
        <v>0</v>
      </c>
      <c r="I38" s="260">
        <f>SUM(I39:I45)</f>
        <v>295</v>
      </c>
      <c r="J38" s="260">
        <f>SUM(J39:J45)</f>
        <v>0</v>
      </c>
      <c r="K38" s="261"/>
      <c r="L38" s="261"/>
      <c r="M38" s="262"/>
      <c r="N38" s="262"/>
      <c r="O38" s="261"/>
      <c r="P38" s="261"/>
      <c r="Q38" s="476" t="s">
        <v>156</v>
      </c>
      <c r="R38"/>
      <c r="S38"/>
      <c r="T38"/>
      <c r="U38"/>
      <c r="V38"/>
      <c r="W38"/>
      <c r="X38"/>
    </row>
    <row r="39" spans="1:24" x14ac:dyDescent="0.3">
      <c r="A39" s="476"/>
      <c r="B39" s="477"/>
      <c r="C39" s="476"/>
      <c r="D39" s="476"/>
      <c r="E39" s="476"/>
      <c r="F39" s="263">
        <v>2024</v>
      </c>
      <c r="G39" s="264">
        <v>25</v>
      </c>
      <c r="H39" s="264">
        <v>0</v>
      </c>
      <c r="I39" s="264">
        <v>25</v>
      </c>
      <c r="J39" s="264">
        <v>0</v>
      </c>
      <c r="K39" s="261"/>
      <c r="L39" s="261"/>
      <c r="M39" s="261"/>
      <c r="N39" s="261"/>
      <c r="O39" s="261"/>
      <c r="P39" s="261"/>
      <c r="Q39" s="476"/>
      <c r="R39"/>
      <c r="S39"/>
      <c r="T39"/>
      <c r="U39"/>
      <c r="V39"/>
      <c r="W39"/>
      <c r="X39"/>
    </row>
    <row r="40" spans="1:24" x14ac:dyDescent="0.3">
      <c r="A40" s="476"/>
      <c r="B40" s="477"/>
      <c r="C40" s="476"/>
      <c r="D40" s="476"/>
      <c r="E40" s="476"/>
      <c r="F40" s="263">
        <v>2025</v>
      </c>
      <c r="G40" s="264">
        <v>25</v>
      </c>
      <c r="H40" s="264">
        <v>0</v>
      </c>
      <c r="I40" s="264">
        <v>25</v>
      </c>
      <c r="J40" s="264">
        <v>0</v>
      </c>
      <c r="K40" s="261"/>
      <c r="L40" s="261"/>
      <c r="M40" s="261"/>
      <c r="N40" s="261"/>
      <c r="O40" s="261"/>
      <c r="P40" s="261"/>
      <c r="Q40" s="476"/>
      <c r="R40"/>
      <c r="S40"/>
      <c r="T40"/>
      <c r="U40"/>
      <c r="V40"/>
      <c r="W40"/>
      <c r="X40"/>
    </row>
    <row r="41" spans="1:24" x14ac:dyDescent="0.3">
      <c r="A41" s="476"/>
      <c r="B41" s="477"/>
      <c r="C41" s="476"/>
      <c r="D41" s="476"/>
      <c r="E41" s="476"/>
      <c r="F41" s="263">
        <v>2026</v>
      </c>
      <c r="G41" s="264">
        <v>25</v>
      </c>
      <c r="H41" s="264">
        <v>0</v>
      </c>
      <c r="I41" s="264">
        <v>25</v>
      </c>
      <c r="J41" s="264">
        <v>0</v>
      </c>
      <c r="K41" s="261"/>
      <c r="L41" s="261"/>
      <c r="M41" s="261"/>
      <c r="N41" s="261"/>
      <c r="O41" s="261"/>
      <c r="P41" s="261"/>
      <c r="Q41" s="476"/>
      <c r="R41"/>
      <c r="S41"/>
      <c r="T41"/>
      <c r="U41"/>
      <c r="V41"/>
      <c r="W41"/>
      <c r="X41"/>
    </row>
    <row r="42" spans="1:24" x14ac:dyDescent="0.3">
      <c r="A42" s="476"/>
      <c r="B42" s="477"/>
      <c r="C42" s="476"/>
      <c r="D42" s="476"/>
      <c r="E42" s="476"/>
      <c r="F42" s="263">
        <v>2027</v>
      </c>
      <c r="G42" s="264">
        <v>55</v>
      </c>
      <c r="H42" s="264">
        <v>0</v>
      </c>
      <c r="I42" s="264">
        <v>55</v>
      </c>
      <c r="J42" s="264">
        <v>0</v>
      </c>
      <c r="K42" s="261"/>
      <c r="L42" s="261"/>
      <c r="M42" s="261"/>
      <c r="N42" s="261"/>
      <c r="O42" s="261"/>
      <c r="P42" s="261"/>
      <c r="Q42" s="476"/>
      <c r="R42"/>
      <c r="S42"/>
      <c r="T42"/>
      <c r="U42"/>
      <c r="V42"/>
      <c r="W42"/>
      <c r="X42"/>
    </row>
    <row r="43" spans="1:24" x14ac:dyDescent="0.3">
      <c r="A43" s="476"/>
      <c r="B43" s="477"/>
      <c r="C43" s="476"/>
      <c r="D43" s="476"/>
      <c r="E43" s="476"/>
      <c r="F43" s="263">
        <v>2028</v>
      </c>
      <c r="G43" s="264">
        <v>55</v>
      </c>
      <c r="H43" s="264">
        <v>0</v>
      </c>
      <c r="I43" s="264">
        <v>55</v>
      </c>
      <c r="J43" s="264">
        <v>0</v>
      </c>
      <c r="K43" s="261"/>
      <c r="L43" s="261"/>
      <c r="M43" s="261"/>
      <c r="N43" s="261"/>
      <c r="O43" s="261"/>
      <c r="P43" s="261"/>
      <c r="Q43" s="476"/>
      <c r="R43"/>
      <c r="S43"/>
      <c r="T43"/>
      <c r="U43"/>
      <c r="V43"/>
      <c r="W43"/>
      <c r="X43"/>
    </row>
    <row r="44" spans="1:24" x14ac:dyDescent="0.3">
      <c r="A44" s="476"/>
      <c r="B44" s="477"/>
      <c r="C44" s="476"/>
      <c r="D44" s="476"/>
      <c r="E44" s="476"/>
      <c r="F44" s="263">
        <v>2029</v>
      </c>
      <c r="G44" s="264">
        <v>55</v>
      </c>
      <c r="H44" s="264">
        <v>0</v>
      </c>
      <c r="I44" s="264">
        <v>55</v>
      </c>
      <c r="J44" s="264">
        <v>0</v>
      </c>
      <c r="K44" s="261"/>
      <c r="L44" s="261"/>
      <c r="M44" s="261"/>
      <c r="N44" s="261"/>
      <c r="O44" s="261"/>
      <c r="P44" s="261"/>
      <c r="Q44" s="476"/>
      <c r="R44"/>
      <c r="S44"/>
      <c r="T44"/>
      <c r="U44"/>
      <c r="V44"/>
      <c r="W44"/>
      <c r="X44"/>
    </row>
    <row r="45" spans="1:24" x14ac:dyDescent="0.3">
      <c r="A45" s="476"/>
      <c r="B45" s="477"/>
      <c r="C45" s="476"/>
      <c r="D45" s="476"/>
      <c r="E45" s="476"/>
      <c r="F45" s="263">
        <v>2030</v>
      </c>
      <c r="G45" s="264">
        <v>55</v>
      </c>
      <c r="H45" s="264">
        <v>0</v>
      </c>
      <c r="I45" s="264">
        <v>55</v>
      </c>
      <c r="J45" s="264">
        <v>0</v>
      </c>
      <c r="K45" s="261"/>
      <c r="L45" s="261"/>
      <c r="M45" s="261"/>
      <c r="N45" s="261"/>
      <c r="O45" s="261"/>
      <c r="P45" s="261"/>
      <c r="Q45" s="476"/>
      <c r="R45"/>
      <c r="S45"/>
      <c r="T45"/>
      <c r="U45"/>
      <c r="V45"/>
      <c r="W45"/>
      <c r="X45"/>
    </row>
    <row r="46" spans="1:24" ht="15" customHeight="1" x14ac:dyDescent="0.3">
      <c r="A46" s="476">
        <v>5</v>
      </c>
      <c r="B46" s="477" t="s">
        <v>335</v>
      </c>
      <c r="C46" s="476"/>
      <c r="D46" s="476" t="s">
        <v>151</v>
      </c>
      <c r="E46" s="476" t="s">
        <v>155</v>
      </c>
      <c r="F46" s="259" t="s">
        <v>55</v>
      </c>
      <c r="G46" s="260">
        <f>SUM(G47:G53)</f>
        <v>4405</v>
      </c>
      <c r="H46" s="260">
        <f>SUM(H47:H53)</f>
        <v>0</v>
      </c>
      <c r="I46" s="260">
        <f>SUM(I47:I53)</f>
        <v>4405</v>
      </c>
      <c r="J46" s="260">
        <f>SUM(J47:J53)</f>
        <v>0</v>
      </c>
      <c r="K46" s="261"/>
      <c r="L46" s="261"/>
      <c r="M46" s="262"/>
      <c r="N46" s="262"/>
      <c r="O46" s="261"/>
      <c r="P46" s="261"/>
      <c r="Q46" s="476" t="s">
        <v>4</v>
      </c>
      <c r="R46"/>
      <c r="S46"/>
      <c r="T46"/>
      <c r="U46"/>
      <c r="V46"/>
      <c r="W46"/>
      <c r="X46"/>
    </row>
    <row r="47" spans="1:24" x14ac:dyDescent="0.3">
      <c r="A47" s="476"/>
      <c r="B47" s="477"/>
      <c r="C47" s="476"/>
      <c r="D47" s="476"/>
      <c r="E47" s="476"/>
      <c r="F47" s="263">
        <v>2024</v>
      </c>
      <c r="G47" s="265">
        <v>250</v>
      </c>
      <c r="H47" s="264">
        <v>0</v>
      </c>
      <c r="I47" s="265">
        <v>250</v>
      </c>
      <c r="J47" s="264">
        <v>0</v>
      </c>
      <c r="K47" s="261"/>
      <c r="L47" s="261"/>
      <c r="M47" s="261"/>
      <c r="N47" s="261"/>
      <c r="O47" s="261"/>
      <c r="P47" s="261"/>
      <c r="Q47" s="476"/>
      <c r="R47"/>
      <c r="S47"/>
      <c r="T47"/>
      <c r="U47"/>
      <c r="V47"/>
      <c r="W47"/>
      <c r="X47"/>
    </row>
    <row r="48" spans="1:24" x14ac:dyDescent="0.3">
      <c r="A48" s="476"/>
      <c r="B48" s="477"/>
      <c r="C48" s="476"/>
      <c r="D48" s="476"/>
      <c r="E48" s="476"/>
      <c r="F48" s="263">
        <v>2025</v>
      </c>
      <c r="G48" s="265">
        <v>250</v>
      </c>
      <c r="H48" s="264">
        <v>0</v>
      </c>
      <c r="I48" s="265">
        <v>250</v>
      </c>
      <c r="J48" s="264">
        <v>0</v>
      </c>
      <c r="K48" s="261"/>
      <c r="L48" s="261"/>
      <c r="M48" s="261"/>
      <c r="N48" s="261"/>
      <c r="O48" s="261"/>
      <c r="P48" s="261"/>
      <c r="Q48" s="476"/>
      <c r="R48"/>
      <c r="S48"/>
      <c r="T48"/>
      <c r="U48"/>
      <c r="V48"/>
      <c r="W48"/>
      <c r="X48"/>
    </row>
    <row r="49" spans="1:24" x14ac:dyDescent="0.3">
      <c r="A49" s="476"/>
      <c r="B49" s="477"/>
      <c r="C49" s="476"/>
      <c r="D49" s="476"/>
      <c r="E49" s="476"/>
      <c r="F49" s="263">
        <v>2026</v>
      </c>
      <c r="G49" s="265">
        <v>250</v>
      </c>
      <c r="H49" s="264">
        <v>0</v>
      </c>
      <c r="I49" s="265">
        <v>250</v>
      </c>
      <c r="J49" s="264">
        <v>0</v>
      </c>
      <c r="K49" s="261"/>
      <c r="L49" s="261"/>
      <c r="M49" s="261"/>
      <c r="N49" s="261"/>
      <c r="O49" s="261"/>
      <c r="P49" s="261"/>
      <c r="Q49" s="476"/>
      <c r="R49"/>
      <c r="S49"/>
      <c r="T49"/>
      <c r="U49"/>
      <c r="V49"/>
      <c r="W49"/>
      <c r="X49"/>
    </row>
    <row r="50" spans="1:24" x14ac:dyDescent="0.3">
      <c r="A50" s="476"/>
      <c r="B50" s="477"/>
      <c r="C50" s="476"/>
      <c r="D50" s="476"/>
      <c r="E50" s="476"/>
      <c r="F50" s="263">
        <v>2027</v>
      </c>
      <c r="G50" s="264">
        <v>850</v>
      </c>
      <c r="H50" s="264">
        <v>0</v>
      </c>
      <c r="I50" s="264">
        <v>850</v>
      </c>
      <c r="J50" s="264">
        <v>0</v>
      </c>
      <c r="K50" s="261"/>
      <c r="L50" s="261"/>
      <c r="M50" s="261"/>
      <c r="N50" s="261"/>
      <c r="O50" s="261"/>
      <c r="P50" s="261"/>
      <c r="Q50" s="476"/>
      <c r="R50"/>
      <c r="S50"/>
      <c r="T50"/>
      <c r="U50"/>
      <c r="V50"/>
      <c r="W50"/>
      <c r="X50"/>
    </row>
    <row r="51" spans="1:24" x14ac:dyDescent="0.3">
      <c r="A51" s="476"/>
      <c r="B51" s="477"/>
      <c r="C51" s="476"/>
      <c r="D51" s="476"/>
      <c r="E51" s="476"/>
      <c r="F51" s="263">
        <v>2028</v>
      </c>
      <c r="G51" s="265">
        <v>892.5</v>
      </c>
      <c r="H51" s="264">
        <v>0</v>
      </c>
      <c r="I51" s="265">
        <v>892.5</v>
      </c>
      <c r="J51" s="264">
        <v>0</v>
      </c>
      <c r="K51" s="261"/>
      <c r="L51" s="261"/>
      <c r="M51" s="261"/>
      <c r="N51" s="261"/>
      <c r="O51" s="261"/>
      <c r="P51" s="261"/>
      <c r="Q51" s="476"/>
      <c r="R51"/>
      <c r="S51"/>
      <c r="T51"/>
      <c r="U51"/>
      <c r="V51"/>
      <c r="W51"/>
      <c r="X51"/>
    </row>
    <row r="52" spans="1:24" x14ac:dyDescent="0.3">
      <c r="A52" s="476"/>
      <c r="B52" s="477"/>
      <c r="C52" s="476"/>
      <c r="D52" s="476"/>
      <c r="E52" s="476"/>
      <c r="F52" s="263">
        <v>2029</v>
      </c>
      <c r="G52" s="265">
        <v>935</v>
      </c>
      <c r="H52" s="264">
        <v>0</v>
      </c>
      <c r="I52" s="265">
        <v>935</v>
      </c>
      <c r="J52" s="264">
        <v>0</v>
      </c>
      <c r="K52" s="261"/>
      <c r="L52" s="261"/>
      <c r="M52" s="261"/>
      <c r="N52" s="261"/>
      <c r="O52" s="261"/>
      <c r="P52" s="261"/>
      <c r="Q52" s="476"/>
      <c r="R52"/>
      <c r="S52"/>
      <c r="T52"/>
      <c r="U52"/>
      <c r="V52"/>
      <c r="W52"/>
      <c r="X52"/>
    </row>
    <row r="53" spans="1:24" x14ac:dyDescent="0.3">
      <c r="A53" s="476"/>
      <c r="B53" s="477"/>
      <c r="C53" s="476"/>
      <c r="D53" s="476"/>
      <c r="E53" s="476"/>
      <c r="F53" s="263">
        <v>2030</v>
      </c>
      <c r="G53" s="265">
        <v>977.5</v>
      </c>
      <c r="H53" s="264">
        <v>0</v>
      </c>
      <c r="I53" s="265">
        <v>977.5</v>
      </c>
      <c r="J53" s="264">
        <v>0</v>
      </c>
      <c r="K53" s="261"/>
      <c r="L53" s="261"/>
      <c r="M53" s="261"/>
      <c r="N53" s="261"/>
      <c r="O53" s="261"/>
      <c r="P53" s="261"/>
      <c r="Q53" s="476"/>
      <c r="R53"/>
      <c r="S53"/>
      <c r="T53"/>
      <c r="U53"/>
      <c r="V53"/>
      <c r="W53"/>
      <c r="X53"/>
    </row>
    <row r="54" spans="1:24" ht="15" customHeight="1" x14ac:dyDescent="0.3">
      <c r="A54" s="476">
        <v>6</v>
      </c>
      <c r="B54" s="477" t="s">
        <v>154</v>
      </c>
      <c r="C54" s="476"/>
      <c r="D54" s="476" t="s">
        <v>66</v>
      </c>
      <c r="E54" s="476" t="s">
        <v>65</v>
      </c>
      <c r="F54" s="259" t="s">
        <v>55</v>
      </c>
      <c r="G54" s="260">
        <f>SUM(G55:G61)</f>
        <v>36487.5</v>
      </c>
      <c r="H54" s="260">
        <f>SUM(H55:H61)</f>
        <v>0</v>
      </c>
      <c r="I54" s="260">
        <f>SUM(I55:I61)</f>
        <v>36487.5</v>
      </c>
      <c r="J54" s="260">
        <f>SUM(J55:J61)</f>
        <v>0</v>
      </c>
      <c r="K54" s="261"/>
      <c r="L54" s="261"/>
      <c r="M54" s="262"/>
      <c r="N54" s="262"/>
      <c r="O54" s="261"/>
      <c r="P54" s="261"/>
      <c r="Q54" s="476" t="s">
        <v>153</v>
      </c>
      <c r="R54"/>
      <c r="S54"/>
      <c r="T54"/>
      <c r="U54"/>
      <c r="V54"/>
      <c r="W54"/>
      <c r="X54"/>
    </row>
    <row r="55" spans="1:24" x14ac:dyDescent="0.3">
      <c r="A55" s="476"/>
      <c r="B55" s="477"/>
      <c r="C55" s="476"/>
      <c r="D55" s="476"/>
      <c r="E55" s="476"/>
      <c r="F55" s="263">
        <v>2024</v>
      </c>
      <c r="G55" s="264">
        <v>5212.5</v>
      </c>
      <c r="H55" s="264">
        <v>0</v>
      </c>
      <c r="I55" s="264">
        <v>5212.5</v>
      </c>
      <c r="J55" s="264">
        <v>0</v>
      </c>
      <c r="K55" s="261"/>
      <c r="L55" s="261"/>
      <c r="M55" s="261"/>
      <c r="N55" s="261"/>
      <c r="O55" s="261"/>
      <c r="P55" s="261"/>
      <c r="Q55" s="476"/>
      <c r="R55"/>
      <c r="S55"/>
      <c r="T55"/>
      <c r="U55"/>
      <c r="V55"/>
      <c r="W55"/>
      <c r="X55"/>
    </row>
    <row r="56" spans="1:24" x14ac:dyDescent="0.3">
      <c r="A56" s="476"/>
      <c r="B56" s="477"/>
      <c r="C56" s="476"/>
      <c r="D56" s="476"/>
      <c r="E56" s="476"/>
      <c r="F56" s="263">
        <v>2025</v>
      </c>
      <c r="G56" s="264">
        <v>5212.5</v>
      </c>
      <c r="H56" s="264">
        <v>0</v>
      </c>
      <c r="I56" s="264">
        <v>5212.5</v>
      </c>
      <c r="J56" s="264">
        <v>0</v>
      </c>
      <c r="K56" s="261"/>
      <c r="L56" s="261"/>
      <c r="M56" s="261"/>
      <c r="N56" s="261"/>
      <c r="O56" s="261"/>
      <c r="P56" s="261"/>
      <c r="Q56" s="476"/>
      <c r="R56"/>
      <c r="S56"/>
      <c r="T56"/>
      <c r="U56"/>
      <c r="V56"/>
      <c r="W56"/>
      <c r="X56"/>
    </row>
    <row r="57" spans="1:24" x14ac:dyDescent="0.3">
      <c r="A57" s="476"/>
      <c r="B57" s="477"/>
      <c r="C57" s="476"/>
      <c r="D57" s="476"/>
      <c r="E57" s="476"/>
      <c r="F57" s="263">
        <v>2026</v>
      </c>
      <c r="G57" s="264">
        <v>5212.5</v>
      </c>
      <c r="H57" s="264">
        <v>0</v>
      </c>
      <c r="I57" s="264">
        <v>5212.5</v>
      </c>
      <c r="J57" s="264">
        <v>0</v>
      </c>
      <c r="K57" s="261"/>
      <c r="L57" s="261"/>
      <c r="M57" s="261"/>
      <c r="N57" s="261"/>
      <c r="O57" s="261"/>
      <c r="P57" s="261"/>
      <c r="Q57" s="476"/>
      <c r="R57"/>
      <c r="S57"/>
      <c r="T57"/>
      <c r="U57"/>
      <c r="V57"/>
      <c r="W57"/>
      <c r="X57"/>
    </row>
    <row r="58" spans="1:24" x14ac:dyDescent="0.3">
      <c r="A58" s="476"/>
      <c r="B58" s="477"/>
      <c r="C58" s="476"/>
      <c r="D58" s="476"/>
      <c r="E58" s="476"/>
      <c r="F58" s="263">
        <v>2027</v>
      </c>
      <c r="G58" s="264">
        <v>5212.5</v>
      </c>
      <c r="H58" s="264">
        <v>0</v>
      </c>
      <c r="I58" s="264">
        <v>5212.5</v>
      </c>
      <c r="J58" s="264">
        <v>0</v>
      </c>
      <c r="K58" s="261"/>
      <c r="L58" s="261"/>
      <c r="M58" s="261"/>
      <c r="N58" s="261"/>
      <c r="O58" s="261"/>
      <c r="P58" s="261"/>
      <c r="Q58" s="476"/>
      <c r="R58"/>
      <c r="S58"/>
      <c r="T58"/>
      <c r="U58"/>
      <c r="V58"/>
      <c r="W58"/>
      <c r="X58"/>
    </row>
    <row r="59" spans="1:24" x14ac:dyDescent="0.3">
      <c r="A59" s="476"/>
      <c r="B59" s="477"/>
      <c r="C59" s="476"/>
      <c r="D59" s="476"/>
      <c r="E59" s="476"/>
      <c r="F59" s="263">
        <v>2028</v>
      </c>
      <c r="G59" s="264">
        <v>5212.5</v>
      </c>
      <c r="H59" s="264">
        <v>0</v>
      </c>
      <c r="I59" s="264">
        <v>5212.5</v>
      </c>
      <c r="J59" s="264">
        <v>0</v>
      </c>
      <c r="K59" s="261"/>
      <c r="L59" s="261"/>
      <c r="M59" s="261"/>
      <c r="N59" s="261"/>
      <c r="O59" s="261"/>
      <c r="P59" s="261"/>
      <c r="Q59" s="476"/>
      <c r="R59"/>
      <c r="S59"/>
      <c r="T59"/>
      <c r="U59"/>
      <c r="V59"/>
      <c r="W59"/>
      <c r="X59"/>
    </row>
    <row r="60" spans="1:24" x14ac:dyDescent="0.3">
      <c r="A60" s="476"/>
      <c r="B60" s="477"/>
      <c r="C60" s="476"/>
      <c r="D60" s="476"/>
      <c r="E60" s="476"/>
      <c r="F60" s="263">
        <v>2029</v>
      </c>
      <c r="G60" s="264">
        <v>5212.5</v>
      </c>
      <c r="H60" s="264">
        <v>0</v>
      </c>
      <c r="I60" s="264">
        <v>5212.5</v>
      </c>
      <c r="J60" s="264">
        <v>0</v>
      </c>
      <c r="K60" s="261"/>
      <c r="L60" s="261"/>
      <c r="M60" s="261"/>
      <c r="N60" s="261"/>
      <c r="O60" s="261"/>
      <c r="P60" s="261"/>
      <c r="Q60" s="476"/>
      <c r="R60"/>
      <c r="S60"/>
      <c r="T60"/>
      <c r="U60"/>
      <c r="V60"/>
      <c r="W60"/>
      <c r="X60"/>
    </row>
    <row r="61" spans="1:24" x14ac:dyDescent="0.3">
      <c r="A61" s="476"/>
      <c r="B61" s="477"/>
      <c r="C61" s="476"/>
      <c r="D61" s="476"/>
      <c r="E61" s="476"/>
      <c r="F61" s="263">
        <v>2030</v>
      </c>
      <c r="G61" s="264">
        <v>5212.5</v>
      </c>
      <c r="H61" s="264">
        <v>0</v>
      </c>
      <c r="I61" s="264">
        <v>5212.5</v>
      </c>
      <c r="J61" s="264">
        <v>0</v>
      </c>
      <c r="K61" s="261"/>
      <c r="L61" s="261"/>
      <c r="M61" s="261"/>
      <c r="N61" s="261"/>
      <c r="O61" s="261"/>
      <c r="P61" s="261"/>
      <c r="Q61" s="476"/>
      <c r="R61"/>
      <c r="S61"/>
      <c r="T61"/>
      <c r="U61"/>
      <c r="V61"/>
      <c r="W61"/>
      <c r="X61"/>
    </row>
    <row r="62" spans="1:24" s="104" customFormat="1" ht="15" customHeight="1" x14ac:dyDescent="0.3">
      <c r="A62" s="482">
        <v>7</v>
      </c>
      <c r="B62" s="488" t="s">
        <v>336</v>
      </c>
      <c r="C62" s="482"/>
      <c r="D62" s="482" t="s">
        <v>151</v>
      </c>
      <c r="E62" s="482" t="s">
        <v>150</v>
      </c>
      <c r="F62" s="266" t="s">
        <v>55</v>
      </c>
      <c r="G62" s="267">
        <f>SUM(G63:G69)</f>
        <v>11621.599999999999</v>
      </c>
      <c r="H62" s="267">
        <f>SUM(H63:H69)</f>
        <v>0</v>
      </c>
      <c r="I62" s="267">
        <f>SUM(I63:I69)</f>
        <v>11621.599999999999</v>
      </c>
      <c r="J62" s="267">
        <f>SUM(J63:J69)</f>
        <v>0</v>
      </c>
      <c r="K62" s="268"/>
      <c r="L62" s="268"/>
      <c r="M62" s="269"/>
      <c r="N62" s="269"/>
      <c r="O62" s="268"/>
      <c r="P62" s="268"/>
      <c r="Q62" s="482" t="s">
        <v>149</v>
      </c>
    </row>
    <row r="63" spans="1:24" s="104" customFormat="1" x14ac:dyDescent="0.3">
      <c r="A63" s="482"/>
      <c r="B63" s="488"/>
      <c r="C63" s="482"/>
      <c r="D63" s="482"/>
      <c r="E63" s="482"/>
      <c r="F63" s="270">
        <v>2024</v>
      </c>
      <c r="G63" s="271">
        <v>900</v>
      </c>
      <c r="H63" s="271">
        <v>0</v>
      </c>
      <c r="I63" s="271">
        <v>900</v>
      </c>
      <c r="J63" s="271">
        <v>0</v>
      </c>
      <c r="K63" s="268"/>
      <c r="L63" s="268"/>
      <c r="M63" s="268"/>
      <c r="N63" s="268"/>
      <c r="O63" s="268"/>
      <c r="P63" s="268"/>
      <c r="Q63" s="482"/>
    </row>
    <row r="64" spans="1:24" s="104" customFormat="1" x14ac:dyDescent="0.3">
      <c r="A64" s="482"/>
      <c r="B64" s="488"/>
      <c r="C64" s="482"/>
      <c r="D64" s="482"/>
      <c r="E64" s="482"/>
      <c r="F64" s="270">
        <v>2025</v>
      </c>
      <c r="G64" s="271">
        <v>900</v>
      </c>
      <c r="H64" s="273">
        <v>0</v>
      </c>
      <c r="I64" s="271">
        <v>900</v>
      </c>
      <c r="J64" s="273">
        <v>0</v>
      </c>
      <c r="K64" s="268"/>
      <c r="L64" s="268"/>
      <c r="M64" s="268"/>
      <c r="N64" s="268"/>
      <c r="O64" s="268"/>
      <c r="P64" s="268"/>
      <c r="Q64" s="482"/>
    </row>
    <row r="65" spans="1:23" s="104" customFormat="1" x14ac:dyDescent="0.3">
      <c r="A65" s="482"/>
      <c r="B65" s="488"/>
      <c r="C65" s="482"/>
      <c r="D65" s="482"/>
      <c r="E65" s="482"/>
      <c r="F65" s="270">
        <v>2026</v>
      </c>
      <c r="G65" s="271">
        <v>900</v>
      </c>
      <c r="H65" s="273">
        <v>0</v>
      </c>
      <c r="I65" s="271">
        <v>900</v>
      </c>
      <c r="J65" s="273">
        <v>0</v>
      </c>
      <c r="K65" s="268"/>
      <c r="L65" s="268"/>
      <c r="M65" s="268"/>
      <c r="N65" s="268"/>
      <c r="O65" s="268"/>
      <c r="P65" s="268"/>
      <c r="Q65" s="482"/>
    </row>
    <row r="66" spans="1:23" s="104" customFormat="1" x14ac:dyDescent="0.3">
      <c r="A66" s="482"/>
      <c r="B66" s="488"/>
      <c r="C66" s="482"/>
      <c r="D66" s="482"/>
      <c r="E66" s="482"/>
      <c r="F66" s="270">
        <v>2027</v>
      </c>
      <c r="G66" s="272">
        <v>1787.6</v>
      </c>
      <c r="H66" s="273">
        <v>0</v>
      </c>
      <c r="I66" s="272">
        <v>1787.6</v>
      </c>
      <c r="J66" s="273">
        <v>0</v>
      </c>
      <c r="K66" s="268"/>
      <c r="L66" s="268"/>
      <c r="M66" s="268"/>
      <c r="N66" s="268"/>
      <c r="O66" s="268"/>
      <c r="P66" s="268"/>
      <c r="Q66" s="482"/>
    </row>
    <row r="67" spans="1:23" s="104" customFormat="1" x14ac:dyDescent="0.3">
      <c r="A67" s="482"/>
      <c r="B67" s="488"/>
      <c r="C67" s="482"/>
      <c r="D67" s="482"/>
      <c r="E67" s="482"/>
      <c r="F67" s="270">
        <v>2028</v>
      </c>
      <c r="G67" s="272">
        <v>2082.7999999999997</v>
      </c>
      <c r="H67" s="273">
        <v>0</v>
      </c>
      <c r="I67" s="272">
        <v>2082.7999999999997</v>
      </c>
      <c r="J67" s="273">
        <v>0</v>
      </c>
      <c r="K67" s="268"/>
      <c r="L67" s="268"/>
      <c r="M67" s="268"/>
      <c r="N67" s="268"/>
      <c r="O67" s="268"/>
      <c r="P67" s="268"/>
      <c r="Q67" s="482"/>
    </row>
    <row r="68" spans="1:23" s="104" customFormat="1" x14ac:dyDescent="0.3">
      <c r="A68" s="482"/>
      <c r="B68" s="488"/>
      <c r="C68" s="482"/>
      <c r="D68" s="482"/>
      <c r="E68" s="482"/>
      <c r="F68" s="270">
        <v>2029</v>
      </c>
      <c r="G68" s="272">
        <v>2378</v>
      </c>
      <c r="H68" s="273">
        <v>0</v>
      </c>
      <c r="I68" s="272">
        <v>2378</v>
      </c>
      <c r="J68" s="273">
        <v>0</v>
      </c>
      <c r="K68" s="268"/>
      <c r="L68" s="268"/>
      <c r="M68" s="268"/>
      <c r="N68" s="268"/>
      <c r="O68" s="268"/>
      <c r="P68" s="268"/>
      <c r="Q68" s="482"/>
    </row>
    <row r="69" spans="1:23" s="104" customFormat="1" x14ac:dyDescent="0.3">
      <c r="A69" s="482"/>
      <c r="B69" s="488"/>
      <c r="C69" s="482"/>
      <c r="D69" s="482"/>
      <c r="E69" s="482"/>
      <c r="F69" s="270">
        <v>2030</v>
      </c>
      <c r="G69" s="272">
        <v>2673.2</v>
      </c>
      <c r="H69" s="273">
        <v>0</v>
      </c>
      <c r="I69" s="272">
        <v>2673.2</v>
      </c>
      <c r="J69" s="273">
        <v>0</v>
      </c>
      <c r="K69" s="268"/>
      <c r="L69" s="268"/>
      <c r="M69" s="268"/>
      <c r="N69" s="268"/>
      <c r="O69" s="268"/>
      <c r="P69" s="268"/>
      <c r="Q69" s="482"/>
    </row>
    <row r="70" spans="1:23" s="104" customFormat="1" ht="15" customHeight="1" x14ac:dyDescent="0.3">
      <c r="A70" s="482">
        <v>8</v>
      </c>
      <c r="B70" s="488" t="s">
        <v>152</v>
      </c>
      <c r="C70" s="482"/>
      <c r="D70" s="482" t="s">
        <v>151</v>
      </c>
      <c r="E70" s="482" t="s">
        <v>150</v>
      </c>
      <c r="F70" s="266" t="s">
        <v>55</v>
      </c>
      <c r="G70" s="267">
        <f>SUM(G71:G77)</f>
        <v>171500</v>
      </c>
      <c r="H70" s="267">
        <f>SUM(H71:H77)</f>
        <v>0</v>
      </c>
      <c r="I70" s="267">
        <f>SUM(I71:I77)</f>
        <v>171500</v>
      </c>
      <c r="J70" s="267">
        <f>SUM(J71:J77)</f>
        <v>0</v>
      </c>
      <c r="K70" s="268"/>
      <c r="L70" s="268"/>
      <c r="M70" s="269"/>
      <c r="N70" s="269"/>
      <c r="O70" s="268"/>
      <c r="P70" s="268"/>
      <c r="Q70" s="482" t="s">
        <v>149</v>
      </c>
    </row>
    <row r="71" spans="1:23" s="104" customFormat="1" x14ac:dyDescent="0.3">
      <c r="A71" s="482"/>
      <c r="B71" s="488"/>
      <c r="C71" s="482"/>
      <c r="D71" s="482"/>
      <c r="E71" s="482"/>
      <c r="F71" s="270">
        <v>2024</v>
      </c>
      <c r="G71" s="273">
        <v>24500</v>
      </c>
      <c r="H71" s="273">
        <v>0</v>
      </c>
      <c r="I71" s="273">
        <v>24500</v>
      </c>
      <c r="J71" s="273">
        <v>0</v>
      </c>
      <c r="K71" s="268"/>
      <c r="L71" s="268"/>
      <c r="M71" s="268"/>
      <c r="N71" s="268"/>
      <c r="O71" s="268"/>
      <c r="P71" s="268"/>
      <c r="Q71" s="482"/>
    </row>
    <row r="72" spans="1:23" s="104" customFormat="1" x14ac:dyDescent="0.3">
      <c r="A72" s="482"/>
      <c r="B72" s="488"/>
      <c r="C72" s="482"/>
      <c r="D72" s="482"/>
      <c r="E72" s="482"/>
      <c r="F72" s="270">
        <v>2025</v>
      </c>
      <c r="G72" s="273">
        <v>24500</v>
      </c>
      <c r="H72" s="273">
        <v>0</v>
      </c>
      <c r="I72" s="273">
        <v>24500</v>
      </c>
      <c r="J72" s="273">
        <v>0</v>
      </c>
      <c r="K72" s="268"/>
      <c r="L72" s="268"/>
      <c r="M72" s="268"/>
      <c r="N72" s="268"/>
      <c r="O72" s="268"/>
      <c r="P72" s="268"/>
      <c r="Q72" s="482"/>
    </row>
    <row r="73" spans="1:23" s="104" customFormat="1" x14ac:dyDescent="0.3">
      <c r="A73" s="482"/>
      <c r="B73" s="488"/>
      <c r="C73" s="482"/>
      <c r="D73" s="482"/>
      <c r="E73" s="482"/>
      <c r="F73" s="270">
        <v>2026</v>
      </c>
      <c r="G73" s="273">
        <v>24500</v>
      </c>
      <c r="H73" s="273">
        <v>0</v>
      </c>
      <c r="I73" s="273">
        <v>24500</v>
      </c>
      <c r="J73" s="273">
        <v>0</v>
      </c>
      <c r="K73" s="268"/>
      <c r="L73" s="268"/>
      <c r="M73" s="268"/>
      <c r="N73" s="268"/>
      <c r="O73" s="268"/>
      <c r="P73" s="268"/>
      <c r="Q73" s="482"/>
    </row>
    <row r="74" spans="1:23" s="104" customFormat="1" x14ac:dyDescent="0.3">
      <c r="A74" s="482"/>
      <c r="B74" s="488"/>
      <c r="C74" s="482"/>
      <c r="D74" s="482"/>
      <c r="E74" s="482"/>
      <c r="F74" s="270">
        <v>2027</v>
      </c>
      <c r="G74" s="273">
        <v>24500</v>
      </c>
      <c r="H74" s="273">
        <v>0</v>
      </c>
      <c r="I74" s="273">
        <v>24500</v>
      </c>
      <c r="J74" s="273">
        <v>0</v>
      </c>
      <c r="K74" s="268"/>
      <c r="L74" s="268"/>
      <c r="M74" s="268"/>
      <c r="N74" s="268"/>
      <c r="O74" s="268"/>
      <c r="P74" s="268"/>
      <c r="Q74" s="482"/>
    </row>
    <row r="75" spans="1:23" s="104" customFormat="1" x14ac:dyDescent="0.3">
      <c r="A75" s="482"/>
      <c r="B75" s="488"/>
      <c r="C75" s="482"/>
      <c r="D75" s="482"/>
      <c r="E75" s="482"/>
      <c r="F75" s="270">
        <v>2028</v>
      </c>
      <c r="G75" s="273">
        <v>24500</v>
      </c>
      <c r="H75" s="273">
        <v>0</v>
      </c>
      <c r="I75" s="273">
        <v>24500</v>
      </c>
      <c r="J75" s="273">
        <v>0</v>
      </c>
      <c r="K75" s="268"/>
      <c r="L75" s="268"/>
      <c r="M75" s="268"/>
      <c r="N75" s="268"/>
      <c r="O75" s="268"/>
      <c r="P75" s="268"/>
      <c r="Q75" s="482"/>
    </row>
    <row r="76" spans="1:23" s="104" customFormat="1" x14ac:dyDescent="0.3">
      <c r="A76" s="482"/>
      <c r="B76" s="488"/>
      <c r="C76" s="482"/>
      <c r="D76" s="482"/>
      <c r="E76" s="482"/>
      <c r="F76" s="270">
        <v>2029</v>
      </c>
      <c r="G76" s="273">
        <v>24500</v>
      </c>
      <c r="H76" s="273">
        <v>0</v>
      </c>
      <c r="I76" s="273">
        <v>24500</v>
      </c>
      <c r="J76" s="273">
        <v>0</v>
      </c>
      <c r="K76" s="268"/>
      <c r="L76" s="268"/>
      <c r="M76" s="268"/>
      <c r="N76" s="268"/>
      <c r="O76" s="268"/>
      <c r="P76" s="268"/>
      <c r="Q76" s="482"/>
    </row>
    <row r="77" spans="1:23" s="104" customFormat="1" x14ac:dyDescent="0.3">
      <c r="A77" s="482"/>
      <c r="B77" s="488"/>
      <c r="C77" s="482"/>
      <c r="D77" s="482"/>
      <c r="E77" s="482"/>
      <c r="F77" s="270">
        <v>2030</v>
      </c>
      <c r="G77" s="273">
        <v>24500</v>
      </c>
      <c r="H77" s="273">
        <v>0</v>
      </c>
      <c r="I77" s="273">
        <v>24500</v>
      </c>
      <c r="J77" s="273">
        <v>0</v>
      </c>
      <c r="K77" s="268"/>
      <c r="L77" s="268"/>
      <c r="M77" s="268"/>
      <c r="N77" s="268"/>
      <c r="O77" s="268"/>
      <c r="P77" s="268"/>
      <c r="Q77" s="482"/>
    </row>
    <row r="78" spans="1:23" s="102" customFormat="1" ht="7.2" customHeight="1" x14ac:dyDescent="0.25">
      <c r="A78" s="478">
        <v>9</v>
      </c>
      <c r="B78" s="481" t="s">
        <v>224</v>
      </c>
      <c r="C78" s="478"/>
      <c r="D78" s="478" t="s">
        <v>66</v>
      </c>
      <c r="E78" s="478" t="s">
        <v>147</v>
      </c>
      <c r="F78" s="495" t="s">
        <v>55</v>
      </c>
      <c r="G78" s="479">
        <f>G80+G81+G82+G83+G84+G86+G85</f>
        <v>32430.9</v>
      </c>
      <c r="H78" s="479">
        <f>H80+H81+H82+H83+H84+H86+H85</f>
        <v>0</v>
      </c>
      <c r="I78" s="479">
        <f>I80+I81+I82+I83+I84+I86+I85</f>
        <v>32430.9</v>
      </c>
      <c r="J78" s="479">
        <f>J80+J81+J82+J83+J84+J86+J85</f>
        <v>0</v>
      </c>
      <c r="K78" s="480"/>
      <c r="L78" s="480"/>
      <c r="M78" s="480"/>
      <c r="N78" s="480"/>
      <c r="O78" s="494"/>
      <c r="P78" s="494"/>
      <c r="Q78" s="478" t="s">
        <v>103</v>
      </c>
      <c r="R78" s="103"/>
      <c r="S78" s="103"/>
      <c r="T78" s="103"/>
      <c r="U78" s="103"/>
      <c r="V78" s="103"/>
      <c r="W78" s="103"/>
    </row>
    <row r="79" spans="1:23" s="102" customFormat="1" ht="7.8" customHeight="1" x14ac:dyDescent="0.25">
      <c r="A79" s="478"/>
      <c r="B79" s="481"/>
      <c r="C79" s="478"/>
      <c r="D79" s="478"/>
      <c r="E79" s="478"/>
      <c r="F79" s="495"/>
      <c r="G79" s="479"/>
      <c r="H79" s="479"/>
      <c r="I79" s="479"/>
      <c r="J79" s="479"/>
      <c r="K79" s="480"/>
      <c r="L79" s="480"/>
      <c r="M79" s="480"/>
      <c r="N79" s="480"/>
      <c r="O79" s="494"/>
      <c r="P79" s="494"/>
      <c r="Q79" s="478"/>
      <c r="R79" s="103"/>
      <c r="S79" s="103"/>
      <c r="T79" s="103"/>
      <c r="U79" s="103"/>
      <c r="V79" s="103"/>
      <c r="W79" s="103"/>
    </row>
    <row r="80" spans="1:23" s="94" customFormat="1" ht="14.4" customHeight="1" x14ac:dyDescent="0.25">
      <c r="A80" s="478"/>
      <c r="B80" s="481"/>
      <c r="C80" s="478"/>
      <c r="D80" s="478"/>
      <c r="E80" s="478"/>
      <c r="F80" s="85">
        <v>2024</v>
      </c>
      <c r="G80" s="253">
        <v>14645.5</v>
      </c>
      <c r="H80" s="253">
        <v>0</v>
      </c>
      <c r="I80" s="253">
        <v>14645.5</v>
      </c>
      <c r="J80" s="253">
        <v>0</v>
      </c>
      <c r="K80" s="83"/>
      <c r="L80" s="83"/>
      <c r="M80" s="83"/>
      <c r="N80" s="83"/>
      <c r="O80" s="64"/>
      <c r="P80" s="64"/>
      <c r="Q80" s="478"/>
      <c r="R80" s="61"/>
      <c r="S80" s="61"/>
      <c r="T80" s="61"/>
      <c r="U80" s="61"/>
      <c r="V80" s="61"/>
      <c r="W80" s="61"/>
    </row>
    <row r="81" spans="1:23" s="94" customFormat="1" ht="15" customHeight="1" x14ac:dyDescent="0.25">
      <c r="A81" s="478"/>
      <c r="B81" s="481"/>
      <c r="C81" s="478"/>
      <c r="D81" s="478"/>
      <c r="E81" s="478"/>
      <c r="F81" s="85">
        <v>2025</v>
      </c>
      <c r="G81" s="253">
        <v>12427</v>
      </c>
      <c r="H81" s="253">
        <v>0</v>
      </c>
      <c r="I81" s="253">
        <v>12427</v>
      </c>
      <c r="J81" s="253">
        <v>0</v>
      </c>
      <c r="K81" s="83"/>
      <c r="L81" s="83"/>
      <c r="M81" s="83"/>
      <c r="N81" s="83"/>
      <c r="O81" s="64"/>
      <c r="P81" s="64"/>
      <c r="Q81" s="478"/>
      <c r="R81" s="61"/>
      <c r="S81" s="61"/>
      <c r="T81" s="61"/>
      <c r="U81" s="61"/>
      <c r="V81" s="61"/>
      <c r="W81" s="61"/>
    </row>
    <row r="82" spans="1:23" s="94" customFormat="1" ht="14.4" customHeight="1" x14ac:dyDescent="0.25">
      <c r="A82" s="478"/>
      <c r="B82" s="481"/>
      <c r="C82" s="478"/>
      <c r="D82" s="478"/>
      <c r="E82" s="478"/>
      <c r="F82" s="85">
        <v>2026</v>
      </c>
      <c r="G82" s="253">
        <v>5358.4</v>
      </c>
      <c r="H82" s="253">
        <v>0</v>
      </c>
      <c r="I82" s="253">
        <v>5358.4</v>
      </c>
      <c r="J82" s="253">
        <v>0</v>
      </c>
      <c r="K82" s="83"/>
      <c r="L82" s="83"/>
      <c r="M82" s="83"/>
      <c r="N82" s="83"/>
      <c r="O82" s="64"/>
      <c r="P82" s="64"/>
      <c r="Q82" s="101"/>
      <c r="R82" s="61"/>
      <c r="S82" s="61"/>
      <c r="T82" s="61"/>
      <c r="U82" s="61"/>
      <c r="V82" s="61"/>
      <c r="W82" s="61"/>
    </row>
    <row r="83" spans="1:23" s="94" customFormat="1" ht="14.4" customHeight="1" x14ac:dyDescent="0.25">
      <c r="A83" s="478"/>
      <c r="B83" s="481"/>
      <c r="C83" s="478"/>
      <c r="D83" s="478"/>
      <c r="E83" s="478"/>
      <c r="F83" s="85">
        <v>2027</v>
      </c>
      <c r="G83" s="253">
        <v>0</v>
      </c>
      <c r="H83" s="253">
        <v>0</v>
      </c>
      <c r="I83" s="253">
        <v>0</v>
      </c>
      <c r="J83" s="253">
        <v>0</v>
      </c>
      <c r="K83" s="83"/>
      <c r="L83" s="83"/>
      <c r="M83" s="83"/>
      <c r="N83" s="83"/>
      <c r="O83" s="64"/>
      <c r="P83" s="64"/>
      <c r="Q83" s="101"/>
      <c r="R83" s="61"/>
      <c r="S83" s="61"/>
      <c r="T83" s="61"/>
      <c r="U83" s="61"/>
      <c r="V83" s="61"/>
      <c r="W83" s="61"/>
    </row>
    <row r="84" spans="1:23" s="94" customFormat="1" ht="14.4" customHeight="1" x14ac:dyDescent="0.25">
      <c r="A84" s="478"/>
      <c r="B84" s="481"/>
      <c r="C84" s="478"/>
      <c r="D84" s="478"/>
      <c r="E84" s="478"/>
      <c r="F84" s="85">
        <v>2028</v>
      </c>
      <c r="G84" s="253">
        <v>0</v>
      </c>
      <c r="H84" s="253">
        <v>0</v>
      </c>
      <c r="I84" s="253">
        <v>0</v>
      </c>
      <c r="J84" s="253">
        <v>0</v>
      </c>
      <c r="K84" s="83"/>
      <c r="L84" s="83"/>
      <c r="M84" s="83"/>
      <c r="N84" s="83"/>
      <c r="O84" s="64"/>
      <c r="P84" s="64"/>
      <c r="Q84" s="101"/>
      <c r="R84" s="61"/>
      <c r="S84" s="61"/>
      <c r="T84" s="61"/>
      <c r="U84" s="61"/>
      <c r="V84" s="61"/>
      <c r="W84" s="61"/>
    </row>
    <row r="85" spans="1:23" s="94" customFormat="1" ht="14.4" customHeight="1" x14ac:dyDescent="0.25">
      <c r="A85" s="478"/>
      <c r="B85" s="481"/>
      <c r="C85" s="478"/>
      <c r="D85" s="478"/>
      <c r="E85" s="478"/>
      <c r="F85" s="85">
        <v>2029</v>
      </c>
      <c r="G85" s="253">
        <v>0</v>
      </c>
      <c r="H85" s="253">
        <v>0</v>
      </c>
      <c r="I85" s="253">
        <v>0</v>
      </c>
      <c r="J85" s="253">
        <v>0</v>
      </c>
      <c r="K85" s="83"/>
      <c r="L85" s="83"/>
      <c r="M85" s="83"/>
      <c r="N85" s="83"/>
      <c r="O85" s="64"/>
      <c r="P85" s="64"/>
      <c r="Q85" s="101"/>
      <c r="R85" s="61"/>
      <c r="S85" s="61"/>
      <c r="T85" s="61"/>
      <c r="U85" s="61"/>
      <c r="V85" s="61"/>
      <c r="W85" s="61"/>
    </row>
    <row r="86" spans="1:23" s="94" customFormat="1" ht="13.95" customHeight="1" x14ac:dyDescent="0.25">
      <c r="A86" s="478"/>
      <c r="B86" s="481"/>
      <c r="C86" s="478"/>
      <c r="D86" s="478"/>
      <c r="E86" s="478"/>
      <c r="F86" s="85">
        <v>2030</v>
      </c>
      <c r="G86" s="253">
        <v>0</v>
      </c>
      <c r="H86" s="253">
        <v>0</v>
      </c>
      <c r="I86" s="253">
        <v>0</v>
      </c>
      <c r="J86" s="253">
        <v>0</v>
      </c>
      <c r="K86" s="83"/>
      <c r="L86" s="83"/>
      <c r="M86" s="83"/>
      <c r="N86" s="83"/>
      <c r="O86" s="64"/>
      <c r="P86" s="64"/>
      <c r="Q86" s="101"/>
      <c r="R86" s="61"/>
      <c r="S86" s="61"/>
      <c r="T86" s="61"/>
      <c r="U86" s="61"/>
      <c r="V86" s="61"/>
      <c r="W86" s="61"/>
    </row>
    <row r="87" spans="1:23" s="97" customFormat="1" ht="19.2" customHeight="1" x14ac:dyDescent="0.2">
      <c r="A87" s="478">
        <v>10</v>
      </c>
      <c r="B87" s="481" t="s">
        <v>411</v>
      </c>
      <c r="C87" s="478"/>
      <c r="D87" s="478" t="s">
        <v>66</v>
      </c>
      <c r="E87" s="478" t="s">
        <v>104</v>
      </c>
      <c r="F87" s="247" t="s">
        <v>55</v>
      </c>
      <c r="G87" s="91">
        <f>SUM(G88+G89+G90+G91+G92+G93+G94)</f>
        <v>27301.800000000003</v>
      </c>
      <c r="H87" s="91">
        <f>SUM(H88+H89+H90+H91+H92+H93+H94)</f>
        <v>0</v>
      </c>
      <c r="I87" s="91">
        <f>SUM(I88+I89+I90+I91+I92+I93+I94)</f>
        <v>27301.800000000003</v>
      </c>
      <c r="J87" s="91">
        <f>SUM(J88+J89+J90+J91+J92+J93+J94)</f>
        <v>0</v>
      </c>
      <c r="K87" s="100"/>
      <c r="L87" s="100"/>
      <c r="M87" s="100"/>
      <c r="N87" s="100"/>
      <c r="O87" s="100"/>
      <c r="P87" s="100"/>
      <c r="Q87" s="481" t="s">
        <v>103</v>
      </c>
      <c r="R87" s="98"/>
      <c r="S87" s="98"/>
      <c r="T87" s="98"/>
      <c r="U87" s="98"/>
      <c r="V87" s="98"/>
      <c r="W87" s="98"/>
    </row>
    <row r="88" spans="1:23" s="94" customFormat="1" ht="13.8" x14ac:dyDescent="0.25">
      <c r="A88" s="478"/>
      <c r="B88" s="481"/>
      <c r="C88" s="478"/>
      <c r="D88" s="478"/>
      <c r="E88" s="478"/>
      <c r="F88" s="85">
        <v>2024</v>
      </c>
      <c r="G88" s="253">
        <v>10768.1</v>
      </c>
      <c r="H88" s="253">
        <v>0</v>
      </c>
      <c r="I88" s="253">
        <v>10768.1</v>
      </c>
      <c r="J88" s="253">
        <v>0</v>
      </c>
      <c r="K88" s="64"/>
      <c r="L88" s="64"/>
      <c r="M88" s="64"/>
      <c r="N88" s="64"/>
      <c r="O88" s="64"/>
      <c r="P88" s="64"/>
      <c r="Q88" s="481"/>
      <c r="R88" s="61"/>
      <c r="S88" s="61"/>
      <c r="T88" s="61"/>
      <c r="U88" s="61"/>
      <c r="V88" s="61"/>
      <c r="W88" s="61"/>
    </row>
    <row r="89" spans="1:23" s="94" customFormat="1" ht="13.8" x14ac:dyDescent="0.25">
      <c r="A89" s="478"/>
      <c r="B89" s="481"/>
      <c r="C89" s="478"/>
      <c r="D89" s="478"/>
      <c r="E89" s="478"/>
      <c r="F89" s="85">
        <v>2025</v>
      </c>
      <c r="G89" s="253">
        <v>13008.3</v>
      </c>
      <c r="H89" s="253">
        <v>0</v>
      </c>
      <c r="I89" s="253">
        <v>13008.3</v>
      </c>
      <c r="J89" s="253">
        <v>0</v>
      </c>
      <c r="K89" s="64"/>
      <c r="L89" s="64"/>
      <c r="M89" s="64"/>
      <c r="N89" s="64"/>
      <c r="O89" s="64"/>
      <c r="P89" s="64"/>
      <c r="Q89" s="481"/>
      <c r="R89" s="61"/>
      <c r="S89" s="61"/>
      <c r="T89" s="61"/>
      <c r="U89" s="61"/>
      <c r="V89" s="61"/>
      <c r="W89" s="61"/>
    </row>
    <row r="90" spans="1:23" s="94" customFormat="1" ht="13.8" x14ac:dyDescent="0.25">
      <c r="A90" s="478"/>
      <c r="B90" s="481"/>
      <c r="C90" s="478"/>
      <c r="D90" s="478"/>
      <c r="E90" s="478"/>
      <c r="F90" s="85">
        <v>2026</v>
      </c>
      <c r="G90" s="253">
        <v>3525.4</v>
      </c>
      <c r="H90" s="253">
        <v>0</v>
      </c>
      <c r="I90" s="253">
        <v>3525.4</v>
      </c>
      <c r="J90" s="253">
        <v>0</v>
      </c>
      <c r="K90" s="83"/>
      <c r="L90" s="83"/>
      <c r="M90" s="83"/>
      <c r="N90" s="83"/>
      <c r="O90" s="64"/>
      <c r="P90" s="64"/>
      <c r="Q90" s="88"/>
      <c r="R90" s="61"/>
      <c r="S90" s="61"/>
      <c r="T90" s="61"/>
      <c r="U90" s="61"/>
      <c r="V90" s="61"/>
      <c r="W90" s="61"/>
    </row>
    <row r="91" spans="1:23" s="94" customFormat="1" ht="13.8" x14ac:dyDescent="0.25">
      <c r="A91" s="478"/>
      <c r="B91" s="481"/>
      <c r="C91" s="478"/>
      <c r="D91" s="478"/>
      <c r="E91" s="478"/>
      <c r="F91" s="85">
        <v>2027</v>
      </c>
      <c r="G91" s="253">
        <v>0</v>
      </c>
      <c r="H91" s="253">
        <v>0</v>
      </c>
      <c r="I91" s="253">
        <v>0</v>
      </c>
      <c r="J91" s="253">
        <v>0</v>
      </c>
      <c r="K91" s="83"/>
      <c r="L91" s="83"/>
      <c r="M91" s="83"/>
      <c r="N91" s="83"/>
      <c r="O91" s="64"/>
      <c r="P91" s="64"/>
      <c r="Q91" s="88"/>
      <c r="R91" s="61"/>
      <c r="S91" s="61"/>
      <c r="T91" s="61"/>
      <c r="U91" s="61"/>
      <c r="V91" s="61"/>
      <c r="W91" s="61"/>
    </row>
    <row r="92" spans="1:23" s="94" customFormat="1" ht="13.8" x14ac:dyDescent="0.25">
      <c r="A92" s="478"/>
      <c r="B92" s="481"/>
      <c r="C92" s="478"/>
      <c r="D92" s="478"/>
      <c r="E92" s="478"/>
      <c r="F92" s="85">
        <v>2028</v>
      </c>
      <c r="G92" s="253">
        <v>0</v>
      </c>
      <c r="H92" s="253">
        <v>0</v>
      </c>
      <c r="I92" s="253">
        <v>0</v>
      </c>
      <c r="J92" s="253">
        <v>0</v>
      </c>
      <c r="K92" s="83"/>
      <c r="L92" s="83"/>
      <c r="M92" s="83"/>
      <c r="N92" s="83"/>
      <c r="O92" s="64"/>
      <c r="P92" s="64"/>
      <c r="Q92" s="88"/>
      <c r="R92" s="61"/>
      <c r="S92" s="61"/>
      <c r="T92" s="61"/>
      <c r="U92" s="61"/>
      <c r="V92" s="61"/>
      <c r="W92" s="61"/>
    </row>
    <row r="93" spans="1:23" s="94" customFormat="1" ht="13.8" x14ac:dyDescent="0.25">
      <c r="A93" s="478"/>
      <c r="B93" s="481"/>
      <c r="C93" s="478"/>
      <c r="D93" s="478"/>
      <c r="E93" s="478"/>
      <c r="F93" s="85">
        <v>2029</v>
      </c>
      <c r="G93" s="253">
        <v>0</v>
      </c>
      <c r="H93" s="253">
        <v>0</v>
      </c>
      <c r="I93" s="253">
        <v>0</v>
      </c>
      <c r="J93" s="253">
        <v>0</v>
      </c>
      <c r="K93" s="83"/>
      <c r="L93" s="83"/>
      <c r="M93" s="83"/>
      <c r="N93" s="83"/>
      <c r="O93" s="64"/>
      <c r="P93" s="64"/>
      <c r="Q93" s="88"/>
      <c r="R93" s="61"/>
      <c r="S93" s="61"/>
      <c r="T93" s="61"/>
      <c r="U93" s="61"/>
      <c r="V93" s="61"/>
      <c r="W93" s="61"/>
    </row>
    <row r="94" spans="1:23" s="94" customFormat="1" ht="13.95" customHeight="1" x14ac:dyDescent="0.25">
      <c r="A94" s="478"/>
      <c r="B94" s="481"/>
      <c r="C94" s="478"/>
      <c r="D94" s="478"/>
      <c r="E94" s="478"/>
      <c r="F94" s="85">
        <v>2030</v>
      </c>
      <c r="G94" s="253">
        <v>0</v>
      </c>
      <c r="H94" s="253">
        <v>0</v>
      </c>
      <c r="I94" s="253">
        <v>0</v>
      </c>
      <c r="J94" s="253">
        <v>0</v>
      </c>
      <c r="K94" s="83"/>
      <c r="L94" s="83"/>
      <c r="M94" s="83"/>
      <c r="N94" s="83"/>
      <c r="O94" s="64"/>
      <c r="P94" s="64"/>
      <c r="Q94" s="88"/>
      <c r="R94" s="61"/>
      <c r="S94" s="61"/>
      <c r="T94" s="61"/>
      <c r="U94" s="61"/>
      <c r="V94" s="61"/>
      <c r="W94" s="61"/>
    </row>
    <row r="95" spans="1:23" s="9" customFormat="1" ht="16.8" customHeight="1" x14ac:dyDescent="0.3">
      <c r="A95" s="489">
        <v>11</v>
      </c>
      <c r="B95" s="481" t="s">
        <v>406</v>
      </c>
      <c r="C95" s="478"/>
      <c r="D95" s="478" t="s">
        <v>66</v>
      </c>
      <c r="E95" s="478" t="s">
        <v>104</v>
      </c>
      <c r="F95" s="247" t="s">
        <v>55</v>
      </c>
      <c r="G95" s="91">
        <f>G96+G97+G98+G99+G100+G101+G102</f>
        <v>6844.4</v>
      </c>
      <c r="H95" s="91">
        <f>H96+H97+H98+H99+H100+H101+H102</f>
        <v>0</v>
      </c>
      <c r="I95" s="91">
        <f>I96+I97+I98+I99+I100+I101+I102</f>
        <v>6844.4</v>
      </c>
      <c r="J95" s="91">
        <f>J96+J97+J98+J99+J100+J101+J102</f>
        <v>0</v>
      </c>
      <c r="K95" s="87"/>
      <c r="L95" s="87"/>
      <c r="M95" s="87"/>
      <c r="N95" s="87"/>
      <c r="O95" s="87"/>
      <c r="P95" s="87"/>
      <c r="Q95" s="478" t="s">
        <v>103</v>
      </c>
      <c r="R95" s="31"/>
      <c r="S95" s="31"/>
      <c r="T95" s="31"/>
      <c r="U95" s="31"/>
      <c r="V95" s="31"/>
      <c r="W95" s="31"/>
    </row>
    <row r="96" spans="1:23" s="9" customFormat="1" x14ac:dyDescent="0.3">
      <c r="A96" s="489"/>
      <c r="B96" s="481"/>
      <c r="C96" s="478"/>
      <c r="D96" s="478"/>
      <c r="E96" s="478"/>
      <c r="F96" s="85">
        <v>2024</v>
      </c>
      <c r="G96" s="253">
        <v>6844.4</v>
      </c>
      <c r="H96" s="253">
        <v>0</v>
      </c>
      <c r="I96" s="253">
        <v>6844.4</v>
      </c>
      <c r="J96" s="253">
        <v>0</v>
      </c>
      <c r="K96" s="64"/>
      <c r="L96" s="64"/>
      <c r="M96" s="64"/>
      <c r="N96" s="64"/>
      <c r="O96" s="64"/>
      <c r="P96" s="64"/>
      <c r="Q96" s="478"/>
      <c r="R96" s="31"/>
      <c r="S96" s="31"/>
      <c r="T96" s="31"/>
      <c r="U96" s="31"/>
      <c r="V96" s="31"/>
      <c r="W96" s="31"/>
    </row>
    <row r="97" spans="1:23" s="9" customFormat="1" x14ac:dyDescent="0.3">
      <c r="A97" s="489"/>
      <c r="B97" s="481"/>
      <c r="C97" s="478"/>
      <c r="D97" s="478"/>
      <c r="E97" s="478"/>
      <c r="F97" s="85">
        <v>2025</v>
      </c>
      <c r="G97" s="253">
        <v>0</v>
      </c>
      <c r="H97" s="253">
        <v>0</v>
      </c>
      <c r="I97" s="253">
        <v>0</v>
      </c>
      <c r="J97" s="253">
        <v>0</v>
      </c>
      <c r="K97" s="64"/>
      <c r="L97" s="64"/>
      <c r="M97" s="64"/>
      <c r="N97" s="64"/>
      <c r="O97" s="64"/>
      <c r="P97" s="64"/>
      <c r="Q97" s="478"/>
      <c r="R97" s="31"/>
      <c r="S97" s="31"/>
      <c r="T97" s="31"/>
      <c r="U97" s="31"/>
      <c r="V97" s="31"/>
      <c r="W97" s="31"/>
    </row>
    <row r="98" spans="1:23" s="9" customFormat="1" x14ac:dyDescent="0.3">
      <c r="A98" s="489"/>
      <c r="B98" s="481"/>
      <c r="C98" s="478"/>
      <c r="D98" s="478"/>
      <c r="E98" s="478"/>
      <c r="F98" s="85">
        <v>2026</v>
      </c>
      <c r="G98" s="253">
        <v>0</v>
      </c>
      <c r="H98" s="253">
        <v>0</v>
      </c>
      <c r="I98" s="253">
        <v>0</v>
      </c>
      <c r="J98" s="253">
        <v>0</v>
      </c>
      <c r="K98" s="64"/>
      <c r="L98" s="64"/>
      <c r="M98" s="64"/>
      <c r="N98" s="64"/>
      <c r="O98" s="64"/>
      <c r="P98" s="64"/>
      <c r="Q98" s="478"/>
      <c r="R98" s="31"/>
      <c r="S98" s="31"/>
      <c r="T98" s="31"/>
      <c r="U98" s="31"/>
      <c r="V98" s="31"/>
      <c r="W98" s="31"/>
    </row>
    <row r="99" spans="1:23" s="9" customFormat="1" ht="14.4" customHeight="1" x14ac:dyDescent="0.3">
      <c r="A99" s="489"/>
      <c r="B99" s="481"/>
      <c r="C99" s="478"/>
      <c r="D99" s="478"/>
      <c r="E99" s="478"/>
      <c r="F99" s="85">
        <v>2027</v>
      </c>
      <c r="G99" s="253">
        <v>0</v>
      </c>
      <c r="H99" s="253">
        <v>0</v>
      </c>
      <c r="I99" s="253">
        <v>0</v>
      </c>
      <c r="J99" s="253">
        <v>0</v>
      </c>
      <c r="K99" s="64"/>
      <c r="L99" s="64"/>
      <c r="M99" s="64"/>
      <c r="N99" s="64"/>
      <c r="O99" s="64"/>
      <c r="P99" s="64"/>
      <c r="Q99" s="478"/>
      <c r="R99" s="31"/>
      <c r="S99" s="31"/>
      <c r="T99" s="31"/>
      <c r="U99" s="31"/>
      <c r="V99" s="31"/>
      <c r="W99" s="31"/>
    </row>
    <row r="100" spans="1:23" s="9" customFormat="1" ht="12.6" customHeight="1" x14ac:dyDescent="0.3">
      <c r="A100" s="489"/>
      <c r="B100" s="481"/>
      <c r="C100" s="478"/>
      <c r="D100" s="478"/>
      <c r="E100" s="478"/>
      <c r="F100" s="85">
        <v>2028</v>
      </c>
      <c r="G100" s="253">
        <v>0</v>
      </c>
      <c r="H100" s="253">
        <v>0</v>
      </c>
      <c r="I100" s="253">
        <v>0</v>
      </c>
      <c r="J100" s="253">
        <v>0</v>
      </c>
      <c r="K100" s="64"/>
      <c r="L100" s="64"/>
      <c r="M100" s="64"/>
      <c r="N100" s="64"/>
      <c r="O100" s="64"/>
      <c r="P100" s="64"/>
      <c r="Q100" s="478"/>
      <c r="R100" s="31"/>
      <c r="S100" s="31"/>
      <c r="T100" s="31"/>
      <c r="U100" s="31"/>
      <c r="V100" s="31"/>
      <c r="W100" s="31"/>
    </row>
    <row r="101" spans="1:23" s="9" customFormat="1" ht="12.6" customHeight="1" x14ac:dyDescent="0.3">
      <c r="A101" s="489"/>
      <c r="B101" s="481"/>
      <c r="C101" s="478"/>
      <c r="D101" s="478"/>
      <c r="E101" s="478"/>
      <c r="F101" s="85">
        <v>2029</v>
      </c>
      <c r="G101" s="253">
        <v>0</v>
      </c>
      <c r="H101" s="253">
        <v>0</v>
      </c>
      <c r="I101" s="253">
        <v>0</v>
      </c>
      <c r="J101" s="253">
        <v>0</v>
      </c>
      <c r="K101" s="64"/>
      <c r="L101" s="64"/>
      <c r="M101" s="64"/>
      <c r="N101" s="64"/>
      <c r="O101" s="64"/>
      <c r="P101" s="64"/>
      <c r="Q101" s="478"/>
      <c r="R101" s="31"/>
      <c r="S101" s="31"/>
      <c r="T101" s="31"/>
      <c r="U101" s="31"/>
      <c r="V101" s="31"/>
      <c r="W101" s="31"/>
    </row>
    <row r="102" spans="1:23" s="9" customFormat="1" ht="12.6" customHeight="1" x14ac:dyDescent="0.3">
      <c r="A102" s="489"/>
      <c r="B102" s="481"/>
      <c r="C102" s="478"/>
      <c r="D102" s="478"/>
      <c r="E102" s="478"/>
      <c r="F102" s="85">
        <v>2030</v>
      </c>
      <c r="G102" s="253">
        <v>0</v>
      </c>
      <c r="H102" s="253">
        <v>0</v>
      </c>
      <c r="I102" s="253">
        <v>0</v>
      </c>
      <c r="J102" s="253">
        <v>0</v>
      </c>
      <c r="K102" s="64"/>
      <c r="L102" s="64"/>
      <c r="M102" s="64"/>
      <c r="N102" s="64"/>
      <c r="O102" s="64"/>
      <c r="P102" s="64"/>
      <c r="Q102" s="478"/>
      <c r="R102" s="31"/>
      <c r="S102" s="31"/>
      <c r="T102" s="31"/>
      <c r="U102" s="31"/>
      <c r="V102" s="31"/>
      <c r="W102" s="31"/>
    </row>
    <row r="103" spans="1:23" s="9" customFormat="1" ht="18.600000000000001" customHeight="1" x14ac:dyDescent="0.3">
      <c r="A103" s="478">
        <v>12</v>
      </c>
      <c r="B103" s="481" t="s">
        <v>105</v>
      </c>
      <c r="C103" s="496"/>
      <c r="D103" s="478" t="s">
        <v>66</v>
      </c>
      <c r="E103" s="478" t="s">
        <v>104</v>
      </c>
      <c r="F103" s="247" t="s">
        <v>55</v>
      </c>
      <c r="G103" s="91">
        <f>SUM(G104+G105+G106+G107+G108+G109+G110)</f>
        <v>42486.600000000006</v>
      </c>
      <c r="H103" s="91">
        <f>SUM(H104+H105+H106+H107+H108+H109+H110)</f>
        <v>0</v>
      </c>
      <c r="I103" s="91">
        <f>SUM(I104+I105+I106+I107+I108+I109+I110)</f>
        <v>42486.600000000006</v>
      </c>
      <c r="J103" s="91">
        <f>SUM(J104+J105+J106+J107+J108+J109+J110)</f>
        <v>0</v>
      </c>
      <c r="K103" s="87"/>
      <c r="L103" s="87"/>
      <c r="M103" s="87"/>
      <c r="N103" s="87"/>
      <c r="O103" s="87"/>
      <c r="P103" s="87"/>
      <c r="Q103" s="478" t="s">
        <v>103</v>
      </c>
      <c r="R103" s="31"/>
      <c r="S103" s="31"/>
      <c r="T103" s="31"/>
      <c r="U103" s="31"/>
      <c r="V103" s="31"/>
      <c r="W103" s="31"/>
    </row>
    <row r="104" spans="1:23" s="9" customFormat="1" ht="14.4" customHeight="1" x14ac:dyDescent="0.3">
      <c r="A104" s="478"/>
      <c r="B104" s="481"/>
      <c r="C104" s="496"/>
      <c r="D104" s="478"/>
      <c r="E104" s="478"/>
      <c r="F104" s="85">
        <v>2024</v>
      </c>
      <c r="G104" s="253">
        <v>6667.1</v>
      </c>
      <c r="H104" s="253">
        <v>0</v>
      </c>
      <c r="I104" s="253">
        <v>6667.1</v>
      </c>
      <c r="J104" s="253">
        <v>0</v>
      </c>
      <c r="K104" s="64"/>
      <c r="L104" s="64"/>
      <c r="M104" s="64"/>
      <c r="N104" s="64"/>
      <c r="O104" s="64"/>
      <c r="P104" s="64"/>
      <c r="Q104" s="478"/>
      <c r="R104" s="31"/>
      <c r="S104" s="31"/>
      <c r="T104" s="31"/>
      <c r="U104" s="31"/>
      <c r="V104" s="31"/>
      <c r="W104" s="31"/>
    </row>
    <row r="105" spans="1:23" s="79" customFormat="1" ht="13.8" customHeight="1" x14ac:dyDescent="0.3">
      <c r="A105" s="478"/>
      <c r="B105" s="481"/>
      <c r="C105" s="496"/>
      <c r="D105" s="478"/>
      <c r="E105" s="478"/>
      <c r="F105" s="85">
        <v>2025</v>
      </c>
      <c r="G105" s="253">
        <v>13925.7</v>
      </c>
      <c r="H105" s="253">
        <v>0</v>
      </c>
      <c r="I105" s="253">
        <v>13925.7</v>
      </c>
      <c r="J105" s="253">
        <v>0</v>
      </c>
      <c r="K105" s="64"/>
      <c r="L105" s="64"/>
      <c r="M105" s="64"/>
      <c r="N105" s="64"/>
      <c r="O105" s="64"/>
      <c r="P105" s="64"/>
      <c r="Q105" s="478"/>
      <c r="R105" s="254"/>
    </row>
    <row r="106" spans="1:23" s="9" customFormat="1" x14ac:dyDescent="0.3">
      <c r="A106" s="478"/>
      <c r="B106" s="481"/>
      <c r="C106" s="496"/>
      <c r="D106" s="478"/>
      <c r="E106" s="478"/>
      <c r="F106" s="85">
        <v>2026</v>
      </c>
      <c r="G106" s="253">
        <v>21893.8</v>
      </c>
      <c r="H106" s="253">
        <v>0</v>
      </c>
      <c r="I106" s="253">
        <v>21893.8</v>
      </c>
      <c r="J106" s="253">
        <v>0</v>
      </c>
      <c r="K106" s="64"/>
      <c r="L106" s="64"/>
      <c r="M106" s="64"/>
      <c r="N106" s="64"/>
      <c r="O106" s="64"/>
      <c r="P106" s="64"/>
      <c r="Q106" s="101"/>
      <c r="R106" s="31"/>
      <c r="S106" s="31"/>
      <c r="T106" s="31"/>
      <c r="U106" s="31"/>
      <c r="V106" s="31"/>
      <c r="W106" s="31"/>
    </row>
    <row r="107" spans="1:23" s="9" customFormat="1" x14ac:dyDescent="0.3">
      <c r="A107" s="478"/>
      <c r="B107" s="481"/>
      <c r="C107" s="496"/>
      <c r="D107" s="478"/>
      <c r="E107" s="478"/>
      <c r="F107" s="85">
        <v>2027</v>
      </c>
      <c r="G107" s="253">
        <v>0</v>
      </c>
      <c r="H107" s="253">
        <v>0</v>
      </c>
      <c r="I107" s="253">
        <v>0</v>
      </c>
      <c r="J107" s="253">
        <v>0</v>
      </c>
      <c r="K107" s="64"/>
      <c r="L107" s="64"/>
      <c r="M107" s="64"/>
      <c r="N107" s="64"/>
      <c r="O107" s="64"/>
      <c r="P107" s="64"/>
      <c r="Q107" s="101"/>
      <c r="R107" s="31"/>
      <c r="S107" s="31"/>
      <c r="T107" s="31"/>
      <c r="U107" s="31"/>
      <c r="V107" s="31"/>
      <c r="W107" s="31"/>
    </row>
    <row r="108" spans="1:23" s="9" customFormat="1" x14ac:dyDescent="0.3">
      <c r="A108" s="478"/>
      <c r="B108" s="481"/>
      <c r="C108" s="496"/>
      <c r="D108" s="478"/>
      <c r="E108" s="478"/>
      <c r="F108" s="85">
        <v>2028</v>
      </c>
      <c r="G108" s="253">
        <v>0</v>
      </c>
      <c r="H108" s="253">
        <v>0</v>
      </c>
      <c r="I108" s="253">
        <v>0</v>
      </c>
      <c r="J108" s="253">
        <v>0</v>
      </c>
      <c r="K108" s="64"/>
      <c r="L108" s="64"/>
      <c r="M108" s="64"/>
      <c r="N108" s="64"/>
      <c r="O108" s="64"/>
      <c r="P108" s="64"/>
      <c r="Q108" s="101"/>
      <c r="R108" s="31"/>
      <c r="S108" s="31"/>
      <c r="T108" s="31"/>
      <c r="U108" s="31"/>
      <c r="V108" s="31"/>
      <c r="W108" s="31"/>
    </row>
    <row r="109" spans="1:23" s="9" customFormat="1" x14ac:dyDescent="0.3">
      <c r="A109" s="478"/>
      <c r="B109" s="481"/>
      <c r="C109" s="496"/>
      <c r="D109" s="478"/>
      <c r="E109" s="478"/>
      <c r="F109" s="85">
        <v>2029</v>
      </c>
      <c r="G109" s="253">
        <v>0</v>
      </c>
      <c r="H109" s="253">
        <v>0</v>
      </c>
      <c r="I109" s="253">
        <v>0</v>
      </c>
      <c r="J109" s="253">
        <v>0</v>
      </c>
      <c r="K109" s="64"/>
      <c r="L109" s="64"/>
      <c r="M109" s="64"/>
      <c r="N109" s="64"/>
      <c r="O109" s="64"/>
      <c r="P109" s="64"/>
      <c r="Q109" s="101"/>
      <c r="R109" s="31"/>
      <c r="S109" s="31"/>
      <c r="T109" s="31"/>
      <c r="U109" s="31"/>
      <c r="V109" s="31"/>
      <c r="W109" s="31"/>
    </row>
    <row r="110" spans="1:23" s="9" customFormat="1" x14ac:dyDescent="0.3">
      <c r="A110" s="478"/>
      <c r="B110" s="481"/>
      <c r="C110" s="496"/>
      <c r="D110" s="478"/>
      <c r="E110" s="478"/>
      <c r="F110" s="85">
        <v>2030</v>
      </c>
      <c r="G110" s="253">
        <v>0</v>
      </c>
      <c r="H110" s="253">
        <v>0</v>
      </c>
      <c r="I110" s="253">
        <v>0</v>
      </c>
      <c r="J110" s="253">
        <v>0</v>
      </c>
      <c r="K110" s="64"/>
      <c r="L110" s="64"/>
      <c r="M110" s="64"/>
      <c r="N110" s="64"/>
      <c r="O110" s="64"/>
      <c r="P110" s="64"/>
      <c r="Q110" s="101"/>
      <c r="R110" s="31"/>
      <c r="S110" s="31"/>
      <c r="T110" s="31"/>
      <c r="U110" s="31"/>
      <c r="V110" s="31"/>
      <c r="W110" s="31"/>
    </row>
    <row r="111" spans="1:23" s="61" customFormat="1" ht="19.2" customHeight="1" x14ac:dyDescent="0.25">
      <c r="A111" s="478">
        <v>13</v>
      </c>
      <c r="B111" s="481" t="s">
        <v>522</v>
      </c>
      <c r="C111" s="478"/>
      <c r="D111" s="478" t="s">
        <v>66</v>
      </c>
      <c r="E111" s="478" t="s">
        <v>65</v>
      </c>
      <c r="F111" s="247" t="s">
        <v>55</v>
      </c>
      <c r="G111" s="250">
        <f>SUM(G112:G118)</f>
        <v>2234.6</v>
      </c>
      <c r="H111" s="250">
        <f>SUM(H112:H118)</f>
        <v>0</v>
      </c>
      <c r="I111" s="250">
        <f>SUM(I112:I118)</f>
        <v>2234.6</v>
      </c>
      <c r="J111" s="250">
        <f>SUM(J112:J118)</f>
        <v>0</v>
      </c>
      <c r="K111" s="274"/>
      <c r="L111" s="274"/>
      <c r="M111" s="275"/>
      <c r="N111" s="275"/>
      <c r="O111" s="274"/>
      <c r="P111" s="274"/>
      <c r="Q111" s="478" t="s">
        <v>73</v>
      </c>
    </row>
    <row r="112" spans="1:23" s="61" customFormat="1" ht="13.2" customHeight="1" x14ac:dyDescent="0.25">
      <c r="A112" s="478"/>
      <c r="B112" s="481"/>
      <c r="C112" s="478"/>
      <c r="D112" s="478"/>
      <c r="E112" s="478"/>
      <c r="F112" s="270">
        <v>2024</v>
      </c>
      <c r="G112" s="77">
        <v>1045</v>
      </c>
      <c r="H112" s="77">
        <v>0</v>
      </c>
      <c r="I112" s="77">
        <v>1045</v>
      </c>
      <c r="J112" s="77">
        <v>0</v>
      </c>
      <c r="K112" s="274"/>
      <c r="L112" s="274"/>
      <c r="M112" s="274"/>
      <c r="N112" s="274"/>
      <c r="O112" s="274"/>
      <c r="P112" s="274"/>
      <c r="Q112" s="478"/>
    </row>
    <row r="113" spans="1:23" s="61" customFormat="1" ht="13.2" customHeight="1" x14ac:dyDescent="0.25">
      <c r="A113" s="478"/>
      <c r="B113" s="481"/>
      <c r="C113" s="478"/>
      <c r="D113" s="478"/>
      <c r="E113" s="478"/>
      <c r="F113" s="270">
        <v>2025</v>
      </c>
      <c r="G113" s="276">
        <v>839.6</v>
      </c>
      <c r="H113" s="77">
        <v>0</v>
      </c>
      <c r="I113" s="276">
        <v>839.6</v>
      </c>
      <c r="J113" s="77">
        <v>0</v>
      </c>
      <c r="K113" s="274"/>
      <c r="L113" s="274"/>
      <c r="M113" s="274"/>
      <c r="N113" s="274"/>
      <c r="O113" s="274"/>
      <c r="P113" s="274"/>
      <c r="Q113" s="478"/>
    </row>
    <row r="114" spans="1:23" s="61" customFormat="1" ht="13.2" customHeight="1" x14ac:dyDescent="0.25">
      <c r="A114" s="478"/>
      <c r="B114" s="481"/>
      <c r="C114" s="478"/>
      <c r="D114" s="478"/>
      <c r="E114" s="478"/>
      <c r="F114" s="270">
        <v>2026</v>
      </c>
      <c r="G114" s="77">
        <v>350</v>
      </c>
      <c r="H114" s="77">
        <v>0</v>
      </c>
      <c r="I114" s="77">
        <v>350</v>
      </c>
      <c r="J114" s="77">
        <v>0</v>
      </c>
      <c r="K114" s="274"/>
      <c r="L114" s="274"/>
      <c r="M114" s="274"/>
      <c r="N114" s="274"/>
      <c r="O114" s="274"/>
      <c r="P114" s="274"/>
      <c r="Q114" s="478"/>
    </row>
    <row r="115" spans="1:23" s="61" customFormat="1" ht="13.2" customHeight="1" x14ac:dyDescent="0.25">
      <c r="A115" s="478"/>
      <c r="B115" s="481"/>
      <c r="C115" s="478"/>
      <c r="D115" s="478"/>
      <c r="E115" s="478"/>
      <c r="F115" s="270">
        <v>2027</v>
      </c>
      <c r="G115" s="77">
        <v>0</v>
      </c>
      <c r="H115" s="77">
        <v>0</v>
      </c>
      <c r="I115" s="77">
        <v>0</v>
      </c>
      <c r="J115" s="77">
        <v>0</v>
      </c>
      <c r="K115" s="274"/>
      <c r="L115" s="274"/>
      <c r="M115" s="274"/>
      <c r="N115" s="274"/>
      <c r="O115" s="274"/>
      <c r="P115" s="274"/>
      <c r="Q115" s="478"/>
    </row>
    <row r="116" spans="1:23" s="61" customFormat="1" ht="13.2" customHeight="1" x14ac:dyDescent="0.25">
      <c r="A116" s="478"/>
      <c r="B116" s="481"/>
      <c r="C116" s="478"/>
      <c r="D116" s="478"/>
      <c r="E116" s="478"/>
      <c r="F116" s="270">
        <v>2028</v>
      </c>
      <c r="G116" s="77">
        <v>0</v>
      </c>
      <c r="H116" s="77">
        <v>0</v>
      </c>
      <c r="I116" s="77">
        <v>0</v>
      </c>
      <c r="J116" s="77">
        <v>0</v>
      </c>
      <c r="K116" s="274"/>
      <c r="L116" s="274"/>
      <c r="M116" s="274"/>
      <c r="N116" s="274"/>
      <c r="O116" s="274"/>
      <c r="P116" s="274"/>
      <c r="Q116" s="478"/>
    </row>
    <row r="117" spans="1:23" s="61" customFormat="1" ht="13.2" customHeight="1" x14ac:dyDescent="0.25">
      <c r="A117" s="478"/>
      <c r="B117" s="481"/>
      <c r="C117" s="478"/>
      <c r="D117" s="478"/>
      <c r="E117" s="478"/>
      <c r="F117" s="270">
        <v>2029</v>
      </c>
      <c r="G117" s="77">
        <v>0</v>
      </c>
      <c r="H117" s="77">
        <v>0</v>
      </c>
      <c r="I117" s="77">
        <v>0</v>
      </c>
      <c r="J117" s="77">
        <v>0</v>
      </c>
      <c r="K117" s="274"/>
      <c r="L117" s="274"/>
      <c r="M117" s="274"/>
      <c r="N117" s="274"/>
      <c r="O117" s="274"/>
      <c r="P117" s="274"/>
      <c r="Q117" s="478"/>
    </row>
    <row r="118" spans="1:23" s="61" customFormat="1" ht="13.2" customHeight="1" x14ac:dyDescent="0.25">
      <c r="A118" s="478"/>
      <c r="B118" s="481"/>
      <c r="C118" s="478"/>
      <c r="D118" s="478"/>
      <c r="E118" s="478"/>
      <c r="F118" s="277">
        <v>2030</v>
      </c>
      <c r="G118" s="77">
        <v>0</v>
      </c>
      <c r="H118" s="77">
        <v>0</v>
      </c>
      <c r="I118" s="77">
        <v>0</v>
      </c>
      <c r="J118" s="77">
        <v>0</v>
      </c>
      <c r="K118" s="274"/>
      <c r="L118" s="274"/>
      <c r="M118" s="274"/>
      <c r="N118" s="274"/>
      <c r="O118" s="274"/>
      <c r="P118" s="274"/>
      <c r="Q118" s="478"/>
    </row>
    <row r="119" spans="1:23" s="9" customFormat="1" ht="13.95" customHeight="1" x14ac:dyDescent="0.3">
      <c r="A119" s="478">
        <v>14</v>
      </c>
      <c r="B119" s="481" t="s">
        <v>412</v>
      </c>
      <c r="C119" s="478"/>
      <c r="D119" s="478" t="s">
        <v>66</v>
      </c>
      <c r="E119" s="478" t="s">
        <v>65</v>
      </c>
      <c r="F119" s="66" t="s">
        <v>55</v>
      </c>
      <c r="G119" s="250">
        <f>SUM(G120:G126)</f>
        <v>950</v>
      </c>
      <c r="H119" s="250">
        <f>SUM(H120:H126)</f>
        <v>0</v>
      </c>
      <c r="I119" s="250">
        <f>SUM(I120:I126)</f>
        <v>950</v>
      </c>
      <c r="J119" s="250">
        <f>SUM(J120:J126)</f>
        <v>0</v>
      </c>
      <c r="K119" s="274"/>
      <c r="L119" s="274"/>
      <c r="M119" s="275"/>
      <c r="N119" s="275"/>
      <c r="O119" s="274"/>
      <c r="P119" s="274"/>
      <c r="Q119" s="478" t="s">
        <v>72</v>
      </c>
      <c r="R119" s="31"/>
      <c r="S119" s="31"/>
      <c r="T119" s="31"/>
      <c r="U119" s="31"/>
      <c r="V119" s="31"/>
      <c r="W119" s="31"/>
    </row>
    <row r="120" spans="1:23" s="9" customFormat="1" ht="13.95" customHeight="1" x14ac:dyDescent="0.3">
      <c r="A120" s="478"/>
      <c r="B120" s="481"/>
      <c r="C120" s="478"/>
      <c r="D120" s="478"/>
      <c r="E120" s="478"/>
      <c r="F120" s="270">
        <v>2024</v>
      </c>
      <c r="G120" s="77">
        <v>950</v>
      </c>
      <c r="H120" s="77">
        <v>0</v>
      </c>
      <c r="I120" s="77">
        <v>950</v>
      </c>
      <c r="J120" s="77">
        <v>0</v>
      </c>
      <c r="K120" s="274"/>
      <c r="L120" s="274"/>
      <c r="M120" s="274"/>
      <c r="N120" s="274"/>
      <c r="O120" s="274"/>
      <c r="P120" s="274"/>
      <c r="Q120" s="478"/>
      <c r="R120" s="31"/>
      <c r="S120" s="31"/>
      <c r="T120" s="31"/>
      <c r="U120" s="31"/>
      <c r="V120" s="31"/>
      <c r="W120" s="31"/>
    </row>
    <row r="121" spans="1:23" s="9" customFormat="1" ht="13.95" customHeight="1" x14ac:dyDescent="0.3">
      <c r="A121" s="478"/>
      <c r="B121" s="481"/>
      <c r="C121" s="478"/>
      <c r="D121" s="478"/>
      <c r="E121" s="478"/>
      <c r="F121" s="270">
        <v>2025</v>
      </c>
      <c r="G121" s="77">
        <v>0</v>
      </c>
      <c r="H121" s="77">
        <v>0</v>
      </c>
      <c r="I121" s="77">
        <v>0</v>
      </c>
      <c r="J121" s="77">
        <v>0</v>
      </c>
      <c r="K121" s="274"/>
      <c r="L121" s="274"/>
      <c r="M121" s="274"/>
      <c r="N121" s="274"/>
      <c r="O121" s="274"/>
      <c r="P121" s="274"/>
      <c r="Q121" s="478"/>
      <c r="R121" s="31"/>
      <c r="S121" s="31"/>
      <c r="T121" s="31"/>
      <c r="U121" s="31"/>
      <c r="V121" s="31"/>
      <c r="W121" s="31"/>
    </row>
    <row r="122" spans="1:23" s="9" customFormat="1" ht="13.95" customHeight="1" x14ac:dyDescent="0.3">
      <c r="A122" s="478"/>
      <c r="B122" s="481"/>
      <c r="C122" s="478"/>
      <c r="D122" s="478"/>
      <c r="E122" s="478"/>
      <c r="F122" s="270">
        <v>2026</v>
      </c>
      <c r="G122" s="77">
        <v>0</v>
      </c>
      <c r="H122" s="77">
        <v>0</v>
      </c>
      <c r="I122" s="77">
        <v>0</v>
      </c>
      <c r="J122" s="77">
        <v>0</v>
      </c>
      <c r="K122" s="274"/>
      <c r="L122" s="274"/>
      <c r="M122" s="274"/>
      <c r="N122" s="274"/>
      <c r="O122" s="274"/>
      <c r="P122" s="274"/>
      <c r="Q122" s="478"/>
      <c r="R122" s="31"/>
      <c r="S122" s="31"/>
      <c r="T122" s="31"/>
      <c r="U122" s="31"/>
      <c r="V122" s="31"/>
      <c r="W122" s="31"/>
    </row>
    <row r="123" spans="1:23" s="9" customFormat="1" ht="13.95" customHeight="1" x14ac:dyDescent="0.3">
      <c r="A123" s="478"/>
      <c r="B123" s="481"/>
      <c r="C123" s="478"/>
      <c r="D123" s="478"/>
      <c r="E123" s="478"/>
      <c r="F123" s="270">
        <v>2027</v>
      </c>
      <c r="G123" s="77">
        <v>0</v>
      </c>
      <c r="H123" s="77">
        <v>0</v>
      </c>
      <c r="I123" s="77">
        <v>0</v>
      </c>
      <c r="J123" s="77">
        <v>0</v>
      </c>
      <c r="K123" s="274"/>
      <c r="L123" s="274"/>
      <c r="M123" s="274"/>
      <c r="N123" s="274"/>
      <c r="O123" s="274"/>
      <c r="P123" s="274"/>
      <c r="Q123" s="478"/>
      <c r="R123" s="31"/>
      <c r="S123" s="31"/>
      <c r="T123" s="31"/>
      <c r="U123" s="31"/>
      <c r="V123" s="31"/>
      <c r="W123" s="31"/>
    </row>
    <row r="124" spans="1:23" s="9" customFormat="1" ht="13.95" customHeight="1" x14ac:dyDescent="0.3">
      <c r="A124" s="478"/>
      <c r="B124" s="481"/>
      <c r="C124" s="478"/>
      <c r="D124" s="478"/>
      <c r="E124" s="478"/>
      <c r="F124" s="270">
        <v>2028</v>
      </c>
      <c r="G124" s="77">
        <v>0</v>
      </c>
      <c r="H124" s="77">
        <v>0</v>
      </c>
      <c r="I124" s="77">
        <v>0</v>
      </c>
      <c r="J124" s="77">
        <v>0</v>
      </c>
      <c r="K124" s="274"/>
      <c r="L124" s="274"/>
      <c r="M124" s="274"/>
      <c r="N124" s="274"/>
      <c r="O124" s="274"/>
      <c r="P124" s="274"/>
      <c r="Q124" s="478"/>
      <c r="R124" s="31"/>
      <c r="S124" s="31"/>
      <c r="T124" s="31"/>
      <c r="U124" s="31"/>
      <c r="V124" s="31"/>
      <c r="W124" s="31"/>
    </row>
    <row r="125" spans="1:23" s="9" customFormat="1" ht="13.95" customHeight="1" x14ac:dyDescent="0.3">
      <c r="A125" s="478"/>
      <c r="B125" s="481"/>
      <c r="C125" s="478"/>
      <c r="D125" s="478"/>
      <c r="E125" s="478"/>
      <c r="F125" s="270">
        <v>2029</v>
      </c>
      <c r="G125" s="77">
        <v>0</v>
      </c>
      <c r="H125" s="77">
        <v>0</v>
      </c>
      <c r="I125" s="77">
        <v>0</v>
      </c>
      <c r="J125" s="77">
        <v>0</v>
      </c>
      <c r="K125" s="274"/>
      <c r="L125" s="274"/>
      <c r="M125" s="274"/>
      <c r="N125" s="274"/>
      <c r="O125" s="274"/>
      <c r="P125" s="274"/>
      <c r="Q125" s="478"/>
      <c r="R125" s="31"/>
      <c r="S125" s="31"/>
      <c r="T125" s="31"/>
      <c r="U125" s="31"/>
      <c r="V125" s="31"/>
      <c r="W125" s="31"/>
    </row>
    <row r="126" spans="1:23" s="9" customFormat="1" ht="13.95" customHeight="1" x14ac:dyDescent="0.3">
      <c r="A126" s="478"/>
      <c r="B126" s="481"/>
      <c r="C126" s="478"/>
      <c r="D126" s="478"/>
      <c r="E126" s="478"/>
      <c r="F126" s="270">
        <v>2030</v>
      </c>
      <c r="G126" s="77">
        <v>0</v>
      </c>
      <c r="H126" s="77">
        <v>0</v>
      </c>
      <c r="I126" s="77">
        <v>0</v>
      </c>
      <c r="J126" s="77">
        <v>0</v>
      </c>
      <c r="K126" s="274"/>
      <c r="L126" s="274"/>
      <c r="M126" s="274"/>
      <c r="N126" s="274"/>
      <c r="O126" s="274"/>
      <c r="P126" s="274"/>
      <c r="Q126" s="478"/>
      <c r="R126" s="31"/>
      <c r="S126" s="31"/>
      <c r="T126" s="31"/>
      <c r="U126" s="31"/>
      <c r="V126" s="31"/>
      <c r="W126" s="31"/>
    </row>
    <row r="127" spans="1:23" s="9" customFormat="1" ht="15" customHeight="1" x14ac:dyDescent="0.3">
      <c r="A127" s="482">
        <v>15</v>
      </c>
      <c r="B127" s="481" t="s">
        <v>413</v>
      </c>
      <c r="C127" s="478"/>
      <c r="D127" s="478" t="s">
        <v>66</v>
      </c>
      <c r="E127" s="478" t="s">
        <v>65</v>
      </c>
      <c r="F127" s="247" t="s">
        <v>55</v>
      </c>
      <c r="G127" s="250">
        <f>SUM(G128:G134)</f>
        <v>26700</v>
      </c>
      <c r="H127" s="250">
        <f>SUM(H128:H134)</f>
        <v>0</v>
      </c>
      <c r="I127" s="250">
        <f>SUM(I128:I134)</f>
        <v>26700</v>
      </c>
      <c r="J127" s="250">
        <f>SUM(J128:J134)</f>
        <v>0</v>
      </c>
      <c r="K127" s="64"/>
      <c r="L127" s="64"/>
      <c r="M127" s="64"/>
      <c r="N127" s="64"/>
      <c r="O127" s="64"/>
      <c r="P127" s="64"/>
      <c r="Q127" s="478" t="s">
        <v>71</v>
      </c>
      <c r="R127" s="31"/>
      <c r="S127" s="31"/>
      <c r="T127" s="31"/>
      <c r="U127" s="31"/>
      <c r="V127" s="31"/>
      <c r="W127" s="31"/>
    </row>
    <row r="128" spans="1:23" s="9" customFormat="1" x14ac:dyDescent="0.3">
      <c r="A128" s="482"/>
      <c r="B128" s="481"/>
      <c r="C128" s="478"/>
      <c r="D128" s="478"/>
      <c r="E128" s="478"/>
      <c r="F128" s="270">
        <v>2024</v>
      </c>
      <c r="G128" s="77">
        <v>10500</v>
      </c>
      <c r="H128" s="77">
        <v>0</v>
      </c>
      <c r="I128" s="77">
        <v>10500</v>
      </c>
      <c r="J128" s="77">
        <v>0</v>
      </c>
      <c r="K128" s="64"/>
      <c r="L128" s="64"/>
      <c r="M128" s="64"/>
      <c r="N128" s="64"/>
      <c r="O128" s="64"/>
      <c r="P128" s="64"/>
      <c r="Q128" s="478"/>
      <c r="R128" s="31"/>
      <c r="S128" s="31"/>
      <c r="T128" s="31"/>
      <c r="U128" s="31"/>
      <c r="V128" s="31"/>
      <c r="W128" s="31"/>
    </row>
    <row r="129" spans="1:23" s="9" customFormat="1" x14ac:dyDescent="0.3">
      <c r="A129" s="482"/>
      <c r="B129" s="481"/>
      <c r="C129" s="478"/>
      <c r="D129" s="478"/>
      <c r="E129" s="478"/>
      <c r="F129" s="270">
        <v>2025</v>
      </c>
      <c r="G129" s="77">
        <v>8300</v>
      </c>
      <c r="H129" s="77">
        <v>0</v>
      </c>
      <c r="I129" s="77">
        <v>8300</v>
      </c>
      <c r="J129" s="77">
        <v>0</v>
      </c>
      <c r="K129" s="64"/>
      <c r="L129" s="64"/>
      <c r="M129" s="64"/>
      <c r="N129" s="64"/>
      <c r="O129" s="64"/>
      <c r="P129" s="64"/>
      <c r="Q129" s="478"/>
      <c r="R129" s="31"/>
      <c r="S129" s="31"/>
      <c r="T129" s="31"/>
      <c r="U129" s="31"/>
      <c r="V129" s="31"/>
      <c r="W129" s="31"/>
    </row>
    <row r="130" spans="1:23" s="9" customFormat="1" x14ac:dyDescent="0.3">
      <c r="A130" s="482"/>
      <c r="B130" s="481"/>
      <c r="C130" s="478"/>
      <c r="D130" s="478"/>
      <c r="E130" s="478"/>
      <c r="F130" s="270">
        <v>2026</v>
      </c>
      <c r="G130" s="77">
        <v>7900</v>
      </c>
      <c r="H130" s="77">
        <v>0</v>
      </c>
      <c r="I130" s="77">
        <v>7900</v>
      </c>
      <c r="J130" s="77">
        <v>0</v>
      </c>
      <c r="K130" s="64"/>
      <c r="L130" s="64"/>
      <c r="M130" s="64"/>
      <c r="N130" s="64"/>
      <c r="O130" s="64"/>
      <c r="P130" s="64"/>
      <c r="Q130" s="478"/>
      <c r="R130" s="31"/>
      <c r="S130" s="31"/>
      <c r="T130" s="31"/>
      <c r="U130" s="31"/>
      <c r="V130" s="31"/>
      <c r="W130" s="31"/>
    </row>
    <row r="131" spans="1:23" s="9" customFormat="1" x14ac:dyDescent="0.3">
      <c r="A131" s="482"/>
      <c r="B131" s="481"/>
      <c r="C131" s="478"/>
      <c r="D131" s="478"/>
      <c r="E131" s="478"/>
      <c r="F131" s="270">
        <v>2027</v>
      </c>
      <c r="G131" s="77">
        <v>0</v>
      </c>
      <c r="H131" s="77">
        <v>0</v>
      </c>
      <c r="I131" s="77">
        <v>0</v>
      </c>
      <c r="J131" s="77">
        <v>0</v>
      </c>
      <c r="K131" s="64"/>
      <c r="L131" s="64"/>
      <c r="M131" s="64"/>
      <c r="N131" s="64"/>
      <c r="O131" s="64"/>
      <c r="P131" s="64"/>
      <c r="Q131" s="478"/>
      <c r="R131" s="31"/>
      <c r="S131" s="31"/>
      <c r="T131" s="31"/>
      <c r="U131" s="31"/>
      <c r="V131" s="31"/>
      <c r="W131" s="31"/>
    </row>
    <row r="132" spans="1:23" s="9" customFormat="1" x14ac:dyDescent="0.3">
      <c r="A132" s="482"/>
      <c r="B132" s="481"/>
      <c r="C132" s="478"/>
      <c r="D132" s="478"/>
      <c r="E132" s="478"/>
      <c r="F132" s="270">
        <v>2028</v>
      </c>
      <c r="G132" s="77">
        <v>0</v>
      </c>
      <c r="H132" s="77">
        <v>0</v>
      </c>
      <c r="I132" s="77">
        <v>0</v>
      </c>
      <c r="J132" s="77">
        <v>0</v>
      </c>
      <c r="K132" s="64"/>
      <c r="L132" s="64"/>
      <c r="M132" s="64"/>
      <c r="N132" s="64"/>
      <c r="O132" s="64"/>
      <c r="P132" s="64"/>
      <c r="Q132" s="478"/>
      <c r="R132" s="31"/>
      <c r="S132" s="31"/>
      <c r="T132" s="31"/>
      <c r="U132" s="31"/>
      <c r="V132" s="31"/>
      <c r="W132" s="31"/>
    </row>
    <row r="133" spans="1:23" s="9" customFormat="1" x14ac:dyDescent="0.3">
      <c r="A133" s="482"/>
      <c r="B133" s="481"/>
      <c r="C133" s="478"/>
      <c r="D133" s="478"/>
      <c r="E133" s="478"/>
      <c r="F133" s="270">
        <v>2029</v>
      </c>
      <c r="G133" s="77">
        <v>0</v>
      </c>
      <c r="H133" s="77">
        <v>0</v>
      </c>
      <c r="I133" s="77">
        <v>0</v>
      </c>
      <c r="J133" s="77">
        <v>0</v>
      </c>
      <c r="K133" s="64"/>
      <c r="L133" s="64"/>
      <c r="M133" s="64"/>
      <c r="N133" s="64"/>
      <c r="O133" s="64"/>
      <c r="P133" s="64"/>
      <c r="Q133" s="478"/>
      <c r="R133" s="31"/>
      <c r="S133" s="31"/>
      <c r="T133" s="31"/>
      <c r="U133" s="31"/>
      <c r="V133" s="31"/>
      <c r="W133" s="31"/>
    </row>
    <row r="134" spans="1:23" s="9" customFormat="1" x14ac:dyDescent="0.3">
      <c r="A134" s="482"/>
      <c r="B134" s="481"/>
      <c r="C134" s="478"/>
      <c r="D134" s="478"/>
      <c r="E134" s="478"/>
      <c r="F134" s="277">
        <v>2030</v>
      </c>
      <c r="G134" s="77">
        <v>0</v>
      </c>
      <c r="H134" s="77">
        <v>0</v>
      </c>
      <c r="I134" s="77">
        <v>0</v>
      </c>
      <c r="J134" s="77">
        <v>0</v>
      </c>
      <c r="K134" s="64"/>
      <c r="L134" s="64"/>
      <c r="M134" s="64"/>
      <c r="N134" s="64"/>
      <c r="O134" s="64"/>
      <c r="P134" s="64"/>
      <c r="Q134" s="478"/>
      <c r="R134" s="31"/>
      <c r="S134" s="31"/>
      <c r="T134" s="31"/>
      <c r="U134" s="31"/>
      <c r="V134" s="31"/>
      <c r="W134" s="31"/>
    </row>
    <row r="135" spans="1:23" s="9" customFormat="1" x14ac:dyDescent="0.3">
      <c r="A135" s="482">
        <v>16</v>
      </c>
      <c r="B135" s="481" t="s">
        <v>410</v>
      </c>
      <c r="C135" s="478"/>
      <c r="D135" s="478" t="s">
        <v>66</v>
      </c>
      <c r="E135" s="478" t="s">
        <v>65</v>
      </c>
      <c r="F135" s="247" t="s">
        <v>55</v>
      </c>
      <c r="G135" s="250">
        <f>SUM(G136:G142)</f>
        <v>95600.1</v>
      </c>
      <c r="H135" s="250">
        <f>SUM(H136:H142)</f>
        <v>0</v>
      </c>
      <c r="I135" s="250">
        <f>SUM(I136:I142)</f>
        <v>95600.1</v>
      </c>
      <c r="J135" s="250">
        <f>SUM(J136:J142)</f>
        <v>0</v>
      </c>
      <c r="K135" s="64"/>
      <c r="L135" s="64"/>
      <c r="M135" s="64"/>
      <c r="N135" s="64"/>
      <c r="O135" s="64"/>
      <c r="P135" s="64"/>
      <c r="Q135" s="478" t="s">
        <v>71</v>
      </c>
      <c r="R135" s="31"/>
      <c r="S135" s="31"/>
      <c r="T135" s="31"/>
      <c r="U135" s="31"/>
      <c r="V135" s="31"/>
      <c r="W135" s="31"/>
    </row>
    <row r="136" spans="1:23" s="9" customFormat="1" x14ac:dyDescent="0.3">
      <c r="A136" s="482"/>
      <c r="B136" s="481"/>
      <c r="C136" s="478"/>
      <c r="D136" s="478"/>
      <c r="E136" s="478"/>
      <c r="F136" s="270">
        <v>2024</v>
      </c>
      <c r="G136" s="77">
        <v>31866.7</v>
      </c>
      <c r="H136" s="77">
        <v>0</v>
      </c>
      <c r="I136" s="77">
        <v>31866.7</v>
      </c>
      <c r="J136" s="77">
        <v>0</v>
      </c>
      <c r="K136" s="64"/>
      <c r="L136" s="64"/>
      <c r="M136" s="64"/>
      <c r="N136" s="64"/>
      <c r="O136" s="64"/>
      <c r="P136" s="64"/>
      <c r="Q136" s="478"/>
      <c r="R136" s="31"/>
      <c r="S136" s="31"/>
      <c r="T136" s="31"/>
      <c r="U136" s="31"/>
      <c r="V136" s="31"/>
      <c r="W136" s="31"/>
    </row>
    <row r="137" spans="1:23" s="9" customFormat="1" x14ac:dyDescent="0.3">
      <c r="A137" s="482"/>
      <c r="B137" s="481"/>
      <c r="C137" s="478"/>
      <c r="D137" s="478"/>
      <c r="E137" s="478"/>
      <c r="F137" s="270">
        <v>2025</v>
      </c>
      <c r="G137" s="77">
        <v>31866.7</v>
      </c>
      <c r="H137" s="77">
        <v>0</v>
      </c>
      <c r="I137" s="77">
        <v>31866.7</v>
      </c>
      <c r="J137" s="77">
        <v>0</v>
      </c>
      <c r="K137" s="64"/>
      <c r="L137" s="64"/>
      <c r="M137" s="64"/>
      <c r="N137" s="64"/>
      <c r="O137" s="64"/>
      <c r="P137" s="64"/>
      <c r="Q137" s="478"/>
      <c r="R137" s="31"/>
      <c r="S137" s="31"/>
      <c r="T137" s="31"/>
      <c r="U137" s="31"/>
      <c r="V137" s="31"/>
      <c r="W137" s="31"/>
    </row>
    <row r="138" spans="1:23" s="9" customFormat="1" x14ac:dyDescent="0.3">
      <c r="A138" s="482"/>
      <c r="B138" s="481"/>
      <c r="C138" s="478"/>
      <c r="D138" s="478"/>
      <c r="E138" s="478"/>
      <c r="F138" s="270">
        <v>2026</v>
      </c>
      <c r="G138" s="77">
        <v>31866.7</v>
      </c>
      <c r="H138" s="77">
        <v>0</v>
      </c>
      <c r="I138" s="77">
        <v>31866.7</v>
      </c>
      <c r="J138" s="77">
        <v>0</v>
      </c>
      <c r="K138" s="64"/>
      <c r="L138" s="64"/>
      <c r="M138" s="64"/>
      <c r="N138" s="64"/>
      <c r="O138" s="64"/>
      <c r="P138" s="64"/>
      <c r="Q138" s="478"/>
      <c r="R138" s="31"/>
      <c r="S138" s="31"/>
      <c r="T138" s="31"/>
      <c r="U138" s="31"/>
      <c r="V138" s="31"/>
      <c r="W138" s="31"/>
    </row>
    <row r="139" spans="1:23" s="9" customFormat="1" x14ac:dyDescent="0.3">
      <c r="A139" s="482"/>
      <c r="B139" s="481"/>
      <c r="C139" s="478"/>
      <c r="D139" s="478"/>
      <c r="E139" s="478"/>
      <c r="F139" s="270">
        <v>2027</v>
      </c>
      <c r="G139" s="77">
        <v>0</v>
      </c>
      <c r="H139" s="77">
        <v>0</v>
      </c>
      <c r="I139" s="77">
        <v>0</v>
      </c>
      <c r="J139" s="77">
        <v>0</v>
      </c>
      <c r="K139" s="64"/>
      <c r="L139" s="64"/>
      <c r="M139" s="64"/>
      <c r="N139" s="64"/>
      <c r="O139" s="64"/>
      <c r="P139" s="64"/>
      <c r="Q139" s="478"/>
      <c r="R139" s="31"/>
      <c r="S139" s="31"/>
      <c r="T139" s="31"/>
      <c r="U139" s="31"/>
      <c r="V139" s="31"/>
      <c r="W139" s="31"/>
    </row>
    <row r="140" spans="1:23" s="9" customFormat="1" x14ac:dyDescent="0.3">
      <c r="A140" s="482"/>
      <c r="B140" s="481"/>
      <c r="C140" s="478"/>
      <c r="D140" s="478"/>
      <c r="E140" s="478"/>
      <c r="F140" s="270">
        <v>2028</v>
      </c>
      <c r="G140" s="77">
        <v>0</v>
      </c>
      <c r="H140" s="77">
        <v>0</v>
      </c>
      <c r="I140" s="77">
        <v>0</v>
      </c>
      <c r="J140" s="77">
        <v>0</v>
      </c>
      <c r="K140" s="64"/>
      <c r="L140" s="64"/>
      <c r="M140" s="64"/>
      <c r="N140" s="64"/>
      <c r="O140" s="64"/>
      <c r="P140" s="64"/>
      <c r="Q140" s="478"/>
      <c r="R140" s="31"/>
      <c r="S140" s="31"/>
      <c r="T140" s="31"/>
      <c r="U140" s="31"/>
      <c r="V140" s="31"/>
      <c r="W140" s="31"/>
    </row>
    <row r="141" spans="1:23" s="9" customFormat="1" x14ac:dyDescent="0.3">
      <c r="A141" s="482"/>
      <c r="B141" s="481"/>
      <c r="C141" s="478"/>
      <c r="D141" s="478"/>
      <c r="E141" s="478"/>
      <c r="F141" s="270">
        <v>2029</v>
      </c>
      <c r="G141" s="77">
        <v>0</v>
      </c>
      <c r="H141" s="77">
        <v>0</v>
      </c>
      <c r="I141" s="77">
        <v>0</v>
      </c>
      <c r="J141" s="77">
        <v>0</v>
      </c>
      <c r="K141" s="64"/>
      <c r="L141" s="64"/>
      <c r="M141" s="64"/>
      <c r="N141" s="64"/>
      <c r="O141" s="64"/>
      <c r="P141" s="64"/>
      <c r="Q141" s="478"/>
      <c r="R141" s="31"/>
      <c r="S141" s="31"/>
      <c r="T141" s="31"/>
      <c r="U141" s="31"/>
      <c r="V141" s="31"/>
      <c r="W141" s="31"/>
    </row>
    <row r="142" spans="1:23" s="9" customFormat="1" x14ac:dyDescent="0.3">
      <c r="A142" s="482"/>
      <c r="B142" s="481"/>
      <c r="C142" s="478"/>
      <c r="D142" s="478"/>
      <c r="E142" s="478"/>
      <c r="F142" s="277">
        <v>2030</v>
      </c>
      <c r="G142" s="77">
        <v>0</v>
      </c>
      <c r="H142" s="77">
        <v>0</v>
      </c>
      <c r="I142" s="77">
        <v>0</v>
      </c>
      <c r="J142" s="77">
        <v>0</v>
      </c>
      <c r="K142" s="64"/>
      <c r="L142" s="64"/>
      <c r="M142" s="64"/>
      <c r="N142" s="64"/>
      <c r="O142" s="64"/>
      <c r="P142" s="64"/>
      <c r="Q142" s="478"/>
      <c r="R142" s="31"/>
      <c r="S142" s="31"/>
      <c r="T142" s="31"/>
      <c r="U142" s="31"/>
      <c r="V142" s="31"/>
      <c r="W142" s="31"/>
    </row>
    <row r="143" spans="1:23" ht="15" customHeight="1" x14ac:dyDescent="0.3">
      <c r="A143" s="476">
        <v>17</v>
      </c>
      <c r="B143" s="481" t="s">
        <v>424</v>
      </c>
      <c r="C143" s="497"/>
      <c r="D143" s="497" t="s">
        <v>66</v>
      </c>
      <c r="E143" s="497" t="s">
        <v>65</v>
      </c>
      <c r="F143" s="280" t="s">
        <v>55</v>
      </c>
      <c r="G143" s="260">
        <f>SUM(G144:G150)</f>
        <v>1246</v>
      </c>
      <c r="H143" s="260">
        <f>SUM(H144:H150)</f>
        <v>0</v>
      </c>
      <c r="I143" s="260">
        <f>SUM(I144:I150)</f>
        <v>1246</v>
      </c>
      <c r="J143" s="260">
        <f>SUM(J144:J150)</f>
        <v>0</v>
      </c>
      <c r="K143" s="281"/>
      <c r="L143" s="281"/>
      <c r="M143" s="282"/>
      <c r="N143" s="283"/>
      <c r="O143" s="284"/>
      <c r="P143" s="284"/>
      <c r="Q143" s="497" t="s">
        <v>68</v>
      </c>
    </row>
    <row r="144" spans="1:23" x14ac:dyDescent="0.3">
      <c r="A144" s="476"/>
      <c r="B144" s="481"/>
      <c r="C144" s="497"/>
      <c r="D144" s="497"/>
      <c r="E144" s="497"/>
      <c r="F144" s="85">
        <v>2024</v>
      </c>
      <c r="G144" s="264">
        <v>178</v>
      </c>
      <c r="H144" s="264">
        <v>0</v>
      </c>
      <c r="I144" s="264">
        <v>178</v>
      </c>
      <c r="J144" s="264">
        <v>0</v>
      </c>
      <c r="K144" s="278"/>
      <c r="L144" s="278"/>
      <c r="M144" s="278"/>
      <c r="N144" s="278"/>
      <c r="O144" s="278"/>
      <c r="P144" s="278"/>
      <c r="Q144" s="497"/>
    </row>
    <row r="145" spans="1:17" x14ac:dyDescent="0.3">
      <c r="A145" s="476"/>
      <c r="B145" s="481"/>
      <c r="C145" s="497"/>
      <c r="D145" s="497"/>
      <c r="E145" s="497"/>
      <c r="F145" s="85">
        <v>2025</v>
      </c>
      <c r="G145" s="264">
        <v>178</v>
      </c>
      <c r="H145" s="264">
        <v>0</v>
      </c>
      <c r="I145" s="264">
        <v>178</v>
      </c>
      <c r="J145" s="264">
        <v>0</v>
      </c>
      <c r="K145" s="278"/>
      <c r="L145" s="278"/>
      <c r="M145" s="278"/>
      <c r="N145" s="278"/>
      <c r="O145" s="278"/>
      <c r="P145" s="278"/>
      <c r="Q145" s="497"/>
    </row>
    <row r="146" spans="1:17" x14ac:dyDescent="0.3">
      <c r="A146" s="476"/>
      <c r="B146" s="481"/>
      <c r="C146" s="497"/>
      <c r="D146" s="497"/>
      <c r="E146" s="497"/>
      <c r="F146" s="85">
        <v>2026</v>
      </c>
      <c r="G146" s="264">
        <v>178</v>
      </c>
      <c r="H146" s="264">
        <v>0</v>
      </c>
      <c r="I146" s="264">
        <v>178</v>
      </c>
      <c r="J146" s="264">
        <v>0</v>
      </c>
      <c r="K146" s="278"/>
      <c r="L146" s="278"/>
      <c r="M146" s="278"/>
      <c r="N146" s="278"/>
      <c r="O146" s="278"/>
      <c r="P146" s="278"/>
      <c r="Q146" s="497"/>
    </row>
    <row r="147" spans="1:17" x14ac:dyDescent="0.3">
      <c r="A147" s="476"/>
      <c r="B147" s="481"/>
      <c r="C147" s="497"/>
      <c r="D147" s="497"/>
      <c r="E147" s="497"/>
      <c r="F147" s="85">
        <v>2027</v>
      </c>
      <c r="G147" s="264">
        <v>178</v>
      </c>
      <c r="H147" s="264">
        <v>0</v>
      </c>
      <c r="I147" s="264">
        <v>178</v>
      </c>
      <c r="J147" s="264">
        <v>0</v>
      </c>
      <c r="K147" s="278"/>
      <c r="L147" s="278"/>
      <c r="M147" s="278"/>
      <c r="N147" s="278"/>
      <c r="O147" s="278"/>
      <c r="P147" s="278"/>
      <c r="Q147" s="497"/>
    </row>
    <row r="148" spans="1:17" x14ac:dyDescent="0.3">
      <c r="A148" s="476"/>
      <c r="B148" s="481"/>
      <c r="C148" s="497"/>
      <c r="D148" s="497"/>
      <c r="E148" s="497"/>
      <c r="F148" s="85">
        <v>2028</v>
      </c>
      <c r="G148" s="264">
        <v>178</v>
      </c>
      <c r="H148" s="264">
        <v>0</v>
      </c>
      <c r="I148" s="264">
        <v>178</v>
      </c>
      <c r="J148" s="264">
        <v>0</v>
      </c>
      <c r="K148" s="278"/>
      <c r="L148" s="278"/>
      <c r="M148" s="278"/>
      <c r="N148" s="278"/>
      <c r="O148" s="278"/>
      <c r="P148" s="278"/>
      <c r="Q148" s="497"/>
    </row>
    <row r="149" spans="1:17" x14ac:dyDescent="0.3">
      <c r="A149" s="476"/>
      <c r="B149" s="481"/>
      <c r="C149" s="497"/>
      <c r="D149" s="497"/>
      <c r="E149" s="497"/>
      <c r="F149" s="85">
        <v>2029</v>
      </c>
      <c r="G149" s="264">
        <v>178</v>
      </c>
      <c r="H149" s="264">
        <v>0</v>
      </c>
      <c r="I149" s="264">
        <v>178</v>
      </c>
      <c r="J149" s="264">
        <v>0</v>
      </c>
      <c r="K149" s="278"/>
      <c r="L149" s="278"/>
      <c r="M149" s="278"/>
      <c r="N149" s="278"/>
      <c r="O149" s="278"/>
      <c r="P149" s="278"/>
      <c r="Q149" s="497"/>
    </row>
    <row r="150" spans="1:17" x14ac:dyDescent="0.3">
      <c r="A150" s="476"/>
      <c r="B150" s="481"/>
      <c r="C150" s="497"/>
      <c r="D150" s="497"/>
      <c r="E150" s="497"/>
      <c r="F150" s="85">
        <v>2030</v>
      </c>
      <c r="G150" s="264">
        <v>178</v>
      </c>
      <c r="H150" s="264">
        <v>0</v>
      </c>
      <c r="I150" s="264">
        <v>178</v>
      </c>
      <c r="J150" s="264">
        <v>0</v>
      </c>
      <c r="K150" s="278"/>
      <c r="L150" s="278"/>
      <c r="M150" s="278"/>
      <c r="N150" s="278"/>
      <c r="O150" s="278"/>
      <c r="P150" s="278"/>
      <c r="Q150" s="497"/>
    </row>
    <row r="151" spans="1:17" ht="15" customHeight="1" x14ac:dyDescent="0.3">
      <c r="A151" s="476">
        <v>18</v>
      </c>
      <c r="B151" s="481" t="s">
        <v>67</v>
      </c>
      <c r="C151" s="497"/>
      <c r="D151" s="497" t="s">
        <v>66</v>
      </c>
      <c r="E151" s="497" t="s">
        <v>65</v>
      </c>
      <c r="F151" s="280" t="s">
        <v>55</v>
      </c>
      <c r="G151" s="260">
        <f>SUM(G152:G158)</f>
        <v>294</v>
      </c>
      <c r="H151" s="260">
        <f>SUM(H152:H158)</f>
        <v>0</v>
      </c>
      <c r="I151" s="260">
        <f>SUM(I152:I158)</f>
        <v>294</v>
      </c>
      <c r="J151" s="260">
        <f>SUM(J152:J158)</f>
        <v>0</v>
      </c>
      <c r="K151" s="278"/>
      <c r="L151" s="278"/>
      <c r="M151" s="279"/>
      <c r="N151" s="279"/>
      <c r="O151" s="278"/>
      <c r="P151" s="278"/>
      <c r="Q151" s="500" t="s">
        <v>194</v>
      </c>
    </row>
    <row r="152" spans="1:17" x14ac:dyDescent="0.3">
      <c r="A152" s="476"/>
      <c r="B152" s="481"/>
      <c r="C152" s="497"/>
      <c r="D152" s="497"/>
      <c r="E152" s="497"/>
      <c r="F152" s="85">
        <v>2024</v>
      </c>
      <c r="G152" s="285">
        <v>42</v>
      </c>
      <c r="H152" s="285">
        <v>0</v>
      </c>
      <c r="I152" s="285">
        <v>42</v>
      </c>
      <c r="J152" s="285">
        <v>0</v>
      </c>
      <c r="K152" s="278"/>
      <c r="L152" s="278"/>
      <c r="M152" s="278"/>
      <c r="N152" s="278"/>
      <c r="O152" s="278"/>
      <c r="P152" s="278"/>
      <c r="Q152" s="500"/>
    </row>
    <row r="153" spans="1:17" x14ac:dyDescent="0.3">
      <c r="A153" s="476"/>
      <c r="B153" s="481"/>
      <c r="C153" s="497"/>
      <c r="D153" s="497"/>
      <c r="E153" s="497"/>
      <c r="F153" s="85">
        <v>2025</v>
      </c>
      <c r="G153" s="285">
        <v>42</v>
      </c>
      <c r="H153" s="285">
        <v>0</v>
      </c>
      <c r="I153" s="285">
        <v>42</v>
      </c>
      <c r="J153" s="285">
        <v>0</v>
      </c>
      <c r="K153" s="278"/>
      <c r="L153" s="278"/>
      <c r="M153" s="278"/>
      <c r="N153" s="278"/>
      <c r="O153" s="278"/>
      <c r="P153" s="278"/>
      <c r="Q153" s="500"/>
    </row>
    <row r="154" spans="1:17" x14ac:dyDescent="0.3">
      <c r="A154" s="476"/>
      <c r="B154" s="481"/>
      <c r="C154" s="497"/>
      <c r="D154" s="497"/>
      <c r="E154" s="497"/>
      <c r="F154" s="85">
        <v>2026</v>
      </c>
      <c r="G154" s="285">
        <v>42</v>
      </c>
      <c r="H154" s="285">
        <v>0</v>
      </c>
      <c r="I154" s="285">
        <v>42</v>
      </c>
      <c r="J154" s="285">
        <v>0</v>
      </c>
      <c r="K154" s="278"/>
      <c r="L154" s="278"/>
      <c r="M154" s="278"/>
      <c r="N154" s="278"/>
      <c r="O154" s="278"/>
      <c r="P154" s="278"/>
      <c r="Q154" s="500"/>
    </row>
    <row r="155" spans="1:17" x14ac:dyDescent="0.3">
      <c r="A155" s="476"/>
      <c r="B155" s="481"/>
      <c r="C155" s="497"/>
      <c r="D155" s="497"/>
      <c r="E155" s="497"/>
      <c r="F155" s="85">
        <v>2027</v>
      </c>
      <c r="G155" s="285">
        <v>42</v>
      </c>
      <c r="H155" s="285">
        <v>0</v>
      </c>
      <c r="I155" s="285">
        <v>42</v>
      </c>
      <c r="J155" s="285">
        <v>0</v>
      </c>
      <c r="K155" s="278"/>
      <c r="L155" s="278"/>
      <c r="M155" s="278"/>
      <c r="N155" s="278"/>
      <c r="O155" s="278"/>
      <c r="P155" s="278"/>
      <c r="Q155" s="500"/>
    </row>
    <row r="156" spans="1:17" x14ac:dyDescent="0.3">
      <c r="A156" s="476"/>
      <c r="B156" s="481"/>
      <c r="C156" s="497"/>
      <c r="D156" s="497"/>
      <c r="E156" s="497"/>
      <c r="F156" s="85">
        <v>2028</v>
      </c>
      <c r="G156" s="285">
        <v>42</v>
      </c>
      <c r="H156" s="285">
        <v>0</v>
      </c>
      <c r="I156" s="285">
        <v>42</v>
      </c>
      <c r="J156" s="285">
        <v>0</v>
      </c>
      <c r="K156" s="278"/>
      <c r="L156" s="278"/>
      <c r="M156" s="278"/>
      <c r="N156" s="278"/>
      <c r="O156" s="278"/>
      <c r="P156" s="278"/>
      <c r="Q156" s="500"/>
    </row>
    <row r="157" spans="1:17" x14ac:dyDescent="0.3">
      <c r="A157" s="476"/>
      <c r="B157" s="481"/>
      <c r="C157" s="497"/>
      <c r="D157" s="497"/>
      <c r="E157" s="497"/>
      <c r="F157" s="85">
        <v>2029</v>
      </c>
      <c r="G157" s="285">
        <v>42</v>
      </c>
      <c r="H157" s="285">
        <v>0</v>
      </c>
      <c r="I157" s="285">
        <v>42</v>
      </c>
      <c r="J157" s="285">
        <v>0</v>
      </c>
      <c r="K157" s="278"/>
      <c r="L157" s="278"/>
      <c r="M157" s="278"/>
      <c r="N157" s="278"/>
      <c r="O157" s="278"/>
      <c r="P157" s="278"/>
      <c r="Q157" s="500"/>
    </row>
    <row r="158" spans="1:17" x14ac:dyDescent="0.3">
      <c r="A158" s="476"/>
      <c r="B158" s="481"/>
      <c r="C158" s="497"/>
      <c r="D158" s="497"/>
      <c r="E158" s="497"/>
      <c r="F158" s="85">
        <v>2030</v>
      </c>
      <c r="G158" s="285">
        <v>42</v>
      </c>
      <c r="H158" s="285">
        <v>0</v>
      </c>
      <c r="I158" s="285">
        <v>42</v>
      </c>
      <c r="J158" s="285">
        <v>0</v>
      </c>
      <c r="K158" s="278"/>
      <c r="L158" s="278"/>
      <c r="M158" s="278"/>
      <c r="N158" s="278"/>
      <c r="O158" s="278"/>
      <c r="P158" s="278"/>
      <c r="Q158" s="500"/>
    </row>
    <row r="159" spans="1:17" x14ac:dyDescent="0.3">
      <c r="A159" s="497"/>
      <c r="B159" s="498" t="s">
        <v>64</v>
      </c>
      <c r="C159" s="497"/>
      <c r="D159" s="497"/>
      <c r="E159" s="497"/>
      <c r="F159" s="280" t="s">
        <v>55</v>
      </c>
      <c r="G159" s="260">
        <f>SUM(G160:G166)</f>
        <v>461071.6</v>
      </c>
      <c r="H159" s="260">
        <f>SUM(H160:H166)</f>
        <v>0</v>
      </c>
      <c r="I159" s="260">
        <f>SUM(I160:I166)</f>
        <v>461071.6</v>
      </c>
      <c r="J159" s="260">
        <f>SUM(J160:J166)</f>
        <v>0</v>
      </c>
      <c r="K159" s="278"/>
      <c r="L159" s="278"/>
      <c r="M159" s="279"/>
      <c r="N159" s="279"/>
      <c r="O159" s="278"/>
      <c r="P159" s="278"/>
      <c r="Q159" s="499" t="s">
        <v>403</v>
      </c>
    </row>
    <row r="160" spans="1:17" x14ac:dyDescent="0.3">
      <c r="A160" s="497"/>
      <c r="B160" s="498"/>
      <c r="C160" s="497"/>
      <c r="D160" s="497"/>
      <c r="E160" s="497"/>
      <c r="F160" s="85">
        <v>2024</v>
      </c>
      <c r="G160" s="264">
        <f>SUM(G15+G23+G31+G39+G47+G55+G63+G71+G80+G88+G96+G104+G112+G120+G128+G136+G144+G152)</f>
        <v>114419</v>
      </c>
      <c r="H160" s="264">
        <f t="shared" ref="G160:J166" si="0">SUM(H15+H23+H31+H39+H47+H55+H63+H71+H80+H88+H96+H104+H112+H120+H128+H136+H144+H152)</f>
        <v>0</v>
      </c>
      <c r="I160" s="264">
        <f t="shared" si="0"/>
        <v>114419</v>
      </c>
      <c r="J160" s="264">
        <f t="shared" si="0"/>
        <v>0</v>
      </c>
      <c r="K160" s="278"/>
      <c r="L160" s="278"/>
      <c r="M160" s="278"/>
      <c r="N160" s="278"/>
      <c r="O160" s="278"/>
      <c r="P160" s="278"/>
      <c r="Q160" s="499"/>
    </row>
    <row r="161" spans="1:23" x14ac:dyDescent="0.3">
      <c r="A161" s="497"/>
      <c r="B161" s="498"/>
      <c r="C161" s="497"/>
      <c r="D161" s="497"/>
      <c r="E161" s="497"/>
      <c r="F161" s="85">
        <v>2025</v>
      </c>
      <c r="G161" s="264">
        <f t="shared" si="0"/>
        <v>111499.5</v>
      </c>
      <c r="H161" s="264">
        <f t="shared" si="0"/>
        <v>0</v>
      </c>
      <c r="I161" s="264">
        <f t="shared" si="0"/>
        <v>111499.5</v>
      </c>
      <c r="J161" s="264">
        <f t="shared" si="0"/>
        <v>0</v>
      </c>
      <c r="K161" s="278"/>
      <c r="L161" s="278"/>
      <c r="M161" s="278"/>
      <c r="N161" s="278"/>
      <c r="O161" s="278"/>
      <c r="P161" s="278"/>
      <c r="Q161" s="499"/>
    </row>
    <row r="162" spans="1:23" x14ac:dyDescent="0.3">
      <c r="A162" s="497"/>
      <c r="B162" s="498"/>
      <c r="C162" s="497"/>
      <c r="D162" s="497"/>
      <c r="E162" s="497"/>
      <c r="F162" s="85">
        <v>2026</v>
      </c>
      <c r="G162" s="264">
        <f t="shared" si="0"/>
        <v>102026.5</v>
      </c>
      <c r="H162" s="264">
        <f t="shared" si="0"/>
        <v>0</v>
      </c>
      <c r="I162" s="264">
        <f t="shared" si="0"/>
        <v>102026.5</v>
      </c>
      <c r="J162" s="264">
        <f t="shared" si="0"/>
        <v>0</v>
      </c>
      <c r="K162" s="278"/>
      <c r="L162" s="278"/>
      <c r="M162" s="278"/>
      <c r="N162" s="278"/>
      <c r="O162" s="278"/>
      <c r="P162" s="278"/>
      <c r="Q162" s="499"/>
    </row>
    <row r="163" spans="1:23" x14ac:dyDescent="0.3">
      <c r="A163" s="497"/>
      <c r="B163" s="498"/>
      <c r="C163" s="497"/>
      <c r="D163" s="497"/>
      <c r="E163" s="497"/>
      <c r="F163" s="85">
        <v>2027</v>
      </c>
      <c r="G163" s="264">
        <f t="shared" si="0"/>
        <v>32775.1</v>
      </c>
      <c r="H163" s="264">
        <f t="shared" si="0"/>
        <v>0</v>
      </c>
      <c r="I163" s="264">
        <f t="shared" si="0"/>
        <v>32775.1</v>
      </c>
      <c r="J163" s="264">
        <f t="shared" si="0"/>
        <v>0</v>
      </c>
      <c r="K163" s="278"/>
      <c r="L163" s="278"/>
      <c r="M163" s="278"/>
      <c r="N163" s="278"/>
      <c r="O163" s="278"/>
      <c r="P163" s="278"/>
      <c r="Q163" s="499"/>
    </row>
    <row r="164" spans="1:23" ht="26.4" customHeight="1" x14ac:dyDescent="0.3">
      <c r="A164" s="497"/>
      <c r="B164" s="498"/>
      <c r="C164" s="497"/>
      <c r="D164" s="497"/>
      <c r="E164" s="497"/>
      <c r="F164" s="85">
        <v>2028</v>
      </c>
      <c r="G164" s="264">
        <f t="shared" si="0"/>
        <v>33112.800000000003</v>
      </c>
      <c r="H164" s="264">
        <f t="shared" si="0"/>
        <v>0</v>
      </c>
      <c r="I164" s="264">
        <f t="shared" si="0"/>
        <v>33112.800000000003</v>
      </c>
      <c r="J164" s="264">
        <f t="shared" si="0"/>
        <v>0</v>
      </c>
      <c r="K164" s="278"/>
      <c r="L164" s="278"/>
      <c r="M164" s="278"/>
      <c r="N164" s="278"/>
      <c r="O164" s="278"/>
      <c r="P164" s="278"/>
      <c r="Q164" s="499"/>
    </row>
    <row r="165" spans="1:23" ht="21" customHeight="1" x14ac:dyDescent="0.3">
      <c r="A165" s="497"/>
      <c r="B165" s="498"/>
      <c r="C165" s="497"/>
      <c r="D165" s="497"/>
      <c r="E165" s="497"/>
      <c r="F165" s="85">
        <v>2029</v>
      </c>
      <c r="G165" s="264">
        <f t="shared" si="0"/>
        <v>33450.5</v>
      </c>
      <c r="H165" s="264">
        <f t="shared" si="0"/>
        <v>0</v>
      </c>
      <c r="I165" s="264">
        <f t="shared" si="0"/>
        <v>33450.5</v>
      </c>
      <c r="J165" s="264">
        <f t="shared" si="0"/>
        <v>0</v>
      </c>
      <c r="K165" s="278"/>
      <c r="L165" s="278"/>
      <c r="M165" s="278"/>
      <c r="N165" s="278"/>
      <c r="O165" s="278"/>
      <c r="P165" s="278"/>
      <c r="Q165" s="499"/>
    </row>
    <row r="166" spans="1:23" ht="26.4" customHeight="1" x14ac:dyDescent="0.3">
      <c r="A166" s="497"/>
      <c r="B166" s="498"/>
      <c r="C166" s="497"/>
      <c r="D166" s="497"/>
      <c r="E166" s="497"/>
      <c r="F166" s="85">
        <v>2030</v>
      </c>
      <c r="G166" s="264">
        <f t="shared" si="0"/>
        <v>33788.199999999997</v>
      </c>
      <c r="H166" s="264">
        <f t="shared" si="0"/>
        <v>0</v>
      </c>
      <c r="I166" s="264">
        <f t="shared" si="0"/>
        <v>33788.199999999997</v>
      </c>
      <c r="J166" s="264">
        <f t="shared" si="0"/>
        <v>0</v>
      </c>
      <c r="K166" s="278"/>
      <c r="L166" s="278"/>
      <c r="M166" s="278"/>
      <c r="N166" s="278"/>
      <c r="O166" s="278"/>
      <c r="P166" s="278"/>
      <c r="Q166" s="499"/>
    </row>
    <row r="167" spans="1:23" s="9" customFormat="1" x14ac:dyDescent="0.3">
      <c r="A167" s="286"/>
      <c r="B167" s="501" t="s">
        <v>63</v>
      </c>
      <c r="C167" s="501"/>
      <c r="D167" s="501"/>
      <c r="E167" s="501"/>
      <c r="F167" s="501"/>
      <c r="G167" s="501"/>
      <c r="H167" s="501"/>
      <c r="I167" s="501"/>
      <c r="J167" s="501"/>
      <c r="K167" s="501"/>
      <c r="L167" s="501"/>
      <c r="M167" s="501"/>
      <c r="N167" s="501"/>
      <c r="O167" s="501"/>
      <c r="P167" s="501"/>
      <c r="Q167" s="501"/>
      <c r="R167" s="31"/>
      <c r="S167" s="31"/>
      <c r="T167" s="31"/>
      <c r="U167" s="31"/>
      <c r="V167" s="31"/>
      <c r="W167" s="31"/>
    </row>
    <row r="168" spans="1:23" s="9" customFormat="1" ht="15" customHeight="1" x14ac:dyDescent="0.3">
      <c r="A168" s="478">
        <v>1</v>
      </c>
      <c r="B168" s="481" t="s">
        <v>301</v>
      </c>
      <c r="C168" s="478"/>
      <c r="D168" s="478" t="s">
        <v>59</v>
      </c>
      <c r="E168" s="478" t="s">
        <v>58</v>
      </c>
      <c r="F168" s="66" t="s">
        <v>55</v>
      </c>
      <c r="G168" s="315">
        <f>SUM(G169:G175)</f>
        <v>226250.59999999998</v>
      </c>
      <c r="H168" s="315">
        <f t="shared" ref="H168:J168" si="1">SUM(H169:H175)</f>
        <v>0</v>
      </c>
      <c r="I168" s="315">
        <f t="shared" si="1"/>
        <v>226250.59999999998</v>
      </c>
      <c r="J168" s="315">
        <f t="shared" si="1"/>
        <v>0</v>
      </c>
      <c r="K168" s="315"/>
      <c r="L168" s="315"/>
      <c r="M168" s="315"/>
      <c r="N168" s="315"/>
      <c r="O168" s="274"/>
      <c r="P168" s="274"/>
      <c r="Q168" s="478" t="s">
        <v>62</v>
      </c>
      <c r="R168" s="31"/>
      <c r="S168" s="31"/>
      <c r="T168" s="31"/>
      <c r="U168" s="31"/>
      <c r="V168" s="31"/>
      <c r="W168" s="31"/>
    </row>
    <row r="169" spans="1:23" s="9" customFormat="1" x14ac:dyDescent="0.3">
      <c r="A169" s="478"/>
      <c r="B169" s="481"/>
      <c r="C169" s="478"/>
      <c r="D169" s="478"/>
      <c r="E169" s="478"/>
      <c r="F169" s="85">
        <v>2024</v>
      </c>
      <c r="G169" s="77">
        <v>37212.300000000003</v>
      </c>
      <c r="H169" s="77">
        <v>0</v>
      </c>
      <c r="I169" s="77">
        <v>37212.300000000003</v>
      </c>
      <c r="J169" s="77">
        <v>0</v>
      </c>
      <c r="K169" s="287"/>
      <c r="L169" s="287"/>
      <c r="M169" s="287"/>
      <c r="N169" s="77"/>
      <c r="O169" s="274"/>
      <c r="P169" s="274"/>
      <c r="Q169" s="478"/>
      <c r="R169" s="31"/>
      <c r="S169" s="31"/>
      <c r="T169" s="31"/>
      <c r="U169" s="31"/>
      <c r="V169" s="31"/>
      <c r="W169" s="31"/>
    </row>
    <row r="170" spans="1:23" s="9" customFormat="1" x14ac:dyDescent="0.3">
      <c r="A170" s="478"/>
      <c r="B170" s="481"/>
      <c r="C170" s="478"/>
      <c r="D170" s="478"/>
      <c r="E170" s="478"/>
      <c r="F170" s="85">
        <v>2025</v>
      </c>
      <c r="G170" s="77">
        <v>37212.300000000003</v>
      </c>
      <c r="H170" s="77">
        <v>0</v>
      </c>
      <c r="I170" s="77">
        <v>37212.300000000003</v>
      </c>
      <c r="J170" s="77">
        <v>0</v>
      </c>
      <c r="K170" s="287"/>
      <c r="L170" s="287"/>
      <c r="M170" s="287"/>
      <c r="N170" s="77"/>
      <c r="O170" s="274"/>
      <c r="P170" s="274"/>
      <c r="Q170" s="478"/>
      <c r="R170" s="31"/>
      <c r="S170" s="31"/>
      <c r="T170" s="31"/>
      <c r="U170" s="31"/>
      <c r="V170" s="31"/>
      <c r="W170" s="31"/>
    </row>
    <row r="171" spans="1:23" s="9" customFormat="1" x14ac:dyDescent="0.3">
      <c r="A171" s="478"/>
      <c r="B171" s="481"/>
      <c r="C171" s="478"/>
      <c r="D171" s="478"/>
      <c r="E171" s="478"/>
      <c r="F171" s="85">
        <v>2026</v>
      </c>
      <c r="G171" s="77">
        <v>37212.300000000003</v>
      </c>
      <c r="H171" s="77">
        <v>0</v>
      </c>
      <c r="I171" s="77">
        <v>37212.300000000003</v>
      </c>
      <c r="J171" s="77">
        <v>0</v>
      </c>
      <c r="K171" s="287"/>
      <c r="L171" s="287"/>
      <c r="M171" s="287"/>
      <c r="N171" s="77"/>
      <c r="O171" s="274"/>
      <c r="P171" s="274"/>
      <c r="Q171" s="478"/>
      <c r="R171" s="31"/>
      <c r="S171" s="31"/>
      <c r="T171" s="31"/>
      <c r="U171" s="31"/>
      <c r="V171" s="31"/>
      <c r="W171" s="31"/>
    </row>
    <row r="172" spans="1:23" s="9" customFormat="1" x14ac:dyDescent="0.3">
      <c r="A172" s="478"/>
      <c r="B172" s="481"/>
      <c r="C172" s="478"/>
      <c r="D172" s="478"/>
      <c r="E172" s="478"/>
      <c r="F172" s="85">
        <v>2027</v>
      </c>
      <c r="G172" s="77">
        <v>37212.300000000003</v>
      </c>
      <c r="H172" s="77">
        <v>0</v>
      </c>
      <c r="I172" s="77">
        <v>37212.300000000003</v>
      </c>
      <c r="J172" s="77">
        <v>0</v>
      </c>
      <c r="K172" s="287"/>
      <c r="L172" s="287"/>
      <c r="M172" s="287"/>
      <c r="N172" s="77"/>
      <c r="O172" s="274"/>
      <c r="P172" s="274"/>
      <c r="Q172" s="478"/>
      <c r="R172" s="31"/>
      <c r="S172" s="31"/>
      <c r="T172" s="31"/>
      <c r="U172" s="31"/>
      <c r="V172" s="31"/>
      <c r="W172" s="31"/>
    </row>
    <row r="173" spans="1:23" s="9" customFormat="1" x14ac:dyDescent="0.3">
      <c r="A173" s="478"/>
      <c r="B173" s="481"/>
      <c r="C173" s="478"/>
      <c r="D173" s="478"/>
      <c r="E173" s="478"/>
      <c r="F173" s="85">
        <v>2028</v>
      </c>
      <c r="G173" s="77">
        <v>37212.300000000003</v>
      </c>
      <c r="H173" s="77">
        <v>0</v>
      </c>
      <c r="I173" s="77">
        <v>37212.300000000003</v>
      </c>
      <c r="J173" s="77">
        <v>0</v>
      </c>
      <c r="K173" s="287"/>
      <c r="L173" s="287"/>
      <c r="M173" s="287"/>
      <c r="N173" s="77"/>
      <c r="O173" s="274"/>
      <c r="P173" s="274"/>
      <c r="Q173" s="478"/>
      <c r="R173" s="31"/>
      <c r="S173" s="31"/>
      <c r="T173" s="31"/>
      <c r="U173" s="31"/>
      <c r="V173" s="31"/>
      <c r="W173" s="31"/>
    </row>
    <row r="174" spans="1:23" s="9" customFormat="1" x14ac:dyDescent="0.3">
      <c r="A174" s="478"/>
      <c r="B174" s="481"/>
      <c r="C174" s="478"/>
      <c r="D174" s="478"/>
      <c r="E174" s="478"/>
      <c r="F174" s="85">
        <v>2029</v>
      </c>
      <c r="G174" s="77">
        <v>37212.300000000003</v>
      </c>
      <c r="H174" s="77">
        <v>0</v>
      </c>
      <c r="I174" s="77">
        <v>37212.300000000003</v>
      </c>
      <c r="J174" s="77">
        <v>0</v>
      </c>
      <c r="K174" s="287"/>
      <c r="L174" s="287"/>
      <c r="M174" s="287"/>
      <c r="N174" s="77"/>
      <c r="O174" s="274"/>
      <c r="P174" s="274"/>
      <c r="Q174" s="478"/>
      <c r="R174" s="31"/>
      <c r="S174" s="31"/>
      <c r="T174" s="31"/>
      <c r="U174" s="31"/>
      <c r="V174" s="31"/>
      <c r="W174" s="31"/>
    </row>
    <row r="175" spans="1:23" s="9" customFormat="1" x14ac:dyDescent="0.3">
      <c r="A175" s="478"/>
      <c r="B175" s="481"/>
      <c r="C175" s="478"/>
      <c r="D175" s="478"/>
      <c r="E175" s="478"/>
      <c r="F175" s="85">
        <v>2030</v>
      </c>
      <c r="G175" s="77">
        <v>2976.8</v>
      </c>
      <c r="H175" s="77">
        <v>0</v>
      </c>
      <c r="I175" s="77">
        <v>2976.8</v>
      </c>
      <c r="J175" s="77">
        <v>0</v>
      </c>
      <c r="K175" s="287"/>
      <c r="L175" s="287"/>
      <c r="M175" s="287"/>
      <c r="N175" s="77"/>
      <c r="O175" s="274"/>
      <c r="P175" s="274"/>
      <c r="Q175" s="478"/>
      <c r="R175" s="31"/>
      <c r="S175" s="31"/>
      <c r="T175" s="31"/>
      <c r="U175" s="31"/>
      <c r="V175" s="31"/>
      <c r="W175" s="31"/>
    </row>
    <row r="176" spans="1:23" s="9" customFormat="1" ht="15" customHeight="1" x14ac:dyDescent="0.3">
      <c r="A176" s="478">
        <v>2</v>
      </c>
      <c r="B176" s="481" t="s">
        <v>303</v>
      </c>
      <c r="C176" s="478"/>
      <c r="D176" s="478" t="s">
        <v>59</v>
      </c>
      <c r="E176" s="478" t="s">
        <v>58</v>
      </c>
      <c r="F176" s="66" t="s">
        <v>55</v>
      </c>
      <c r="G176" s="250">
        <f>SUM(G177:G183)</f>
        <v>26800</v>
      </c>
      <c r="H176" s="250">
        <f>SUM(H178:H183)</f>
        <v>0</v>
      </c>
      <c r="I176" s="250">
        <f>SUM(I177:I183)</f>
        <v>26800</v>
      </c>
      <c r="J176" s="250">
        <f>SUM(J178:J183)</f>
        <v>0</v>
      </c>
      <c r="K176" s="288"/>
      <c r="L176" s="287"/>
      <c r="M176" s="287"/>
      <c r="N176" s="287"/>
      <c r="O176" s="274"/>
      <c r="P176" s="274"/>
      <c r="Q176" s="478" t="s">
        <v>62</v>
      </c>
      <c r="R176" s="31"/>
      <c r="S176" s="31"/>
      <c r="T176" s="31"/>
      <c r="U176" s="31"/>
      <c r="V176" s="31"/>
      <c r="W176" s="31"/>
    </row>
    <row r="177" spans="1:23" s="9" customFormat="1" x14ac:dyDescent="0.3">
      <c r="A177" s="478"/>
      <c r="B177" s="481"/>
      <c r="C177" s="478"/>
      <c r="D177" s="478"/>
      <c r="E177" s="478"/>
      <c r="F177" s="85">
        <v>2024</v>
      </c>
      <c r="G177" s="77">
        <v>760</v>
      </c>
      <c r="H177" s="77">
        <v>0</v>
      </c>
      <c r="I177" s="77">
        <v>760</v>
      </c>
      <c r="J177" s="77">
        <v>0</v>
      </c>
      <c r="K177" s="287"/>
      <c r="L177" s="287"/>
      <c r="M177" s="287"/>
      <c r="N177" s="287"/>
      <c r="O177" s="274"/>
      <c r="P177" s="274"/>
      <c r="Q177" s="478"/>
      <c r="R177" s="31"/>
      <c r="S177" s="31"/>
      <c r="T177" s="31"/>
      <c r="U177" s="31"/>
      <c r="V177" s="31"/>
      <c r="W177" s="31"/>
    </row>
    <row r="178" spans="1:23" s="9" customFormat="1" x14ac:dyDescent="0.3">
      <c r="A178" s="478"/>
      <c r="B178" s="481"/>
      <c r="C178" s="478"/>
      <c r="D178" s="478"/>
      <c r="E178" s="478"/>
      <c r="F178" s="85">
        <v>2025</v>
      </c>
      <c r="G178" s="77">
        <v>760</v>
      </c>
      <c r="H178" s="77">
        <v>0</v>
      </c>
      <c r="I178" s="77">
        <v>760</v>
      </c>
      <c r="J178" s="77">
        <v>0</v>
      </c>
      <c r="K178" s="287"/>
      <c r="L178" s="287"/>
      <c r="M178" s="287"/>
      <c r="N178" s="287"/>
      <c r="O178" s="274"/>
      <c r="P178" s="274"/>
      <c r="Q178" s="478"/>
      <c r="R178" s="31"/>
      <c r="S178" s="31"/>
      <c r="T178" s="31"/>
      <c r="U178" s="31"/>
      <c r="V178" s="31"/>
      <c r="W178" s="31"/>
    </row>
    <row r="179" spans="1:23" s="9" customFormat="1" x14ac:dyDescent="0.3">
      <c r="A179" s="478"/>
      <c r="B179" s="481"/>
      <c r="C179" s="478"/>
      <c r="D179" s="478"/>
      <c r="E179" s="478"/>
      <c r="F179" s="85">
        <v>2026</v>
      </c>
      <c r="G179" s="77">
        <v>760</v>
      </c>
      <c r="H179" s="77">
        <v>0</v>
      </c>
      <c r="I179" s="77">
        <v>760</v>
      </c>
      <c r="J179" s="77">
        <v>0</v>
      </c>
      <c r="K179" s="287"/>
      <c r="L179" s="287"/>
      <c r="M179" s="287"/>
      <c r="N179" s="287"/>
      <c r="O179" s="274"/>
      <c r="P179" s="274"/>
      <c r="Q179" s="478"/>
      <c r="R179" s="31"/>
      <c r="S179" s="31"/>
      <c r="T179" s="31"/>
      <c r="U179" s="31"/>
      <c r="V179" s="31"/>
      <c r="W179" s="31"/>
    </row>
    <row r="180" spans="1:23" s="9" customFormat="1" x14ac:dyDescent="0.3">
      <c r="A180" s="478"/>
      <c r="B180" s="481"/>
      <c r="C180" s="478"/>
      <c r="D180" s="478"/>
      <c r="E180" s="478"/>
      <c r="F180" s="85">
        <v>2027</v>
      </c>
      <c r="G180" s="77">
        <v>4332.5</v>
      </c>
      <c r="H180" s="77">
        <v>0</v>
      </c>
      <c r="I180" s="77">
        <v>4332.5</v>
      </c>
      <c r="J180" s="77">
        <v>0</v>
      </c>
      <c r="K180" s="287"/>
      <c r="L180" s="287"/>
      <c r="M180" s="287"/>
      <c r="N180" s="287"/>
      <c r="O180" s="274"/>
      <c r="P180" s="274"/>
      <c r="Q180" s="478"/>
      <c r="R180" s="31"/>
      <c r="S180" s="31"/>
      <c r="T180" s="31"/>
      <c r="U180" s="31"/>
      <c r="V180" s="31"/>
      <c r="W180" s="31"/>
    </row>
    <row r="181" spans="1:23" s="9" customFormat="1" x14ac:dyDescent="0.3">
      <c r="A181" s="478"/>
      <c r="B181" s="481"/>
      <c r="C181" s="478"/>
      <c r="D181" s="478"/>
      <c r="E181" s="478"/>
      <c r="F181" s="85">
        <v>2028</v>
      </c>
      <c r="G181" s="77">
        <v>5510</v>
      </c>
      <c r="H181" s="77">
        <v>0</v>
      </c>
      <c r="I181" s="77">
        <v>5510</v>
      </c>
      <c r="J181" s="77">
        <v>0</v>
      </c>
      <c r="K181" s="287"/>
      <c r="L181" s="287"/>
      <c r="M181" s="287"/>
      <c r="N181" s="287"/>
      <c r="O181" s="274"/>
      <c r="P181" s="274"/>
      <c r="Q181" s="478"/>
      <c r="R181" s="31"/>
      <c r="S181" s="31"/>
      <c r="T181" s="31"/>
      <c r="U181" s="31"/>
      <c r="V181" s="31"/>
      <c r="W181" s="31"/>
    </row>
    <row r="182" spans="1:23" s="9" customFormat="1" x14ac:dyDescent="0.3">
      <c r="A182" s="478"/>
      <c r="B182" s="481"/>
      <c r="C182" s="478"/>
      <c r="D182" s="478"/>
      <c r="E182" s="478"/>
      <c r="F182" s="85">
        <v>2029</v>
      </c>
      <c r="G182" s="77">
        <v>6697.5</v>
      </c>
      <c r="H182" s="77">
        <v>0</v>
      </c>
      <c r="I182" s="77">
        <v>6697.5</v>
      </c>
      <c r="J182" s="77">
        <v>0</v>
      </c>
      <c r="K182" s="287"/>
      <c r="L182" s="287"/>
      <c r="M182" s="287"/>
      <c r="N182" s="287"/>
      <c r="O182" s="274"/>
      <c r="P182" s="274"/>
      <c r="Q182" s="478"/>
      <c r="R182" s="31"/>
      <c r="S182" s="31"/>
      <c r="T182" s="31"/>
      <c r="U182" s="31"/>
      <c r="V182" s="31"/>
      <c r="W182" s="31"/>
    </row>
    <row r="183" spans="1:23" s="9" customFormat="1" x14ac:dyDescent="0.3">
      <c r="A183" s="478"/>
      <c r="B183" s="481"/>
      <c r="C183" s="478"/>
      <c r="D183" s="478"/>
      <c r="E183" s="478"/>
      <c r="F183" s="85">
        <v>2030</v>
      </c>
      <c r="G183" s="77">
        <v>7980</v>
      </c>
      <c r="H183" s="77">
        <v>0</v>
      </c>
      <c r="I183" s="77">
        <v>7980</v>
      </c>
      <c r="J183" s="77">
        <v>0</v>
      </c>
      <c r="K183" s="287"/>
      <c r="L183" s="287"/>
      <c r="M183" s="287"/>
      <c r="N183" s="287"/>
      <c r="O183" s="274"/>
      <c r="P183" s="274"/>
      <c r="Q183" s="478"/>
      <c r="R183" s="31"/>
      <c r="S183" s="31"/>
      <c r="T183" s="31"/>
      <c r="U183" s="31"/>
      <c r="V183" s="31"/>
      <c r="W183" s="31"/>
    </row>
    <row r="184" spans="1:23" s="9" customFormat="1" ht="15" customHeight="1" x14ac:dyDescent="0.3">
      <c r="A184" s="478">
        <v>3</v>
      </c>
      <c r="B184" s="481" t="s">
        <v>506</v>
      </c>
      <c r="C184" s="478"/>
      <c r="D184" s="478" t="s">
        <v>59</v>
      </c>
      <c r="E184" s="478" t="s">
        <v>58</v>
      </c>
      <c r="F184" s="66" t="s">
        <v>55</v>
      </c>
      <c r="G184" s="250">
        <f>SUM(G185:G188)</f>
        <v>13432.8</v>
      </c>
      <c r="H184" s="250">
        <v>0</v>
      </c>
      <c r="I184" s="250">
        <f>SUM(I185:I188)</f>
        <v>13432.8</v>
      </c>
      <c r="J184" s="250">
        <v>0</v>
      </c>
      <c r="K184" s="250"/>
      <c r="L184" s="77"/>
      <c r="M184" s="77"/>
      <c r="N184" s="77"/>
      <c r="O184" s="77"/>
      <c r="P184" s="77"/>
      <c r="Q184" s="478" t="s">
        <v>62</v>
      </c>
      <c r="R184" s="31"/>
      <c r="S184" s="31"/>
      <c r="T184" s="31"/>
      <c r="U184" s="31"/>
      <c r="V184" s="31"/>
      <c r="W184" s="31"/>
    </row>
    <row r="185" spans="1:23" s="9" customFormat="1" x14ac:dyDescent="0.3">
      <c r="A185" s="478"/>
      <c r="B185" s="481"/>
      <c r="C185" s="478"/>
      <c r="D185" s="478"/>
      <c r="E185" s="478"/>
      <c r="F185" s="85">
        <v>2024</v>
      </c>
      <c r="G185" s="77">
        <v>3358.2</v>
      </c>
      <c r="H185" s="77">
        <v>0</v>
      </c>
      <c r="I185" s="77">
        <v>3358.2</v>
      </c>
      <c r="J185" s="77">
        <v>0</v>
      </c>
      <c r="K185" s="77"/>
      <c r="L185" s="77"/>
      <c r="M185" s="77"/>
      <c r="N185" s="77"/>
      <c r="O185" s="77"/>
      <c r="P185" s="77"/>
      <c r="Q185" s="478"/>
      <c r="R185" s="31"/>
      <c r="S185" s="31"/>
      <c r="T185" s="31"/>
      <c r="U185" s="31"/>
      <c r="V185" s="31"/>
      <c r="W185" s="31"/>
    </row>
    <row r="186" spans="1:23" s="9" customFormat="1" x14ac:dyDescent="0.3">
      <c r="A186" s="478"/>
      <c r="B186" s="481"/>
      <c r="C186" s="478"/>
      <c r="D186" s="478"/>
      <c r="E186" s="478"/>
      <c r="F186" s="85">
        <v>2025</v>
      </c>
      <c r="G186" s="77">
        <v>3358.2</v>
      </c>
      <c r="H186" s="77">
        <v>0</v>
      </c>
      <c r="I186" s="77">
        <v>3358.2</v>
      </c>
      <c r="J186" s="77">
        <v>0</v>
      </c>
      <c r="K186" s="77"/>
      <c r="L186" s="77"/>
      <c r="M186" s="77"/>
      <c r="N186" s="77"/>
      <c r="O186" s="77"/>
      <c r="P186" s="77"/>
      <c r="Q186" s="478"/>
      <c r="R186" s="31"/>
      <c r="S186" s="31"/>
      <c r="T186" s="31"/>
      <c r="U186" s="31"/>
      <c r="V186" s="31"/>
      <c r="W186" s="31"/>
    </row>
    <row r="187" spans="1:23" s="9" customFormat="1" x14ac:dyDescent="0.3">
      <c r="A187" s="478"/>
      <c r="B187" s="481"/>
      <c r="C187" s="478"/>
      <c r="D187" s="478"/>
      <c r="E187" s="478"/>
      <c r="F187" s="85">
        <v>2026</v>
      </c>
      <c r="G187" s="77">
        <v>3358.2</v>
      </c>
      <c r="H187" s="77">
        <v>0</v>
      </c>
      <c r="I187" s="77">
        <v>3358.2</v>
      </c>
      <c r="J187" s="77">
        <v>0</v>
      </c>
      <c r="K187" s="77"/>
      <c r="L187" s="77"/>
      <c r="M187" s="77"/>
      <c r="N187" s="77"/>
      <c r="O187" s="77"/>
      <c r="P187" s="77"/>
      <c r="Q187" s="478"/>
      <c r="R187" s="31"/>
      <c r="S187" s="31"/>
      <c r="T187" s="31"/>
      <c r="U187" s="31"/>
      <c r="V187" s="31"/>
      <c r="W187" s="31"/>
    </row>
    <row r="188" spans="1:23" s="9" customFormat="1" x14ac:dyDescent="0.3">
      <c r="A188" s="478"/>
      <c r="B188" s="481"/>
      <c r="C188" s="478"/>
      <c r="D188" s="478"/>
      <c r="E188" s="478"/>
      <c r="F188" s="85">
        <v>2027</v>
      </c>
      <c r="G188" s="77">
        <v>3358.2</v>
      </c>
      <c r="H188" s="77">
        <v>0</v>
      </c>
      <c r="I188" s="77">
        <v>3358.2</v>
      </c>
      <c r="J188" s="77">
        <v>0</v>
      </c>
      <c r="K188" s="77"/>
      <c r="L188" s="77"/>
      <c r="M188" s="77"/>
      <c r="N188" s="77"/>
      <c r="O188" s="77"/>
      <c r="P188" s="77"/>
      <c r="Q188" s="478"/>
      <c r="R188" s="31"/>
      <c r="S188" s="31"/>
      <c r="T188" s="31"/>
      <c r="U188" s="31"/>
      <c r="V188" s="31"/>
      <c r="W188" s="31"/>
    </row>
    <row r="189" spans="1:23" s="9" customFormat="1" x14ac:dyDescent="0.3">
      <c r="A189" s="478"/>
      <c r="B189" s="481"/>
      <c r="C189" s="478"/>
      <c r="D189" s="478"/>
      <c r="E189" s="478"/>
      <c r="F189" s="85">
        <v>2028</v>
      </c>
      <c r="G189" s="77">
        <v>0</v>
      </c>
      <c r="H189" s="77">
        <v>0</v>
      </c>
      <c r="I189" s="77">
        <v>0</v>
      </c>
      <c r="J189" s="77">
        <v>0</v>
      </c>
      <c r="K189" s="77"/>
      <c r="L189" s="77"/>
      <c r="M189" s="77"/>
      <c r="N189" s="77"/>
      <c r="O189" s="77"/>
      <c r="P189" s="77"/>
      <c r="Q189" s="478"/>
      <c r="R189" s="31"/>
      <c r="S189" s="31"/>
      <c r="T189" s="31"/>
      <c r="U189" s="31"/>
      <c r="V189" s="31"/>
      <c r="W189" s="31"/>
    </row>
    <row r="190" spans="1:23" s="9" customFormat="1" x14ac:dyDescent="0.3">
      <c r="A190" s="478"/>
      <c r="B190" s="481"/>
      <c r="C190" s="478"/>
      <c r="D190" s="478"/>
      <c r="E190" s="478"/>
      <c r="F190" s="85">
        <v>2029</v>
      </c>
      <c r="G190" s="77">
        <v>0</v>
      </c>
      <c r="H190" s="77">
        <v>0</v>
      </c>
      <c r="I190" s="77">
        <v>0</v>
      </c>
      <c r="J190" s="77">
        <v>0</v>
      </c>
      <c r="K190" s="77"/>
      <c r="L190" s="77"/>
      <c r="M190" s="77"/>
      <c r="N190" s="77"/>
      <c r="O190" s="77"/>
      <c r="P190" s="77"/>
      <c r="Q190" s="478"/>
      <c r="R190" s="31"/>
      <c r="S190" s="31"/>
      <c r="T190" s="31"/>
      <c r="U190" s="31"/>
      <c r="V190" s="31"/>
      <c r="W190" s="31"/>
    </row>
    <row r="191" spans="1:23" s="9" customFormat="1" x14ac:dyDescent="0.3">
      <c r="A191" s="478"/>
      <c r="B191" s="481"/>
      <c r="C191" s="478"/>
      <c r="D191" s="478"/>
      <c r="E191" s="478"/>
      <c r="F191" s="85">
        <v>2030</v>
      </c>
      <c r="G191" s="77">
        <v>0</v>
      </c>
      <c r="H191" s="77">
        <v>0</v>
      </c>
      <c r="I191" s="77">
        <v>0</v>
      </c>
      <c r="J191" s="77">
        <v>0</v>
      </c>
      <c r="K191" s="77"/>
      <c r="L191" s="77"/>
      <c r="M191" s="77"/>
      <c r="N191" s="77"/>
      <c r="O191" s="77"/>
      <c r="P191" s="77"/>
      <c r="Q191" s="478"/>
      <c r="R191" s="31"/>
      <c r="S191" s="31"/>
      <c r="T191" s="31"/>
      <c r="U191" s="31"/>
      <c r="V191" s="31"/>
      <c r="W191" s="31"/>
    </row>
    <row r="192" spans="1:23" s="9" customFormat="1" x14ac:dyDescent="0.3">
      <c r="A192" s="478">
        <v>4</v>
      </c>
      <c r="B192" s="481" t="s">
        <v>504</v>
      </c>
      <c r="C192" s="478"/>
      <c r="D192" s="478" t="s">
        <v>59</v>
      </c>
      <c r="E192" s="478" t="s">
        <v>58</v>
      </c>
      <c r="F192" s="66" t="s">
        <v>55</v>
      </c>
      <c r="G192" s="250">
        <f>SUM(G193:G199)</f>
        <v>227308</v>
      </c>
      <c r="H192" s="250">
        <v>0</v>
      </c>
      <c r="I192" s="250">
        <f>SUM(I193:I199)</f>
        <v>227308</v>
      </c>
      <c r="J192" s="250">
        <v>0</v>
      </c>
      <c r="K192" s="250"/>
      <c r="L192" s="77"/>
      <c r="M192" s="77"/>
      <c r="N192" s="77"/>
      <c r="O192" s="77"/>
      <c r="P192" s="77"/>
      <c r="Q192" s="478" t="s">
        <v>62</v>
      </c>
      <c r="R192" s="31"/>
      <c r="S192" s="31"/>
      <c r="T192" s="31"/>
      <c r="U192" s="31"/>
      <c r="V192" s="31"/>
      <c r="W192" s="31"/>
    </row>
    <row r="193" spans="1:23" s="9" customFormat="1" x14ac:dyDescent="0.3">
      <c r="A193" s="478"/>
      <c r="B193" s="481"/>
      <c r="C193" s="478"/>
      <c r="D193" s="478"/>
      <c r="E193" s="478"/>
      <c r="F193" s="85">
        <v>2024</v>
      </c>
      <c r="G193" s="77">
        <v>45461.599999999999</v>
      </c>
      <c r="H193" s="77">
        <v>0</v>
      </c>
      <c r="I193" s="77">
        <v>45461.599999999999</v>
      </c>
      <c r="J193" s="77">
        <v>0</v>
      </c>
      <c r="K193" s="77"/>
      <c r="L193" s="77"/>
      <c r="M193" s="77"/>
      <c r="N193" s="77"/>
      <c r="O193" s="77"/>
      <c r="P193" s="77"/>
      <c r="Q193" s="478"/>
      <c r="R193" s="31"/>
      <c r="S193" s="31"/>
      <c r="T193" s="31"/>
      <c r="U193" s="31"/>
      <c r="V193" s="31"/>
      <c r="W193" s="31"/>
    </row>
    <row r="194" spans="1:23" s="9" customFormat="1" x14ac:dyDescent="0.3">
      <c r="A194" s="478"/>
      <c r="B194" s="481"/>
      <c r="C194" s="478"/>
      <c r="D194" s="478"/>
      <c r="E194" s="478"/>
      <c r="F194" s="85">
        <v>2025</v>
      </c>
      <c r="G194" s="77">
        <v>45461.599999999999</v>
      </c>
      <c r="H194" s="77">
        <v>0</v>
      </c>
      <c r="I194" s="77">
        <v>45461.599999999999</v>
      </c>
      <c r="J194" s="77">
        <v>0</v>
      </c>
      <c r="K194" s="77"/>
      <c r="L194" s="77"/>
      <c r="M194" s="77"/>
      <c r="N194" s="77"/>
      <c r="O194" s="77"/>
      <c r="P194" s="77"/>
      <c r="Q194" s="478"/>
      <c r="R194" s="31"/>
      <c r="S194" s="31"/>
      <c r="T194" s="31"/>
      <c r="U194" s="31"/>
      <c r="V194" s="31"/>
      <c r="W194" s="31"/>
    </row>
    <row r="195" spans="1:23" s="9" customFormat="1" x14ac:dyDescent="0.3">
      <c r="A195" s="478"/>
      <c r="B195" s="481"/>
      <c r="C195" s="478"/>
      <c r="D195" s="478"/>
      <c r="E195" s="478"/>
      <c r="F195" s="85">
        <v>2026</v>
      </c>
      <c r="G195" s="77">
        <v>45461.599999999999</v>
      </c>
      <c r="H195" s="77">
        <v>0</v>
      </c>
      <c r="I195" s="77">
        <v>45461.599999999999</v>
      </c>
      <c r="J195" s="77">
        <v>0</v>
      </c>
      <c r="K195" s="77"/>
      <c r="L195" s="77"/>
      <c r="M195" s="77"/>
      <c r="N195" s="77"/>
      <c r="O195" s="77"/>
      <c r="P195" s="77"/>
      <c r="Q195" s="478"/>
      <c r="R195" s="31"/>
      <c r="S195" s="31"/>
      <c r="T195" s="31"/>
      <c r="U195" s="31"/>
      <c r="V195" s="31"/>
      <c r="W195" s="31"/>
    </row>
    <row r="196" spans="1:23" s="9" customFormat="1" x14ac:dyDescent="0.3">
      <c r="A196" s="478"/>
      <c r="B196" s="481"/>
      <c r="C196" s="478"/>
      <c r="D196" s="478"/>
      <c r="E196" s="478"/>
      <c r="F196" s="85">
        <v>2027</v>
      </c>
      <c r="G196" s="77">
        <v>45461.599999999999</v>
      </c>
      <c r="H196" s="77">
        <v>0</v>
      </c>
      <c r="I196" s="77">
        <v>45461.599999999999</v>
      </c>
      <c r="J196" s="77">
        <v>0</v>
      </c>
      <c r="K196" s="77"/>
      <c r="L196" s="77"/>
      <c r="M196" s="77"/>
      <c r="N196" s="77"/>
      <c r="O196" s="77"/>
      <c r="P196" s="77"/>
      <c r="Q196" s="478"/>
      <c r="R196" s="31"/>
      <c r="S196" s="31"/>
      <c r="T196" s="31"/>
      <c r="U196" s="31"/>
      <c r="V196" s="31"/>
      <c r="W196" s="31"/>
    </row>
    <row r="197" spans="1:23" s="9" customFormat="1" x14ac:dyDescent="0.3">
      <c r="A197" s="478"/>
      <c r="B197" s="481"/>
      <c r="C197" s="478"/>
      <c r="D197" s="478"/>
      <c r="E197" s="478"/>
      <c r="F197" s="85">
        <v>2028</v>
      </c>
      <c r="G197" s="77">
        <v>45461.599999999999</v>
      </c>
      <c r="H197" s="77">
        <v>0</v>
      </c>
      <c r="I197" s="77">
        <v>45461.599999999999</v>
      </c>
      <c r="J197" s="77">
        <v>0</v>
      </c>
      <c r="K197" s="77"/>
      <c r="L197" s="77"/>
      <c r="M197" s="77"/>
      <c r="N197" s="77"/>
      <c r="O197" s="77"/>
      <c r="P197" s="77"/>
      <c r="Q197" s="478"/>
      <c r="R197" s="31"/>
      <c r="S197" s="31"/>
      <c r="T197" s="31"/>
      <c r="U197" s="31"/>
      <c r="V197" s="31"/>
      <c r="W197" s="31"/>
    </row>
    <row r="198" spans="1:23" s="9" customFormat="1" x14ac:dyDescent="0.3">
      <c r="A198" s="478"/>
      <c r="B198" s="481"/>
      <c r="C198" s="478"/>
      <c r="D198" s="478"/>
      <c r="E198" s="478"/>
      <c r="F198" s="85">
        <v>2029</v>
      </c>
      <c r="G198" s="77">
        <v>0</v>
      </c>
      <c r="H198" s="77">
        <v>0</v>
      </c>
      <c r="I198" s="77">
        <v>0</v>
      </c>
      <c r="J198" s="77">
        <v>0</v>
      </c>
      <c r="K198" s="77"/>
      <c r="L198" s="77"/>
      <c r="M198" s="77"/>
      <c r="N198" s="77"/>
      <c r="O198" s="77"/>
      <c r="P198" s="77"/>
      <c r="Q198" s="478"/>
      <c r="R198" s="31"/>
      <c r="S198" s="31"/>
      <c r="T198" s="31"/>
      <c r="U198" s="31"/>
      <c r="V198" s="31"/>
      <c r="W198" s="31"/>
    </row>
    <row r="199" spans="1:23" s="9" customFormat="1" x14ac:dyDescent="0.3">
      <c r="A199" s="478"/>
      <c r="B199" s="481"/>
      <c r="C199" s="478"/>
      <c r="D199" s="478"/>
      <c r="E199" s="478"/>
      <c r="F199" s="85">
        <v>2030</v>
      </c>
      <c r="G199" s="77">
        <v>0</v>
      </c>
      <c r="H199" s="77">
        <v>0</v>
      </c>
      <c r="I199" s="77">
        <v>0</v>
      </c>
      <c r="J199" s="77">
        <v>0</v>
      </c>
      <c r="K199" s="77"/>
      <c r="L199" s="77"/>
      <c r="M199" s="77"/>
      <c r="N199" s="77"/>
      <c r="O199" s="77"/>
      <c r="P199" s="77"/>
      <c r="Q199" s="478"/>
      <c r="R199" s="31"/>
      <c r="S199" s="31"/>
      <c r="T199" s="31"/>
      <c r="U199" s="31"/>
      <c r="V199" s="31"/>
      <c r="W199" s="31"/>
    </row>
    <row r="200" spans="1:23" s="9" customFormat="1" x14ac:dyDescent="0.3">
      <c r="A200" s="478">
        <v>5</v>
      </c>
      <c r="B200" s="481" t="s">
        <v>505</v>
      </c>
      <c r="C200" s="478"/>
      <c r="D200" s="478" t="s">
        <v>59</v>
      </c>
      <c r="E200" s="478" t="s">
        <v>58</v>
      </c>
      <c r="F200" s="66" t="s">
        <v>55</v>
      </c>
      <c r="G200" s="250">
        <f>SUM(G201:G207)</f>
        <v>9272.7000000000007</v>
      </c>
      <c r="H200" s="250">
        <v>0</v>
      </c>
      <c r="I200" s="250">
        <f>SUM(I201:I207)</f>
        <v>9272.7000000000007</v>
      </c>
      <c r="J200" s="250">
        <v>0</v>
      </c>
      <c r="K200" s="250"/>
      <c r="L200" s="77"/>
      <c r="M200" s="77"/>
      <c r="N200" s="77"/>
      <c r="O200" s="77"/>
      <c r="P200" s="77"/>
      <c r="Q200" s="478" t="s">
        <v>62</v>
      </c>
      <c r="R200" s="31"/>
      <c r="S200" s="31"/>
      <c r="T200" s="31"/>
      <c r="U200" s="31"/>
      <c r="V200" s="31"/>
      <c r="W200" s="31"/>
    </row>
    <row r="201" spans="1:23" s="9" customFormat="1" x14ac:dyDescent="0.3">
      <c r="A201" s="478"/>
      <c r="B201" s="481"/>
      <c r="C201" s="478"/>
      <c r="D201" s="478"/>
      <c r="E201" s="478"/>
      <c r="F201" s="85">
        <v>2024</v>
      </c>
      <c r="G201" s="77">
        <v>1854.54</v>
      </c>
      <c r="H201" s="77">
        <v>0</v>
      </c>
      <c r="I201" s="77">
        <v>1854.54</v>
      </c>
      <c r="J201" s="77">
        <v>0</v>
      </c>
      <c r="K201" s="77"/>
      <c r="L201" s="77"/>
      <c r="M201" s="77"/>
      <c r="N201" s="77"/>
      <c r="O201" s="77"/>
      <c r="P201" s="77"/>
      <c r="Q201" s="478"/>
      <c r="R201" s="31"/>
      <c r="S201" s="31"/>
      <c r="T201" s="31"/>
      <c r="U201" s="31"/>
      <c r="V201" s="31"/>
      <c r="W201" s="31"/>
    </row>
    <row r="202" spans="1:23" s="9" customFormat="1" x14ac:dyDescent="0.3">
      <c r="A202" s="478"/>
      <c r="B202" s="481"/>
      <c r="C202" s="478"/>
      <c r="D202" s="478"/>
      <c r="E202" s="478"/>
      <c r="F202" s="85">
        <v>2025</v>
      </c>
      <c r="G202" s="77">
        <v>1854.54</v>
      </c>
      <c r="H202" s="77">
        <v>0</v>
      </c>
      <c r="I202" s="77">
        <v>1854.54</v>
      </c>
      <c r="J202" s="77">
        <v>0</v>
      </c>
      <c r="K202" s="77"/>
      <c r="L202" s="77"/>
      <c r="M202" s="77"/>
      <c r="N202" s="77"/>
      <c r="O202" s="77"/>
      <c r="P202" s="77"/>
      <c r="Q202" s="478"/>
      <c r="R202" s="31"/>
      <c r="S202" s="31"/>
      <c r="T202" s="31"/>
      <c r="U202" s="31"/>
      <c r="V202" s="31"/>
      <c r="W202" s="31"/>
    </row>
    <row r="203" spans="1:23" s="9" customFormat="1" x14ac:dyDescent="0.3">
      <c r="A203" s="478"/>
      <c r="B203" s="481"/>
      <c r="C203" s="478"/>
      <c r="D203" s="478"/>
      <c r="E203" s="478"/>
      <c r="F203" s="85">
        <v>2026</v>
      </c>
      <c r="G203" s="77">
        <v>1854.54</v>
      </c>
      <c r="H203" s="77"/>
      <c r="I203" s="77">
        <v>1854.54</v>
      </c>
      <c r="J203" s="77"/>
      <c r="K203" s="77"/>
      <c r="L203" s="77"/>
      <c r="M203" s="77"/>
      <c r="N203" s="77"/>
      <c r="O203" s="77"/>
      <c r="P203" s="77"/>
      <c r="Q203" s="478"/>
      <c r="R203" s="31"/>
      <c r="S203" s="31"/>
      <c r="T203" s="31"/>
      <c r="U203" s="31"/>
      <c r="V203" s="31"/>
      <c r="W203" s="31"/>
    </row>
    <row r="204" spans="1:23" s="9" customFormat="1" x14ac:dyDescent="0.3">
      <c r="A204" s="478"/>
      <c r="B204" s="481"/>
      <c r="C204" s="478"/>
      <c r="D204" s="478"/>
      <c r="E204" s="478"/>
      <c r="F204" s="85">
        <v>2027</v>
      </c>
      <c r="G204" s="77">
        <v>1854.54</v>
      </c>
      <c r="H204" s="77">
        <v>0</v>
      </c>
      <c r="I204" s="77">
        <v>1854.54</v>
      </c>
      <c r="J204" s="77">
        <v>0</v>
      </c>
      <c r="K204" s="77"/>
      <c r="L204" s="77"/>
      <c r="M204" s="77"/>
      <c r="N204" s="77"/>
      <c r="O204" s="77"/>
      <c r="P204" s="77"/>
      <c r="Q204" s="478"/>
      <c r="R204" s="31"/>
      <c r="S204" s="31"/>
      <c r="T204" s="31"/>
      <c r="U204" s="31"/>
      <c r="V204" s="31"/>
      <c r="W204" s="31"/>
    </row>
    <row r="205" spans="1:23" s="9" customFormat="1" x14ac:dyDescent="0.3">
      <c r="A205" s="478"/>
      <c r="B205" s="481"/>
      <c r="C205" s="478"/>
      <c r="D205" s="478"/>
      <c r="E205" s="478"/>
      <c r="F205" s="85">
        <v>2028</v>
      </c>
      <c r="G205" s="77">
        <v>1854.54</v>
      </c>
      <c r="H205" s="77">
        <v>0</v>
      </c>
      <c r="I205" s="77">
        <v>1854.54</v>
      </c>
      <c r="J205" s="77">
        <v>0</v>
      </c>
      <c r="K205" s="77"/>
      <c r="L205" s="77"/>
      <c r="M205" s="77"/>
      <c r="N205" s="77"/>
      <c r="O205" s="77"/>
      <c r="P205" s="77"/>
      <c r="Q205" s="478"/>
      <c r="R205" s="31"/>
      <c r="S205" s="31"/>
      <c r="T205" s="31"/>
      <c r="U205" s="31"/>
      <c r="V205" s="31"/>
      <c r="W205" s="31"/>
    </row>
    <row r="206" spans="1:23" s="9" customFormat="1" x14ac:dyDescent="0.3">
      <c r="A206" s="478"/>
      <c r="B206" s="481"/>
      <c r="C206" s="478"/>
      <c r="D206" s="478"/>
      <c r="E206" s="478"/>
      <c r="F206" s="85">
        <v>2029</v>
      </c>
      <c r="G206" s="77">
        <v>0</v>
      </c>
      <c r="H206" s="77">
        <v>0</v>
      </c>
      <c r="I206" s="77">
        <v>0</v>
      </c>
      <c r="J206" s="77">
        <v>0</v>
      </c>
      <c r="K206" s="77"/>
      <c r="L206" s="77"/>
      <c r="M206" s="77"/>
      <c r="N206" s="77"/>
      <c r="O206" s="77"/>
      <c r="P206" s="77"/>
      <c r="Q206" s="478"/>
      <c r="R206" s="31"/>
      <c r="S206" s="31"/>
      <c r="T206" s="31"/>
      <c r="U206" s="31"/>
      <c r="V206" s="31"/>
      <c r="W206" s="31"/>
    </row>
    <row r="207" spans="1:23" s="9" customFormat="1" x14ac:dyDescent="0.3">
      <c r="A207" s="478"/>
      <c r="B207" s="481"/>
      <c r="C207" s="478"/>
      <c r="D207" s="478"/>
      <c r="E207" s="478"/>
      <c r="F207" s="85">
        <v>2030</v>
      </c>
      <c r="G207" s="77">
        <v>0</v>
      </c>
      <c r="H207" s="77">
        <v>0</v>
      </c>
      <c r="I207" s="77">
        <v>0</v>
      </c>
      <c r="J207" s="77">
        <v>0</v>
      </c>
      <c r="K207" s="77"/>
      <c r="L207" s="77"/>
      <c r="M207" s="77"/>
      <c r="N207" s="77"/>
      <c r="O207" s="77"/>
      <c r="P207" s="77"/>
      <c r="Q207" s="478"/>
      <c r="R207" s="31"/>
      <c r="S207" s="31"/>
      <c r="T207" s="31"/>
      <c r="U207" s="31"/>
      <c r="V207" s="31"/>
      <c r="W207" s="31"/>
    </row>
    <row r="208" spans="1:23" s="9" customFormat="1" x14ac:dyDescent="0.3">
      <c r="A208" s="478">
        <v>6</v>
      </c>
      <c r="B208" s="493" t="s">
        <v>61</v>
      </c>
      <c r="C208" s="478"/>
      <c r="D208" s="478" t="s">
        <v>59</v>
      </c>
      <c r="E208" s="478" t="s">
        <v>58</v>
      </c>
      <c r="F208" s="66" t="s">
        <v>55</v>
      </c>
      <c r="G208" s="315">
        <f>SUM(G209:G215)</f>
        <v>40914</v>
      </c>
      <c r="H208" s="315">
        <v>0</v>
      </c>
      <c r="I208" s="315">
        <f>SUM(I209:I215)</f>
        <v>40914</v>
      </c>
      <c r="J208" s="315">
        <v>0</v>
      </c>
      <c r="K208" s="250"/>
      <c r="L208" s="250"/>
      <c r="M208" s="250"/>
      <c r="N208" s="250"/>
      <c r="O208" s="77"/>
      <c r="P208" s="77"/>
      <c r="Q208" s="478" t="s">
        <v>349</v>
      </c>
      <c r="R208" s="31"/>
      <c r="S208" s="31"/>
      <c r="T208" s="31"/>
      <c r="U208" s="31"/>
      <c r="V208" s="31"/>
      <c r="W208" s="31"/>
    </row>
    <row r="209" spans="1:23" s="9" customFormat="1" x14ac:dyDescent="0.3">
      <c r="A209" s="478"/>
      <c r="B209" s="493"/>
      <c r="C209" s="478"/>
      <c r="D209" s="478"/>
      <c r="E209" s="478"/>
      <c r="F209" s="85">
        <v>2024</v>
      </c>
      <c r="G209" s="77">
        <v>6819</v>
      </c>
      <c r="H209" s="77">
        <v>0</v>
      </c>
      <c r="I209" s="77">
        <v>6819</v>
      </c>
      <c r="J209" s="77">
        <v>0</v>
      </c>
      <c r="K209" s="77"/>
      <c r="L209" s="77"/>
      <c r="M209" s="77"/>
      <c r="N209" s="77"/>
      <c r="O209" s="77"/>
      <c r="P209" s="77"/>
      <c r="Q209" s="478"/>
      <c r="R209" s="31"/>
      <c r="S209" s="31"/>
      <c r="T209" s="31"/>
      <c r="U209" s="31"/>
      <c r="V209" s="31"/>
      <c r="W209" s="31"/>
    </row>
    <row r="210" spans="1:23" s="9" customFormat="1" x14ac:dyDescent="0.3">
      <c r="A210" s="478"/>
      <c r="B210" s="493"/>
      <c r="C210" s="478"/>
      <c r="D210" s="478"/>
      <c r="E210" s="478"/>
      <c r="F210" s="85">
        <v>2025</v>
      </c>
      <c r="G210" s="77">
        <v>6819</v>
      </c>
      <c r="H210" s="77">
        <v>0</v>
      </c>
      <c r="I210" s="77">
        <v>6819</v>
      </c>
      <c r="J210" s="77">
        <v>0</v>
      </c>
      <c r="K210" s="77"/>
      <c r="L210" s="77"/>
      <c r="M210" s="77"/>
      <c r="N210" s="77"/>
      <c r="O210" s="77"/>
      <c r="P210" s="77"/>
      <c r="Q210" s="478"/>
      <c r="R210" s="31"/>
      <c r="S210" s="31"/>
      <c r="T210" s="31"/>
      <c r="U210" s="31"/>
      <c r="V210" s="31"/>
      <c r="W210" s="31"/>
    </row>
    <row r="211" spans="1:23" s="9" customFormat="1" x14ac:dyDescent="0.3">
      <c r="A211" s="478"/>
      <c r="B211" s="493"/>
      <c r="C211" s="478"/>
      <c r="D211" s="478"/>
      <c r="E211" s="478"/>
      <c r="F211" s="85">
        <v>2026</v>
      </c>
      <c r="G211" s="77">
        <v>6819</v>
      </c>
      <c r="H211" s="77">
        <v>0</v>
      </c>
      <c r="I211" s="77">
        <v>6819</v>
      </c>
      <c r="J211" s="77">
        <v>0</v>
      </c>
      <c r="K211" s="77"/>
      <c r="L211" s="77"/>
      <c r="M211" s="77"/>
      <c r="N211" s="77"/>
      <c r="O211" s="77"/>
      <c r="P211" s="77"/>
      <c r="Q211" s="478"/>
      <c r="R211" s="31"/>
      <c r="S211" s="31"/>
      <c r="T211" s="31"/>
      <c r="U211" s="31"/>
      <c r="V211" s="31"/>
      <c r="W211" s="31"/>
    </row>
    <row r="212" spans="1:23" s="9" customFormat="1" x14ac:dyDescent="0.3">
      <c r="A212" s="478"/>
      <c r="B212" s="493"/>
      <c r="C212" s="478"/>
      <c r="D212" s="478"/>
      <c r="E212" s="478"/>
      <c r="F212" s="85">
        <v>2027</v>
      </c>
      <c r="G212" s="77">
        <v>6819</v>
      </c>
      <c r="H212" s="77">
        <v>0</v>
      </c>
      <c r="I212" s="77">
        <v>6819</v>
      </c>
      <c r="J212" s="77">
        <v>0</v>
      </c>
      <c r="K212" s="77"/>
      <c r="L212" s="77"/>
      <c r="M212" s="77"/>
      <c r="N212" s="77"/>
      <c r="O212" s="77"/>
      <c r="P212" s="77"/>
      <c r="Q212" s="478"/>
      <c r="R212" s="31"/>
      <c r="S212" s="31"/>
      <c r="T212" s="31"/>
      <c r="U212" s="31"/>
      <c r="V212" s="31"/>
      <c r="W212" s="31"/>
    </row>
    <row r="213" spans="1:23" s="9" customFormat="1" x14ac:dyDescent="0.3">
      <c r="A213" s="478"/>
      <c r="B213" s="493"/>
      <c r="C213" s="478"/>
      <c r="D213" s="478"/>
      <c r="E213" s="478"/>
      <c r="F213" s="85">
        <v>2028</v>
      </c>
      <c r="G213" s="77">
        <v>6819</v>
      </c>
      <c r="H213" s="77">
        <v>0</v>
      </c>
      <c r="I213" s="77">
        <v>6819</v>
      </c>
      <c r="J213" s="77">
        <v>0</v>
      </c>
      <c r="K213" s="77"/>
      <c r="L213" s="77"/>
      <c r="M213" s="77"/>
      <c r="N213" s="77"/>
      <c r="O213" s="77"/>
      <c r="P213" s="77"/>
      <c r="Q213" s="478"/>
      <c r="R213" s="31"/>
      <c r="S213" s="31"/>
      <c r="T213" s="31"/>
      <c r="U213" s="31"/>
      <c r="V213" s="31"/>
      <c r="W213" s="31"/>
    </row>
    <row r="214" spans="1:23" s="9" customFormat="1" x14ac:dyDescent="0.3">
      <c r="A214" s="478"/>
      <c r="B214" s="493"/>
      <c r="C214" s="478"/>
      <c r="D214" s="478"/>
      <c r="E214" s="478"/>
      <c r="F214" s="85">
        <v>2029</v>
      </c>
      <c r="G214" s="77">
        <v>6819</v>
      </c>
      <c r="H214" s="77">
        <v>0</v>
      </c>
      <c r="I214" s="77">
        <v>6819</v>
      </c>
      <c r="J214" s="77">
        <v>0</v>
      </c>
      <c r="K214" s="77"/>
      <c r="L214" s="77"/>
      <c r="M214" s="77"/>
      <c r="N214" s="77"/>
      <c r="O214" s="77"/>
      <c r="P214" s="77"/>
      <c r="Q214" s="478"/>
      <c r="R214" s="31"/>
      <c r="S214" s="31"/>
      <c r="T214" s="31"/>
      <c r="U214" s="31"/>
      <c r="V214" s="31"/>
      <c r="W214" s="31"/>
    </row>
    <row r="215" spans="1:23" s="9" customFormat="1" x14ac:dyDescent="0.3">
      <c r="A215" s="478"/>
      <c r="B215" s="493"/>
      <c r="C215" s="478"/>
      <c r="D215" s="478"/>
      <c r="E215" s="478"/>
      <c r="F215" s="85">
        <v>2030</v>
      </c>
      <c r="G215" s="77">
        <v>0</v>
      </c>
      <c r="H215" s="77">
        <v>0</v>
      </c>
      <c r="I215" s="77">
        <v>0</v>
      </c>
      <c r="J215" s="77">
        <v>0</v>
      </c>
      <c r="K215" s="77"/>
      <c r="L215" s="77"/>
      <c r="M215" s="77"/>
      <c r="N215" s="77"/>
      <c r="O215" s="77"/>
      <c r="P215" s="77"/>
      <c r="Q215" s="478"/>
      <c r="R215" s="31"/>
      <c r="S215" s="31"/>
      <c r="T215" s="31"/>
      <c r="U215" s="31"/>
      <c r="V215" s="31"/>
      <c r="W215" s="31"/>
    </row>
    <row r="216" spans="1:23" s="9" customFormat="1" x14ac:dyDescent="0.3">
      <c r="A216" s="478">
        <v>7</v>
      </c>
      <c r="B216" s="481" t="s">
        <v>60</v>
      </c>
      <c r="C216" s="478"/>
      <c r="D216" s="478" t="s">
        <v>59</v>
      </c>
      <c r="E216" s="478" t="s">
        <v>58</v>
      </c>
      <c r="F216" s="66" t="s">
        <v>55</v>
      </c>
      <c r="G216" s="315">
        <f>SUM(G217:G223)</f>
        <v>12572.7</v>
      </c>
      <c r="H216" s="315">
        <v>0</v>
      </c>
      <c r="I216" s="315">
        <f>SUM(I217:I223)</f>
        <v>12572.7</v>
      </c>
      <c r="J216" s="315">
        <v>0</v>
      </c>
      <c r="K216" s="77"/>
      <c r="L216" s="77"/>
      <c r="M216" s="77"/>
      <c r="N216" s="77"/>
      <c r="O216" s="77"/>
      <c r="P216" s="77"/>
      <c r="Q216" s="478"/>
      <c r="R216" s="31"/>
      <c r="S216" s="31"/>
      <c r="T216" s="31"/>
      <c r="U216" s="31"/>
      <c r="V216" s="31"/>
      <c r="W216" s="31"/>
    </row>
    <row r="217" spans="1:23" s="9" customFormat="1" x14ac:dyDescent="0.3">
      <c r="A217" s="478"/>
      <c r="B217" s="481"/>
      <c r="C217" s="478"/>
      <c r="D217" s="478"/>
      <c r="E217" s="478"/>
      <c r="F217" s="85">
        <v>2024</v>
      </c>
      <c r="G217" s="77">
        <v>1796.1</v>
      </c>
      <c r="H217" s="77">
        <v>0</v>
      </c>
      <c r="I217" s="77">
        <v>1796.1</v>
      </c>
      <c r="J217" s="77">
        <v>0</v>
      </c>
      <c r="K217" s="77"/>
      <c r="L217" s="77"/>
      <c r="M217" s="77"/>
      <c r="N217" s="77"/>
      <c r="O217" s="77"/>
      <c r="P217" s="77"/>
      <c r="Q217" s="478"/>
      <c r="R217" s="31"/>
      <c r="S217" s="31"/>
      <c r="T217" s="31"/>
      <c r="U217" s="31"/>
      <c r="V217" s="31"/>
      <c r="W217" s="31"/>
    </row>
    <row r="218" spans="1:23" s="9" customFormat="1" x14ac:dyDescent="0.3">
      <c r="A218" s="478"/>
      <c r="B218" s="481"/>
      <c r="C218" s="478"/>
      <c r="D218" s="478"/>
      <c r="E218" s="478"/>
      <c r="F218" s="85">
        <v>2025</v>
      </c>
      <c r="G218" s="77">
        <v>1796.1</v>
      </c>
      <c r="H218" s="77">
        <v>0</v>
      </c>
      <c r="I218" s="77">
        <v>1796.1</v>
      </c>
      <c r="J218" s="77">
        <v>0</v>
      </c>
      <c r="K218" s="77"/>
      <c r="L218" s="77"/>
      <c r="M218" s="77"/>
      <c r="N218" s="77"/>
      <c r="O218" s="77"/>
      <c r="P218" s="77"/>
      <c r="Q218" s="478"/>
      <c r="R218" s="31"/>
      <c r="S218" s="31"/>
      <c r="T218" s="31"/>
      <c r="U218" s="31"/>
      <c r="V218" s="31"/>
      <c r="W218" s="31"/>
    </row>
    <row r="219" spans="1:23" s="9" customFormat="1" x14ac:dyDescent="0.3">
      <c r="A219" s="478"/>
      <c r="B219" s="481"/>
      <c r="C219" s="478"/>
      <c r="D219" s="478"/>
      <c r="E219" s="478"/>
      <c r="F219" s="85">
        <v>2026</v>
      </c>
      <c r="G219" s="77">
        <v>1796.1</v>
      </c>
      <c r="H219" s="77">
        <v>0</v>
      </c>
      <c r="I219" s="77">
        <v>1796.1</v>
      </c>
      <c r="J219" s="77">
        <v>0</v>
      </c>
      <c r="K219" s="77"/>
      <c r="L219" s="77"/>
      <c r="M219" s="77"/>
      <c r="N219" s="77"/>
      <c r="O219" s="77"/>
      <c r="P219" s="77"/>
      <c r="Q219" s="478"/>
      <c r="R219" s="31"/>
      <c r="S219" s="31"/>
      <c r="T219" s="31"/>
      <c r="U219" s="31"/>
      <c r="V219" s="31"/>
      <c r="W219" s="31"/>
    </row>
    <row r="220" spans="1:23" s="9" customFormat="1" x14ac:dyDescent="0.3">
      <c r="A220" s="478"/>
      <c r="B220" s="481"/>
      <c r="C220" s="478"/>
      <c r="D220" s="478"/>
      <c r="E220" s="478"/>
      <c r="F220" s="85">
        <v>2027</v>
      </c>
      <c r="G220" s="77">
        <v>1796.1</v>
      </c>
      <c r="H220" s="77">
        <v>0</v>
      </c>
      <c r="I220" s="77">
        <v>1796.1</v>
      </c>
      <c r="J220" s="77">
        <v>0</v>
      </c>
      <c r="K220" s="77"/>
      <c r="L220" s="77"/>
      <c r="M220" s="77"/>
      <c r="N220" s="77"/>
      <c r="O220" s="77"/>
      <c r="P220" s="77"/>
      <c r="Q220" s="478"/>
      <c r="R220" s="31"/>
      <c r="S220" s="31"/>
      <c r="T220" s="31"/>
      <c r="U220" s="31"/>
      <c r="V220" s="31"/>
      <c r="W220" s="31"/>
    </row>
    <row r="221" spans="1:23" s="9" customFormat="1" x14ac:dyDescent="0.3">
      <c r="A221" s="478"/>
      <c r="B221" s="481"/>
      <c r="C221" s="478"/>
      <c r="D221" s="478"/>
      <c r="E221" s="478"/>
      <c r="F221" s="85">
        <v>2028</v>
      </c>
      <c r="G221" s="77">
        <v>1796.1</v>
      </c>
      <c r="H221" s="77">
        <v>0</v>
      </c>
      <c r="I221" s="77">
        <v>1796.1</v>
      </c>
      <c r="J221" s="77">
        <v>0</v>
      </c>
      <c r="K221" s="77"/>
      <c r="L221" s="77"/>
      <c r="M221" s="77"/>
      <c r="N221" s="77"/>
      <c r="O221" s="77"/>
      <c r="P221" s="77"/>
      <c r="Q221" s="478"/>
      <c r="R221" s="31"/>
      <c r="S221" s="31"/>
      <c r="T221" s="31"/>
      <c r="U221" s="31"/>
      <c r="V221" s="31"/>
      <c r="W221" s="31"/>
    </row>
    <row r="222" spans="1:23" s="9" customFormat="1" x14ac:dyDescent="0.3">
      <c r="A222" s="478"/>
      <c r="B222" s="481"/>
      <c r="C222" s="478"/>
      <c r="D222" s="478"/>
      <c r="E222" s="478"/>
      <c r="F222" s="85">
        <v>2029</v>
      </c>
      <c r="G222" s="77">
        <v>1796.1</v>
      </c>
      <c r="H222" s="77">
        <v>0</v>
      </c>
      <c r="I222" s="77">
        <v>1796.1</v>
      </c>
      <c r="J222" s="77">
        <v>0</v>
      </c>
      <c r="K222" s="77"/>
      <c r="L222" s="77"/>
      <c r="M222" s="77"/>
      <c r="N222" s="77"/>
      <c r="O222" s="77"/>
      <c r="P222" s="77"/>
      <c r="Q222" s="478"/>
      <c r="R222" s="31"/>
      <c r="S222" s="31"/>
      <c r="T222" s="31"/>
      <c r="U222" s="31"/>
      <c r="V222" s="31"/>
      <c r="W222" s="31"/>
    </row>
    <row r="223" spans="1:23" s="9" customFormat="1" x14ac:dyDescent="0.3">
      <c r="A223" s="478"/>
      <c r="B223" s="481"/>
      <c r="C223" s="478"/>
      <c r="D223" s="478"/>
      <c r="E223" s="478"/>
      <c r="F223" s="85">
        <v>2030</v>
      </c>
      <c r="G223" s="77">
        <v>1796.1</v>
      </c>
      <c r="H223" s="77">
        <v>0</v>
      </c>
      <c r="I223" s="77">
        <v>1796.1</v>
      </c>
      <c r="J223" s="77">
        <v>0</v>
      </c>
      <c r="K223" s="77"/>
      <c r="L223" s="77"/>
      <c r="M223" s="77"/>
      <c r="N223" s="77"/>
      <c r="O223" s="77"/>
      <c r="P223" s="77"/>
      <c r="Q223" s="478"/>
      <c r="R223" s="31"/>
      <c r="S223" s="31"/>
      <c r="T223" s="31"/>
      <c r="U223" s="31"/>
      <c r="V223" s="31"/>
      <c r="W223" s="31"/>
    </row>
    <row r="224" spans="1:23" x14ac:dyDescent="0.3">
      <c r="A224" s="491"/>
      <c r="B224" s="492" t="s">
        <v>57</v>
      </c>
      <c r="C224" s="483"/>
      <c r="D224" s="483"/>
      <c r="E224" s="483"/>
      <c r="F224" s="289" t="s">
        <v>55</v>
      </c>
      <c r="G224" s="290">
        <f>SUM(G225+G226+G227+G228+G229+G230+G231)</f>
        <v>556550.80000000005</v>
      </c>
      <c r="H224" s="290">
        <f>SUM(H225+H226+H227+H228+H229+H230+H231)</f>
        <v>0</v>
      </c>
      <c r="I224" s="290">
        <f>SUM(I225+I226+I227+I228+I229+I230+I231)</f>
        <v>556550.80000000005</v>
      </c>
      <c r="J224" s="290">
        <f>SUM(J225+J226+J227+J228+J229+J230+J231)</f>
        <v>0</v>
      </c>
      <c r="K224" s="290"/>
      <c r="L224" s="290"/>
      <c r="M224" s="290"/>
      <c r="N224" s="290"/>
      <c r="O224" s="290"/>
      <c r="P224" s="290"/>
      <c r="Q224" s="483" t="s">
        <v>62</v>
      </c>
    </row>
    <row r="225" spans="1:17" x14ac:dyDescent="0.3">
      <c r="A225" s="491"/>
      <c r="B225" s="492"/>
      <c r="C225" s="483"/>
      <c r="D225" s="483"/>
      <c r="E225" s="483"/>
      <c r="F225" s="85">
        <v>2024</v>
      </c>
      <c r="G225" s="291">
        <f t="shared" ref="G225:J231" si="2">SUM(G169+G177+G185+G193+G201+G209+G217)</f>
        <v>97261.74</v>
      </c>
      <c r="H225" s="291">
        <f t="shared" si="2"/>
        <v>0</v>
      </c>
      <c r="I225" s="291">
        <f t="shared" si="2"/>
        <v>97261.74</v>
      </c>
      <c r="J225" s="291">
        <f t="shared" si="2"/>
        <v>0</v>
      </c>
      <c r="K225" s="291"/>
      <c r="L225" s="291"/>
      <c r="M225" s="291"/>
      <c r="N225" s="291"/>
      <c r="O225" s="291"/>
      <c r="P225" s="291"/>
      <c r="Q225" s="483"/>
    </row>
    <row r="226" spans="1:17" x14ac:dyDescent="0.3">
      <c r="A226" s="491"/>
      <c r="B226" s="492"/>
      <c r="C226" s="483"/>
      <c r="D226" s="483"/>
      <c r="E226" s="483"/>
      <c r="F226" s="85">
        <v>2025</v>
      </c>
      <c r="G226" s="291">
        <f t="shared" si="2"/>
        <v>97261.74</v>
      </c>
      <c r="H226" s="291">
        <f t="shared" si="2"/>
        <v>0</v>
      </c>
      <c r="I226" s="291">
        <f t="shared" si="2"/>
        <v>97261.74</v>
      </c>
      <c r="J226" s="291">
        <f t="shared" si="2"/>
        <v>0</v>
      </c>
      <c r="K226" s="291"/>
      <c r="L226" s="291"/>
      <c r="M226" s="291"/>
      <c r="N226" s="291"/>
      <c r="O226" s="291"/>
      <c r="P226" s="291"/>
      <c r="Q226" s="483"/>
    </row>
    <row r="227" spans="1:17" x14ac:dyDescent="0.3">
      <c r="A227" s="491"/>
      <c r="B227" s="492"/>
      <c r="C227" s="483"/>
      <c r="D227" s="483"/>
      <c r="E227" s="483"/>
      <c r="F227" s="85">
        <v>2026</v>
      </c>
      <c r="G227" s="291">
        <f t="shared" si="2"/>
        <v>97261.74</v>
      </c>
      <c r="H227" s="291">
        <f t="shared" si="2"/>
        <v>0</v>
      </c>
      <c r="I227" s="291">
        <f t="shared" si="2"/>
        <v>97261.74</v>
      </c>
      <c r="J227" s="291">
        <f t="shared" si="2"/>
        <v>0</v>
      </c>
      <c r="K227" s="291"/>
      <c r="L227" s="291"/>
      <c r="M227" s="291"/>
      <c r="N227" s="291"/>
      <c r="O227" s="291"/>
      <c r="P227" s="291"/>
      <c r="Q227" s="483"/>
    </row>
    <row r="228" spans="1:17" x14ac:dyDescent="0.3">
      <c r="A228" s="491"/>
      <c r="B228" s="492"/>
      <c r="C228" s="483"/>
      <c r="D228" s="483"/>
      <c r="E228" s="483"/>
      <c r="F228" s="85">
        <v>2027</v>
      </c>
      <c r="G228" s="291">
        <f t="shared" si="2"/>
        <v>100834.24000000001</v>
      </c>
      <c r="H228" s="291">
        <f t="shared" si="2"/>
        <v>0</v>
      </c>
      <c r="I228" s="291">
        <f t="shared" si="2"/>
        <v>100834.24000000001</v>
      </c>
      <c r="J228" s="291">
        <f t="shared" si="2"/>
        <v>0</v>
      </c>
      <c r="K228" s="291"/>
      <c r="L228" s="291"/>
      <c r="M228" s="291"/>
      <c r="N228" s="291"/>
      <c r="O228" s="291"/>
      <c r="P228" s="291"/>
      <c r="Q228" s="483"/>
    </row>
    <row r="229" spans="1:17" x14ac:dyDescent="0.3">
      <c r="A229" s="491"/>
      <c r="B229" s="492"/>
      <c r="C229" s="483"/>
      <c r="D229" s="483"/>
      <c r="E229" s="483"/>
      <c r="F229" s="85">
        <v>2028</v>
      </c>
      <c r="G229" s="291">
        <f t="shared" si="2"/>
        <v>98653.54</v>
      </c>
      <c r="H229" s="291">
        <f t="shared" si="2"/>
        <v>0</v>
      </c>
      <c r="I229" s="291">
        <f t="shared" si="2"/>
        <v>98653.54</v>
      </c>
      <c r="J229" s="291">
        <f t="shared" si="2"/>
        <v>0</v>
      </c>
      <c r="K229" s="291"/>
      <c r="L229" s="291"/>
      <c r="M229" s="291"/>
      <c r="N229" s="291"/>
      <c r="O229" s="291"/>
      <c r="P229" s="291"/>
      <c r="Q229" s="483"/>
    </row>
    <row r="230" spans="1:17" x14ac:dyDescent="0.3">
      <c r="A230" s="491"/>
      <c r="B230" s="492"/>
      <c r="C230" s="483"/>
      <c r="D230" s="483"/>
      <c r="E230" s="483"/>
      <c r="F230" s="85">
        <v>2029</v>
      </c>
      <c r="G230" s="291">
        <f t="shared" si="2"/>
        <v>52524.9</v>
      </c>
      <c r="H230" s="291">
        <f t="shared" si="2"/>
        <v>0</v>
      </c>
      <c r="I230" s="291">
        <f t="shared" si="2"/>
        <v>52524.9</v>
      </c>
      <c r="J230" s="291">
        <f t="shared" si="2"/>
        <v>0</v>
      </c>
      <c r="K230" s="291"/>
      <c r="L230" s="291"/>
      <c r="M230" s="291"/>
      <c r="N230" s="291"/>
      <c r="O230" s="291"/>
      <c r="P230" s="291"/>
      <c r="Q230" s="483"/>
    </row>
    <row r="231" spans="1:17" x14ac:dyDescent="0.3">
      <c r="A231" s="491"/>
      <c r="B231" s="492"/>
      <c r="C231" s="483"/>
      <c r="D231" s="483"/>
      <c r="E231" s="483"/>
      <c r="F231" s="85">
        <v>2030</v>
      </c>
      <c r="G231" s="291">
        <f t="shared" si="2"/>
        <v>12752.9</v>
      </c>
      <c r="H231" s="291">
        <f t="shared" si="2"/>
        <v>0</v>
      </c>
      <c r="I231" s="291">
        <f t="shared" si="2"/>
        <v>12752.9</v>
      </c>
      <c r="J231" s="291">
        <f t="shared" si="2"/>
        <v>0</v>
      </c>
      <c r="K231" s="291"/>
      <c r="L231" s="291"/>
      <c r="M231" s="291"/>
      <c r="N231" s="291"/>
      <c r="O231" s="291"/>
      <c r="P231" s="291"/>
      <c r="Q231" s="483"/>
    </row>
    <row r="232" spans="1:17" ht="15" customHeight="1" x14ac:dyDescent="0.3">
      <c r="A232" s="491"/>
      <c r="B232" s="492" t="s">
        <v>56</v>
      </c>
      <c r="C232" s="483"/>
      <c r="D232" s="483"/>
      <c r="E232" s="483"/>
      <c r="F232" s="289" t="s">
        <v>55</v>
      </c>
      <c r="G232" s="290">
        <f>SUM(G233+G234+G235+G236+G237+G238+G239)</f>
        <v>1017622.3999999999</v>
      </c>
      <c r="H232" s="290">
        <f>SUM(H233+H234+H235+H236+H237+H238+H239)</f>
        <v>0</v>
      </c>
      <c r="I232" s="290">
        <f>SUM(I233+I234+I235+I236+I237+I238+I239)</f>
        <v>1017622.3999999999</v>
      </c>
      <c r="J232" s="290">
        <f>SUM(J233+J234+J235+J236+J237+J238+J239)</f>
        <v>0</v>
      </c>
      <c r="K232" s="290"/>
      <c r="L232" s="290"/>
      <c r="M232" s="290"/>
      <c r="N232" s="290"/>
      <c r="O232" s="290"/>
      <c r="P232" s="290"/>
      <c r="Q232" s="490" t="s">
        <v>404</v>
      </c>
    </row>
    <row r="233" spans="1:17" ht="15" customHeight="1" x14ac:dyDescent="0.3">
      <c r="A233" s="491"/>
      <c r="B233" s="492"/>
      <c r="C233" s="483"/>
      <c r="D233" s="483"/>
      <c r="E233" s="483"/>
      <c r="F233" s="85">
        <v>2024</v>
      </c>
      <c r="G233" s="291">
        <f>SUM(G160+G225)</f>
        <v>211680.74</v>
      </c>
      <c r="H233" s="291">
        <f t="shared" ref="G233:J239" si="3">SUM(H160+H225)</f>
        <v>0</v>
      </c>
      <c r="I233" s="291">
        <f t="shared" si="3"/>
        <v>211680.74</v>
      </c>
      <c r="J233" s="291">
        <f t="shared" si="3"/>
        <v>0</v>
      </c>
      <c r="K233" s="291"/>
      <c r="L233" s="291"/>
      <c r="M233" s="291"/>
      <c r="N233" s="291"/>
      <c r="O233" s="291"/>
      <c r="P233" s="291"/>
      <c r="Q233" s="490"/>
    </row>
    <row r="234" spans="1:17" ht="15" customHeight="1" x14ac:dyDescent="0.3">
      <c r="A234" s="491"/>
      <c r="B234" s="492"/>
      <c r="C234" s="483"/>
      <c r="D234" s="483"/>
      <c r="E234" s="483"/>
      <c r="F234" s="85">
        <v>2025</v>
      </c>
      <c r="G234" s="291">
        <f t="shared" si="3"/>
        <v>208761.24</v>
      </c>
      <c r="H234" s="291">
        <f t="shared" si="3"/>
        <v>0</v>
      </c>
      <c r="I234" s="291">
        <f t="shared" si="3"/>
        <v>208761.24</v>
      </c>
      <c r="J234" s="291">
        <f t="shared" si="3"/>
        <v>0</v>
      </c>
      <c r="K234" s="291"/>
      <c r="L234" s="291"/>
      <c r="M234" s="291"/>
      <c r="N234" s="291"/>
      <c r="O234" s="291"/>
      <c r="P234" s="291"/>
      <c r="Q234" s="490"/>
    </row>
    <row r="235" spans="1:17" ht="15" customHeight="1" x14ac:dyDescent="0.3">
      <c r="A235" s="491"/>
      <c r="B235" s="492"/>
      <c r="C235" s="483"/>
      <c r="D235" s="483"/>
      <c r="E235" s="483"/>
      <c r="F235" s="85">
        <v>2026</v>
      </c>
      <c r="G235" s="291">
        <f t="shared" si="3"/>
        <v>199288.24</v>
      </c>
      <c r="H235" s="291">
        <f t="shared" si="3"/>
        <v>0</v>
      </c>
      <c r="I235" s="291">
        <f t="shared" si="3"/>
        <v>199288.24</v>
      </c>
      <c r="J235" s="291">
        <f t="shared" si="3"/>
        <v>0</v>
      </c>
      <c r="K235" s="291"/>
      <c r="L235" s="291"/>
      <c r="M235" s="291"/>
      <c r="N235" s="291"/>
      <c r="O235" s="291"/>
      <c r="P235" s="291"/>
      <c r="Q235" s="490"/>
    </row>
    <row r="236" spans="1:17" ht="15" customHeight="1" x14ac:dyDescent="0.3">
      <c r="A236" s="491"/>
      <c r="B236" s="492"/>
      <c r="C236" s="483"/>
      <c r="D236" s="483"/>
      <c r="E236" s="483"/>
      <c r="F236" s="85">
        <v>2027</v>
      </c>
      <c r="G236" s="291">
        <f t="shared" si="3"/>
        <v>133609.34</v>
      </c>
      <c r="H236" s="291">
        <f t="shared" si="3"/>
        <v>0</v>
      </c>
      <c r="I236" s="291">
        <f t="shared" si="3"/>
        <v>133609.34</v>
      </c>
      <c r="J236" s="291">
        <f t="shared" si="3"/>
        <v>0</v>
      </c>
      <c r="K236" s="291"/>
      <c r="L236" s="291"/>
      <c r="M236" s="291"/>
      <c r="N236" s="291"/>
      <c r="O236" s="291"/>
      <c r="P236" s="291"/>
      <c r="Q236" s="490"/>
    </row>
    <row r="237" spans="1:17" ht="15" customHeight="1" x14ac:dyDescent="0.3">
      <c r="A237" s="491"/>
      <c r="B237" s="492"/>
      <c r="C237" s="483"/>
      <c r="D237" s="483"/>
      <c r="E237" s="483"/>
      <c r="F237" s="85">
        <v>2028</v>
      </c>
      <c r="G237" s="291">
        <f t="shared" si="3"/>
        <v>131766.34</v>
      </c>
      <c r="H237" s="291">
        <f t="shared" si="3"/>
        <v>0</v>
      </c>
      <c r="I237" s="291">
        <f t="shared" si="3"/>
        <v>131766.34</v>
      </c>
      <c r="J237" s="291">
        <f t="shared" si="3"/>
        <v>0</v>
      </c>
      <c r="K237" s="291"/>
      <c r="L237" s="291"/>
      <c r="M237" s="291"/>
      <c r="N237" s="291"/>
      <c r="O237" s="291"/>
      <c r="P237" s="291"/>
      <c r="Q237" s="490"/>
    </row>
    <row r="238" spans="1:17" ht="15" customHeight="1" x14ac:dyDescent="0.3">
      <c r="A238" s="491"/>
      <c r="B238" s="492"/>
      <c r="C238" s="483"/>
      <c r="D238" s="483"/>
      <c r="E238" s="483"/>
      <c r="F238" s="85">
        <v>2029</v>
      </c>
      <c r="G238" s="291">
        <f t="shared" si="3"/>
        <v>85975.4</v>
      </c>
      <c r="H238" s="291">
        <f t="shared" si="3"/>
        <v>0</v>
      </c>
      <c r="I238" s="291">
        <f t="shared" si="3"/>
        <v>85975.4</v>
      </c>
      <c r="J238" s="291">
        <f t="shared" si="3"/>
        <v>0</v>
      </c>
      <c r="K238" s="291"/>
      <c r="L238" s="291"/>
      <c r="M238" s="291"/>
      <c r="N238" s="291"/>
      <c r="O238" s="291"/>
      <c r="P238" s="291"/>
      <c r="Q238" s="490"/>
    </row>
    <row r="239" spans="1:17" ht="15" customHeight="1" x14ac:dyDescent="0.3">
      <c r="A239" s="491"/>
      <c r="B239" s="492"/>
      <c r="C239" s="483"/>
      <c r="D239" s="483"/>
      <c r="E239" s="483"/>
      <c r="F239" s="85">
        <v>2030</v>
      </c>
      <c r="G239" s="291">
        <f t="shared" si="3"/>
        <v>46541.1</v>
      </c>
      <c r="H239" s="291">
        <f t="shared" si="3"/>
        <v>0</v>
      </c>
      <c r="I239" s="291">
        <f t="shared" si="3"/>
        <v>46541.1</v>
      </c>
      <c r="J239" s="291">
        <f t="shared" si="3"/>
        <v>0</v>
      </c>
      <c r="K239" s="291"/>
      <c r="L239" s="291"/>
      <c r="M239" s="291"/>
      <c r="N239" s="291"/>
      <c r="O239" s="291"/>
      <c r="P239" s="291"/>
      <c r="Q239" s="490"/>
    </row>
    <row r="240" spans="1:17" x14ac:dyDescent="0.3">
      <c r="A240" s="292"/>
      <c r="B240" s="33"/>
      <c r="C240" s="33"/>
      <c r="D240" s="33"/>
      <c r="E240" s="33"/>
      <c r="F240" s="33"/>
      <c r="G240" s="33"/>
      <c r="H240" s="33"/>
      <c r="I240" s="33"/>
      <c r="J240" s="33"/>
      <c r="K240" s="33"/>
      <c r="L240" s="33"/>
      <c r="M240" s="33"/>
      <c r="N240" s="33"/>
      <c r="O240" s="33"/>
      <c r="P240" s="33"/>
      <c r="Q240" s="33"/>
    </row>
    <row r="241" spans="1:17" x14ac:dyDescent="0.3">
      <c r="A241" s="292"/>
      <c r="B241" s="33"/>
      <c r="C241" s="33"/>
      <c r="D241" s="33"/>
      <c r="E241" s="33"/>
      <c r="F241" s="33"/>
      <c r="G241" s="33"/>
      <c r="H241" s="33"/>
      <c r="I241" s="33"/>
      <c r="J241" s="33"/>
      <c r="K241" s="33"/>
      <c r="L241" s="33"/>
      <c r="M241" s="33"/>
      <c r="N241" s="33"/>
      <c r="O241" s="33"/>
      <c r="P241" s="33"/>
      <c r="Q241" s="33"/>
    </row>
  </sheetData>
  <mergeCells count="200">
    <mergeCell ref="Q135:Q142"/>
    <mergeCell ref="C127:C134"/>
    <mergeCell ref="Q192:Q199"/>
    <mergeCell ref="B192:B199"/>
    <mergeCell ref="A184:A191"/>
    <mergeCell ref="A192:A199"/>
    <mergeCell ref="Q159:Q166"/>
    <mergeCell ref="D168:D175"/>
    <mergeCell ref="E168:E175"/>
    <mergeCell ref="B151:B158"/>
    <mergeCell ref="B143:B150"/>
    <mergeCell ref="Q151:Q158"/>
    <mergeCell ref="D143:D150"/>
    <mergeCell ref="E143:E150"/>
    <mergeCell ref="Q143:Q150"/>
    <mergeCell ref="D151:D158"/>
    <mergeCell ref="E151:E158"/>
    <mergeCell ref="C151:C158"/>
    <mergeCell ref="C159:C166"/>
    <mergeCell ref="D159:D166"/>
    <mergeCell ref="E159:E166"/>
    <mergeCell ref="C143:C150"/>
    <mergeCell ref="B167:Q167"/>
    <mergeCell ref="M1:P2"/>
    <mergeCell ref="E176:E183"/>
    <mergeCell ref="E224:E231"/>
    <mergeCell ref="E232:E239"/>
    <mergeCell ref="C119:C126"/>
    <mergeCell ref="A151:A158"/>
    <mergeCell ref="A143:A150"/>
    <mergeCell ref="B119:B126"/>
    <mergeCell ref="B176:B183"/>
    <mergeCell ref="C176:C183"/>
    <mergeCell ref="D176:D183"/>
    <mergeCell ref="E216:E223"/>
    <mergeCell ref="D208:D215"/>
    <mergeCell ref="A176:A183"/>
    <mergeCell ref="C184:C191"/>
    <mergeCell ref="E208:E215"/>
    <mergeCell ref="A159:A166"/>
    <mergeCell ref="B159:B166"/>
    <mergeCell ref="B216:B223"/>
    <mergeCell ref="C216:C223"/>
    <mergeCell ref="B184:B191"/>
    <mergeCell ref="B200:B207"/>
    <mergeCell ref="A208:A215"/>
    <mergeCell ref="D184:D191"/>
    <mergeCell ref="Q103:Q105"/>
    <mergeCell ref="A87:A94"/>
    <mergeCell ref="C208:C215"/>
    <mergeCell ref="D224:D231"/>
    <mergeCell ref="D232:D239"/>
    <mergeCell ref="D216:D223"/>
    <mergeCell ref="E184:E191"/>
    <mergeCell ref="D192:D199"/>
    <mergeCell ref="E192:E199"/>
    <mergeCell ref="A135:A142"/>
    <mergeCell ref="A103:A110"/>
    <mergeCell ref="B103:B110"/>
    <mergeCell ref="C103:C110"/>
    <mergeCell ref="A127:A134"/>
    <mergeCell ref="D127:D134"/>
    <mergeCell ref="E127:E134"/>
    <mergeCell ref="C135:C142"/>
    <mergeCell ref="D135:D142"/>
    <mergeCell ref="E135:E142"/>
    <mergeCell ref="A232:A239"/>
    <mergeCell ref="B232:B239"/>
    <mergeCell ref="C232:C239"/>
    <mergeCell ref="Q127:Q134"/>
    <mergeCell ref="B127:B134"/>
    <mergeCell ref="P78:P79"/>
    <mergeCell ref="L78:L79"/>
    <mergeCell ref="Q119:Q126"/>
    <mergeCell ref="A70:A77"/>
    <mergeCell ref="B70:B77"/>
    <mergeCell ref="C70:C77"/>
    <mergeCell ref="Q70:Q77"/>
    <mergeCell ref="D70:D77"/>
    <mergeCell ref="E70:E77"/>
    <mergeCell ref="A119:A126"/>
    <mergeCell ref="F78:F79"/>
    <mergeCell ref="O78:O79"/>
    <mergeCell ref="Q78:Q81"/>
    <mergeCell ref="D111:D118"/>
    <mergeCell ref="M78:M79"/>
    <mergeCell ref="D95:D102"/>
    <mergeCell ref="A111:A118"/>
    <mergeCell ref="A78:A86"/>
    <mergeCell ref="B78:B86"/>
    <mergeCell ref="C78:C86"/>
    <mergeCell ref="D78:D86"/>
    <mergeCell ref="E78:E86"/>
    <mergeCell ref="E111:E118"/>
    <mergeCell ref="Q95:Q102"/>
    <mergeCell ref="A200:A207"/>
    <mergeCell ref="B208:B215"/>
    <mergeCell ref="Q30:Q37"/>
    <mergeCell ref="D30:D37"/>
    <mergeCell ref="E30:E37"/>
    <mergeCell ref="Q38:Q45"/>
    <mergeCell ref="D38:D45"/>
    <mergeCell ref="E38:E45"/>
    <mergeCell ref="A38:A45"/>
    <mergeCell ref="Q46:Q53"/>
    <mergeCell ref="D46:D53"/>
    <mergeCell ref="E46:E53"/>
    <mergeCell ref="B38:B45"/>
    <mergeCell ref="C38:C45"/>
    <mergeCell ref="A46:A53"/>
    <mergeCell ref="B46:B53"/>
    <mergeCell ref="C46:C53"/>
    <mergeCell ref="Q54:Q61"/>
    <mergeCell ref="D54:D61"/>
    <mergeCell ref="E54:E61"/>
    <mergeCell ref="D119:D126"/>
    <mergeCell ref="Q62:Q69"/>
    <mergeCell ref="E119:E126"/>
    <mergeCell ref="G78:G79"/>
    <mergeCell ref="B135:B142"/>
    <mergeCell ref="C111:C118"/>
    <mergeCell ref="D103:D110"/>
    <mergeCell ref="E103:E110"/>
    <mergeCell ref="A95:A102"/>
    <mergeCell ref="Q232:Q239"/>
    <mergeCell ref="Q168:Q175"/>
    <mergeCell ref="A168:A175"/>
    <mergeCell ref="B168:B175"/>
    <mergeCell ref="C168:C175"/>
    <mergeCell ref="A224:A231"/>
    <mergeCell ref="C200:C207"/>
    <mergeCell ref="D200:D207"/>
    <mergeCell ref="A216:A223"/>
    <mergeCell ref="B224:B231"/>
    <mergeCell ref="C224:C231"/>
    <mergeCell ref="Q200:Q207"/>
    <mergeCell ref="Q208:Q215"/>
    <mergeCell ref="Q224:Q231"/>
    <mergeCell ref="E200:E207"/>
    <mergeCell ref="Q216:Q223"/>
    <mergeCell ref="Q184:Q191"/>
    <mergeCell ref="Q176:Q183"/>
    <mergeCell ref="C192:C199"/>
    <mergeCell ref="A22:A29"/>
    <mergeCell ref="E22:E29"/>
    <mergeCell ref="A54:A61"/>
    <mergeCell ref="B54:B61"/>
    <mergeCell ref="A30:A37"/>
    <mergeCell ref="B30:B37"/>
    <mergeCell ref="C30:C37"/>
    <mergeCell ref="B95:B102"/>
    <mergeCell ref="C95:C102"/>
    <mergeCell ref="E95:E102"/>
    <mergeCell ref="A62:A69"/>
    <mergeCell ref="C54:C61"/>
    <mergeCell ref="B87:B94"/>
    <mergeCell ref="C87:C94"/>
    <mergeCell ref="D87:D94"/>
    <mergeCell ref="E87:E94"/>
    <mergeCell ref="B62:B69"/>
    <mergeCell ref="C62:C69"/>
    <mergeCell ref="D14:D21"/>
    <mergeCell ref="E14:E21"/>
    <mergeCell ref="K8:L9"/>
    <mergeCell ref="G7:H9"/>
    <mergeCell ref="F7:F10"/>
    <mergeCell ref="B7:B10"/>
    <mergeCell ref="I7:P7"/>
    <mergeCell ref="A7:A10"/>
    <mergeCell ref="M8:N9"/>
    <mergeCell ref="D7:D10"/>
    <mergeCell ref="A14:A21"/>
    <mergeCell ref="C7:C10"/>
    <mergeCell ref="B12:Q12"/>
    <mergeCell ref="B14:B21"/>
    <mergeCell ref="C14:C21"/>
    <mergeCell ref="S1:V1"/>
    <mergeCell ref="E7:E10"/>
    <mergeCell ref="B22:B29"/>
    <mergeCell ref="C22:C29"/>
    <mergeCell ref="Q22:Q29"/>
    <mergeCell ref="Q111:Q118"/>
    <mergeCell ref="J78:J79"/>
    <mergeCell ref="K78:K79"/>
    <mergeCell ref="H78:H79"/>
    <mergeCell ref="Q87:Q89"/>
    <mergeCell ref="D62:D69"/>
    <mergeCell ref="E62:E69"/>
    <mergeCell ref="B111:B118"/>
    <mergeCell ref="Q7:Q10"/>
    <mergeCell ref="I8:J9"/>
    <mergeCell ref="O8:P9"/>
    <mergeCell ref="A4:Q4"/>
    <mergeCell ref="A6:Q6"/>
    <mergeCell ref="I78:I79"/>
    <mergeCell ref="N78:N79"/>
    <mergeCell ref="C5:L5"/>
    <mergeCell ref="D22:D29"/>
    <mergeCell ref="B13:Q13"/>
    <mergeCell ref="Q14:Q21"/>
  </mergeCells>
  <pageMargins left="0.25" right="0.25" top="0.75" bottom="0.75" header="0.3" footer="0.3"/>
  <pageSetup paperSize="9" scale="62" fitToHeight="0" orientation="landscape" r:id="rId1"/>
  <rowBreaks count="2" manualBreakCount="2">
    <brk id="110" max="16" man="1"/>
    <brk id="11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topLeftCell="A27" zoomScale="60" zoomScaleNormal="100" workbookViewId="0">
      <selection activeCell="R36" sqref="R36:V36"/>
    </sheetView>
  </sheetViews>
  <sheetFormatPr defaultColWidth="8.88671875" defaultRowHeight="13.8" x14ac:dyDescent="0.3"/>
  <cols>
    <col min="1" max="1" width="7.5546875" style="151" customWidth="1"/>
    <col min="2" max="2" width="42.33203125" style="151" customWidth="1"/>
    <col min="3" max="3" width="10.109375" style="151" customWidth="1"/>
    <col min="4" max="6" width="9.109375" style="151" bestFit="1" customWidth="1"/>
    <col min="7" max="10" width="9.109375" style="151" customWidth="1"/>
    <col min="11" max="12" width="10.5546875" style="151" bestFit="1" customWidth="1"/>
    <col min="13" max="14" width="11.6640625" style="151" customWidth="1"/>
    <col min="15" max="15" width="10.33203125" style="151" customWidth="1"/>
    <col min="16" max="17" width="9.6640625" style="151" bestFit="1" customWidth="1"/>
    <col min="18" max="19" width="10.5546875" style="151" bestFit="1" customWidth="1"/>
    <col min="20" max="20" width="11.5546875" style="151" customWidth="1"/>
    <col min="21" max="21" width="9.88671875" style="151" bestFit="1" customWidth="1"/>
    <col min="22" max="22" width="11.5546875" style="151" customWidth="1"/>
    <col min="23" max="23" width="11" style="151" customWidth="1"/>
    <col min="24" max="24" width="11.6640625" style="151" customWidth="1"/>
    <col min="25" max="16384" width="8.88671875" style="151"/>
  </cols>
  <sheetData>
    <row r="1" spans="1:24" ht="15" thickBot="1" x14ac:dyDescent="0.35">
      <c r="A1" s="502"/>
      <c r="B1" s="502"/>
      <c r="C1" s="502"/>
      <c r="D1" s="502"/>
      <c r="E1" s="502"/>
      <c r="F1" s="502"/>
      <c r="G1" s="502"/>
      <c r="H1" s="502"/>
      <c r="I1" s="502"/>
      <c r="J1" s="502"/>
      <c r="K1" s="502"/>
      <c r="L1" s="502"/>
      <c r="M1" s="502"/>
      <c r="N1" s="502"/>
      <c r="O1" s="502"/>
      <c r="P1" s="502"/>
      <c r="Q1" s="502"/>
      <c r="R1" s="502"/>
      <c r="S1" s="502"/>
      <c r="T1" s="502"/>
      <c r="U1" s="502"/>
      <c r="V1" s="502"/>
      <c r="W1" s="502"/>
      <c r="X1" s="502"/>
    </row>
    <row r="2" spans="1:24" s="120" customFormat="1" ht="40.200000000000003" customHeight="1" x14ac:dyDescent="0.3">
      <c r="A2" s="1"/>
      <c r="B2" s="122"/>
      <c r="C2" s="122"/>
      <c r="D2" s="122"/>
      <c r="E2" s="122"/>
      <c r="F2" s="122"/>
      <c r="G2" s="122"/>
      <c r="H2" s="122"/>
      <c r="I2" s="122"/>
      <c r="J2" s="122"/>
      <c r="Q2" s="1"/>
      <c r="R2" s="1"/>
      <c r="S2" s="1"/>
      <c r="T2" s="508" t="s">
        <v>293</v>
      </c>
      <c r="U2" s="508"/>
      <c r="V2" s="508"/>
      <c r="W2" s="508"/>
      <c r="X2" s="508"/>
    </row>
    <row r="3" spans="1:24" s="120" customFormat="1" ht="13.8" customHeight="1" x14ac:dyDescent="0.3">
      <c r="A3" s="1"/>
      <c r="B3" s="122"/>
      <c r="C3" s="122"/>
      <c r="D3" s="122"/>
      <c r="E3" s="122"/>
      <c r="F3" s="122"/>
      <c r="G3" s="122"/>
      <c r="H3" s="122"/>
      <c r="I3" s="122"/>
      <c r="J3" s="122"/>
      <c r="Q3" s="1"/>
      <c r="R3" s="1"/>
      <c r="S3" s="1"/>
      <c r="T3" s="509"/>
      <c r="U3" s="509"/>
      <c r="V3" s="509"/>
      <c r="W3" s="509"/>
      <c r="X3" s="509"/>
    </row>
    <row r="4" spans="1:24" s="120" customFormat="1" x14ac:dyDescent="0.3">
      <c r="A4" s="1"/>
      <c r="B4" s="122"/>
      <c r="C4" s="122"/>
      <c r="D4" s="122"/>
      <c r="E4" s="122"/>
      <c r="F4" s="122"/>
      <c r="G4" s="122"/>
      <c r="H4" s="122"/>
      <c r="I4" s="122"/>
      <c r="J4" s="122"/>
      <c r="Q4" s="1"/>
      <c r="R4" s="1"/>
      <c r="S4" s="1"/>
    </row>
    <row r="5" spans="1:24" s="120" customFormat="1" ht="17.399999999999999" x14ac:dyDescent="0.3">
      <c r="A5" s="506" t="s">
        <v>393</v>
      </c>
      <c r="B5" s="506"/>
      <c r="C5" s="506"/>
      <c r="D5" s="506"/>
      <c r="E5" s="506"/>
      <c r="F5" s="506"/>
      <c r="G5" s="506"/>
      <c r="H5" s="506"/>
      <c r="I5" s="506"/>
      <c r="J5" s="506"/>
      <c r="K5" s="506"/>
      <c r="L5" s="506"/>
      <c r="M5" s="506"/>
      <c r="N5" s="506"/>
      <c r="O5" s="506"/>
      <c r="P5" s="506"/>
      <c r="Q5" s="506"/>
      <c r="R5" s="506"/>
      <c r="S5" s="506"/>
      <c r="T5" s="506"/>
      <c r="U5" s="506"/>
      <c r="V5" s="506"/>
      <c r="W5" s="506"/>
      <c r="X5" s="506"/>
    </row>
    <row r="6" spans="1:24" s="120" customFormat="1" ht="15.6" x14ac:dyDescent="0.3">
      <c r="A6" s="507" t="s">
        <v>46</v>
      </c>
      <c r="B6" s="507"/>
      <c r="C6" s="507"/>
      <c r="D6" s="507"/>
      <c r="E6" s="507"/>
      <c r="F6" s="507"/>
      <c r="G6" s="507"/>
      <c r="H6" s="507"/>
      <c r="I6" s="507"/>
      <c r="J6" s="507"/>
      <c r="K6" s="507"/>
      <c r="L6" s="507"/>
      <c r="M6" s="507"/>
      <c r="N6" s="507"/>
      <c r="O6" s="507"/>
      <c r="P6" s="507"/>
      <c r="Q6" s="507"/>
      <c r="R6" s="507"/>
      <c r="S6" s="507"/>
      <c r="T6" s="507"/>
      <c r="U6" s="507"/>
      <c r="V6" s="507"/>
      <c r="W6" s="507"/>
      <c r="X6" s="507"/>
    </row>
    <row r="7" spans="1:24" customFormat="1" ht="18.75" customHeight="1" thickBot="1" x14ac:dyDescent="0.35">
      <c r="A7" s="32"/>
      <c r="N7" s="198"/>
      <c r="P7" s="31"/>
      <c r="Q7" s="31"/>
      <c r="R7" s="31"/>
      <c r="S7" s="31"/>
      <c r="T7" s="9"/>
    </row>
    <row r="8" spans="1:24" s="173" customFormat="1" ht="19.2" customHeight="1" x14ac:dyDescent="0.25">
      <c r="A8" s="503" t="s">
        <v>179</v>
      </c>
      <c r="B8" s="503" t="s">
        <v>292</v>
      </c>
      <c r="C8" s="503" t="s">
        <v>291</v>
      </c>
      <c r="D8" s="511" t="s">
        <v>290</v>
      </c>
      <c r="E8" s="511"/>
      <c r="F8" s="511"/>
      <c r="G8" s="511"/>
      <c r="H8" s="511"/>
      <c r="I8" s="511"/>
      <c r="J8" s="511"/>
      <c r="K8" s="510" t="s">
        <v>289</v>
      </c>
      <c r="L8" s="511"/>
      <c r="M8" s="511"/>
      <c r="N8" s="511"/>
      <c r="O8" s="511"/>
      <c r="P8" s="511"/>
      <c r="Q8" s="511"/>
      <c r="R8" s="510" t="s">
        <v>288</v>
      </c>
      <c r="S8" s="511"/>
      <c r="T8" s="511"/>
      <c r="U8" s="511"/>
      <c r="V8" s="511"/>
      <c r="W8" s="511"/>
      <c r="X8" s="512"/>
    </row>
    <row r="9" spans="1:24" s="173" customFormat="1" ht="18.600000000000001" customHeight="1" thickBot="1" x14ac:dyDescent="0.3">
      <c r="A9" s="504"/>
      <c r="B9" s="504"/>
      <c r="C9" s="504"/>
      <c r="D9" s="514"/>
      <c r="E9" s="514"/>
      <c r="F9" s="514"/>
      <c r="G9" s="514"/>
      <c r="H9" s="514"/>
      <c r="I9" s="514"/>
      <c r="J9" s="514"/>
      <c r="K9" s="513"/>
      <c r="L9" s="514"/>
      <c r="M9" s="514"/>
      <c r="N9" s="514"/>
      <c r="O9" s="514"/>
      <c r="P9" s="514"/>
      <c r="Q9" s="514"/>
      <c r="R9" s="513"/>
      <c r="S9" s="514"/>
      <c r="T9" s="514"/>
      <c r="U9" s="514"/>
      <c r="V9" s="514"/>
      <c r="W9" s="514"/>
      <c r="X9" s="515"/>
    </row>
    <row r="10" spans="1:24" s="173" customFormat="1" ht="23.4" customHeight="1" thickBot="1" x14ac:dyDescent="0.3">
      <c r="A10" s="505"/>
      <c r="B10" s="505"/>
      <c r="C10" s="505"/>
      <c r="D10" s="155">
        <v>2024</v>
      </c>
      <c r="E10" s="155">
        <v>2025</v>
      </c>
      <c r="F10" s="155">
        <v>2026</v>
      </c>
      <c r="G10" s="155">
        <v>2027</v>
      </c>
      <c r="H10" s="155">
        <v>2028</v>
      </c>
      <c r="I10" s="155">
        <v>2029</v>
      </c>
      <c r="J10" s="155">
        <v>2030</v>
      </c>
      <c r="K10" s="155">
        <v>2024</v>
      </c>
      <c r="L10" s="155">
        <v>2025</v>
      </c>
      <c r="M10" s="155">
        <v>2026</v>
      </c>
      <c r="N10" s="155">
        <v>2027</v>
      </c>
      <c r="O10" s="155">
        <v>2028</v>
      </c>
      <c r="P10" s="155">
        <v>2029</v>
      </c>
      <c r="Q10" s="155">
        <v>2030</v>
      </c>
      <c r="R10" s="155">
        <v>2024</v>
      </c>
      <c r="S10" s="155">
        <v>2025</v>
      </c>
      <c r="T10" s="155">
        <v>2026</v>
      </c>
      <c r="U10" s="155">
        <v>2027</v>
      </c>
      <c r="V10" s="155">
        <v>2028</v>
      </c>
      <c r="W10" s="155">
        <v>2029</v>
      </c>
      <c r="X10" s="155">
        <v>2030</v>
      </c>
    </row>
    <row r="11" spans="1:24" s="173" customFormat="1" ht="103.8" customHeight="1" thickBot="1" x14ac:dyDescent="0.3">
      <c r="A11" s="156">
        <v>1</v>
      </c>
      <c r="B11" s="157" t="s">
        <v>287</v>
      </c>
      <c r="C11" s="156" t="s">
        <v>273</v>
      </c>
      <c r="D11" s="155">
        <v>2</v>
      </c>
      <c r="E11" s="155">
        <v>2</v>
      </c>
      <c r="F11" s="155">
        <v>2</v>
      </c>
      <c r="G11" s="155">
        <v>4</v>
      </c>
      <c r="H11" s="155">
        <v>4</v>
      </c>
      <c r="I11" s="155">
        <v>4</v>
      </c>
      <c r="J11" s="155">
        <v>4</v>
      </c>
      <c r="K11" s="159">
        <f t="shared" ref="K11:Q15" si="0">R11/D11</f>
        <v>24.85</v>
      </c>
      <c r="L11" s="159">
        <f t="shared" si="0"/>
        <v>24.85</v>
      </c>
      <c r="M11" s="159">
        <f t="shared" si="0"/>
        <v>24.85</v>
      </c>
      <c r="N11" s="159">
        <f t="shared" si="0"/>
        <v>51.25</v>
      </c>
      <c r="O11" s="159">
        <f t="shared" si="0"/>
        <v>51.25</v>
      </c>
      <c r="P11" s="159">
        <f t="shared" si="0"/>
        <v>51.25</v>
      </c>
      <c r="Q11" s="159">
        <f t="shared" si="0"/>
        <v>51.25</v>
      </c>
      <c r="R11" s="159">
        <v>49.7</v>
      </c>
      <c r="S11" s="159">
        <v>49.7</v>
      </c>
      <c r="T11" s="159">
        <v>49.7</v>
      </c>
      <c r="U11" s="159">
        <v>205</v>
      </c>
      <c r="V11" s="159">
        <v>205</v>
      </c>
      <c r="W11" s="159">
        <v>205</v>
      </c>
      <c r="X11" s="159">
        <v>205</v>
      </c>
    </row>
    <row r="12" spans="1:24" s="173" customFormat="1" ht="89.4" customHeight="1" thickBot="1" x14ac:dyDescent="0.3">
      <c r="A12" s="156">
        <v>2</v>
      </c>
      <c r="B12" s="157" t="s">
        <v>338</v>
      </c>
      <c r="C12" s="156" t="s">
        <v>286</v>
      </c>
      <c r="D12" s="155">
        <v>85</v>
      </c>
      <c r="E12" s="155">
        <v>90</v>
      </c>
      <c r="F12" s="155">
        <v>95</v>
      </c>
      <c r="G12" s="155">
        <v>100</v>
      </c>
      <c r="H12" s="155">
        <v>105</v>
      </c>
      <c r="I12" s="155">
        <v>110</v>
      </c>
      <c r="J12" s="155">
        <v>115</v>
      </c>
      <c r="K12" s="159">
        <f t="shared" si="0"/>
        <v>2.9411764705882355</v>
      </c>
      <c r="L12" s="159">
        <f t="shared" si="0"/>
        <v>2.7777777777777777</v>
      </c>
      <c r="M12" s="159">
        <f t="shared" si="0"/>
        <v>2.6315789473684212</v>
      </c>
      <c r="N12" s="159">
        <f t="shared" si="0"/>
        <v>8.5</v>
      </c>
      <c r="O12" s="159">
        <f t="shared" si="0"/>
        <v>8.5</v>
      </c>
      <c r="P12" s="159">
        <f t="shared" si="0"/>
        <v>8.5</v>
      </c>
      <c r="Q12" s="159">
        <f t="shared" si="0"/>
        <v>8.5</v>
      </c>
      <c r="R12" s="159">
        <v>250</v>
      </c>
      <c r="S12" s="159">
        <v>250</v>
      </c>
      <c r="T12" s="159">
        <v>250</v>
      </c>
      <c r="U12" s="159">
        <v>850</v>
      </c>
      <c r="V12" s="159">
        <v>892.5</v>
      </c>
      <c r="W12" s="159">
        <v>935</v>
      </c>
      <c r="X12" s="159">
        <v>977.5</v>
      </c>
    </row>
    <row r="13" spans="1:24" s="173" customFormat="1" ht="102.6" customHeight="1" thickBot="1" x14ac:dyDescent="0.3">
      <c r="A13" s="156">
        <v>3</v>
      </c>
      <c r="B13" s="157" t="s">
        <v>285</v>
      </c>
      <c r="C13" s="156" t="s">
        <v>284</v>
      </c>
      <c r="D13" s="11">
        <v>70</v>
      </c>
      <c r="E13" s="11">
        <v>70</v>
      </c>
      <c r="F13" s="11">
        <v>70</v>
      </c>
      <c r="G13" s="11">
        <v>70</v>
      </c>
      <c r="H13" s="11">
        <v>70</v>
      </c>
      <c r="I13" s="11">
        <v>70</v>
      </c>
      <c r="J13" s="11">
        <v>70</v>
      </c>
      <c r="K13" s="159">
        <f t="shared" si="0"/>
        <v>74.464285714285708</v>
      </c>
      <c r="L13" s="159">
        <f t="shared" si="0"/>
        <v>74.464285714285708</v>
      </c>
      <c r="M13" s="159">
        <f t="shared" si="0"/>
        <v>74.464285714285708</v>
      </c>
      <c r="N13" s="159">
        <f t="shared" si="0"/>
        <v>74.464285714285708</v>
      </c>
      <c r="O13" s="159">
        <f t="shared" si="0"/>
        <v>74.464285714285708</v>
      </c>
      <c r="P13" s="159">
        <f t="shared" si="0"/>
        <v>74.464285714285708</v>
      </c>
      <c r="Q13" s="159">
        <f t="shared" si="0"/>
        <v>74.464285714285708</v>
      </c>
      <c r="R13" s="221">
        <v>5212.5</v>
      </c>
      <c r="S13" s="221">
        <v>5212.5</v>
      </c>
      <c r="T13" s="221">
        <v>5212.5</v>
      </c>
      <c r="U13" s="221">
        <v>5212.5</v>
      </c>
      <c r="V13" s="221">
        <v>5212.5</v>
      </c>
      <c r="W13" s="221">
        <v>5212.5</v>
      </c>
      <c r="X13" s="221">
        <v>5212.5</v>
      </c>
    </row>
    <row r="14" spans="1:24" s="173" customFormat="1" ht="101.4" customHeight="1" thickBot="1" x14ac:dyDescent="0.3">
      <c r="A14" s="153">
        <v>4</v>
      </c>
      <c r="B14" s="172" t="s">
        <v>337</v>
      </c>
      <c r="C14" s="153" t="s">
        <v>273</v>
      </c>
      <c r="D14" s="128">
        <v>110</v>
      </c>
      <c r="E14" s="128">
        <v>146</v>
      </c>
      <c r="F14" s="155">
        <v>182</v>
      </c>
      <c r="G14" s="155">
        <v>218</v>
      </c>
      <c r="H14" s="155">
        <v>254</v>
      </c>
      <c r="I14" s="155">
        <v>290</v>
      </c>
      <c r="J14" s="155">
        <v>326</v>
      </c>
      <c r="K14" s="159">
        <f t="shared" si="0"/>
        <v>8.1818181818181817</v>
      </c>
      <c r="L14" s="159">
        <f t="shared" si="0"/>
        <v>6.1643835616438354</v>
      </c>
      <c r="M14" s="159">
        <f t="shared" si="0"/>
        <v>4.9450549450549453</v>
      </c>
      <c r="N14" s="159">
        <f t="shared" si="0"/>
        <v>8.1999999999999993</v>
      </c>
      <c r="O14" s="159">
        <f t="shared" si="0"/>
        <v>8.2000000000000011</v>
      </c>
      <c r="P14" s="159">
        <f t="shared" si="0"/>
        <v>8.1999999999999993</v>
      </c>
      <c r="Q14" s="159">
        <f t="shared" si="0"/>
        <v>8.1999999999999993</v>
      </c>
      <c r="R14" s="159">
        <v>900</v>
      </c>
      <c r="S14" s="159">
        <v>900</v>
      </c>
      <c r="T14" s="159">
        <v>900</v>
      </c>
      <c r="U14" s="159">
        <v>1787.6</v>
      </c>
      <c r="V14" s="159">
        <v>2082.8000000000002</v>
      </c>
      <c r="W14" s="159">
        <v>2378</v>
      </c>
      <c r="X14" s="159">
        <v>2673.2</v>
      </c>
    </row>
    <row r="15" spans="1:24" s="173" customFormat="1" ht="70.8" customHeight="1" thickBot="1" x14ac:dyDescent="0.3">
      <c r="A15" s="156">
        <v>5</v>
      </c>
      <c r="B15" s="157" t="s">
        <v>283</v>
      </c>
      <c r="C15" s="156" t="s">
        <v>282</v>
      </c>
      <c r="D15" s="155">
        <v>1</v>
      </c>
      <c r="E15" s="155">
        <v>1</v>
      </c>
      <c r="F15" s="155">
        <v>1</v>
      </c>
      <c r="G15" s="155">
        <v>1</v>
      </c>
      <c r="H15" s="155">
        <v>1</v>
      </c>
      <c r="I15" s="155">
        <v>1</v>
      </c>
      <c r="J15" s="155">
        <v>1</v>
      </c>
      <c r="K15" s="159">
        <f t="shared" si="0"/>
        <v>24500</v>
      </c>
      <c r="L15" s="159">
        <f t="shared" si="0"/>
        <v>24500</v>
      </c>
      <c r="M15" s="159">
        <f t="shared" si="0"/>
        <v>24500</v>
      </c>
      <c r="N15" s="159">
        <f t="shared" si="0"/>
        <v>24500</v>
      </c>
      <c r="O15" s="159">
        <f t="shared" si="0"/>
        <v>24500</v>
      </c>
      <c r="P15" s="159">
        <f t="shared" si="0"/>
        <v>24500</v>
      </c>
      <c r="Q15" s="159">
        <f t="shared" si="0"/>
        <v>24500</v>
      </c>
      <c r="R15" s="159">
        <v>24500</v>
      </c>
      <c r="S15" s="159">
        <v>24500</v>
      </c>
      <c r="T15" s="159">
        <v>24500</v>
      </c>
      <c r="U15" s="159">
        <v>24500</v>
      </c>
      <c r="V15" s="159">
        <v>24500</v>
      </c>
      <c r="W15" s="159">
        <v>24500</v>
      </c>
      <c r="X15" s="159">
        <v>24500</v>
      </c>
    </row>
    <row r="16" spans="1:24" s="164" customFormat="1" ht="51.6" customHeight="1" thickBot="1" x14ac:dyDescent="0.35">
      <c r="A16" s="156">
        <v>6</v>
      </c>
      <c r="B16" s="172" t="s">
        <v>281</v>
      </c>
      <c r="C16" s="153" t="s">
        <v>278</v>
      </c>
      <c r="D16" s="155">
        <v>2258.4</v>
      </c>
      <c r="E16" s="155">
        <v>1826.02</v>
      </c>
      <c r="F16" s="162">
        <v>742.97</v>
      </c>
      <c r="G16" s="169"/>
      <c r="H16" s="163"/>
      <c r="I16" s="163"/>
      <c r="J16" s="163"/>
      <c r="K16" s="159">
        <f t="shared" ref="K16:M19" si="1">R16/D16</f>
        <v>6.4716170740347145</v>
      </c>
      <c r="L16" s="159">
        <f t="shared" si="1"/>
        <v>6.7836058750725625</v>
      </c>
      <c r="M16" s="159">
        <f t="shared" si="1"/>
        <v>7.1717565985167626</v>
      </c>
      <c r="N16" s="159"/>
      <c r="O16" s="159"/>
      <c r="P16" s="159"/>
      <c r="Q16" s="159"/>
      <c r="R16" s="159">
        <v>14615.5</v>
      </c>
      <c r="S16" s="159">
        <v>12387</v>
      </c>
      <c r="T16" s="168">
        <v>5328.4</v>
      </c>
      <c r="U16" s="168"/>
      <c r="V16" s="159"/>
      <c r="W16" s="159"/>
      <c r="X16" s="159"/>
    </row>
    <row r="17" spans="1:24" s="164" customFormat="1" ht="75" customHeight="1" thickBot="1" x14ac:dyDescent="0.35">
      <c r="A17" s="156">
        <v>7</v>
      </c>
      <c r="B17" s="157" t="s">
        <v>280</v>
      </c>
      <c r="C17" s="156" t="s">
        <v>276</v>
      </c>
      <c r="D17" s="155">
        <v>3</v>
      </c>
      <c r="E17" s="155">
        <v>4</v>
      </c>
      <c r="F17" s="155">
        <v>3</v>
      </c>
      <c r="G17" s="170"/>
      <c r="H17" s="170"/>
      <c r="I17" s="170"/>
      <c r="J17" s="155"/>
      <c r="K17" s="159">
        <f t="shared" si="1"/>
        <v>10</v>
      </c>
      <c r="L17" s="159">
        <f t="shared" si="1"/>
        <v>10</v>
      </c>
      <c r="M17" s="159">
        <f t="shared" si="1"/>
        <v>10</v>
      </c>
      <c r="N17" s="168"/>
      <c r="O17" s="159"/>
      <c r="P17" s="159"/>
      <c r="Q17" s="159"/>
      <c r="R17" s="159">
        <v>30</v>
      </c>
      <c r="S17" s="159">
        <v>40</v>
      </c>
      <c r="T17" s="159">
        <v>30</v>
      </c>
      <c r="U17" s="159"/>
      <c r="V17" s="159"/>
      <c r="W17" s="159"/>
      <c r="X17" s="159"/>
    </row>
    <row r="18" spans="1:24" s="164" customFormat="1" ht="63" customHeight="1" thickBot="1" x14ac:dyDescent="0.35">
      <c r="A18" s="156">
        <v>8</v>
      </c>
      <c r="B18" s="157" t="s">
        <v>414</v>
      </c>
      <c r="C18" s="156" t="s">
        <v>278</v>
      </c>
      <c r="D18" s="155">
        <v>1755.93</v>
      </c>
      <c r="E18" s="155">
        <v>1969.54</v>
      </c>
      <c r="F18" s="155">
        <v>488.26</v>
      </c>
      <c r="G18" s="171"/>
      <c r="H18" s="158"/>
      <c r="I18" s="158"/>
      <c r="J18" s="158"/>
      <c r="K18" s="159">
        <f t="shared" si="1"/>
        <v>6.1210298816012028</v>
      </c>
      <c r="L18" s="159">
        <f t="shared" si="1"/>
        <v>6.5945855377397766</v>
      </c>
      <c r="M18" s="159">
        <f t="shared" si="1"/>
        <v>7.1793716462540456</v>
      </c>
      <c r="N18" s="168"/>
      <c r="O18" s="159"/>
      <c r="P18" s="159"/>
      <c r="Q18" s="159"/>
      <c r="R18" s="159">
        <v>10748.1</v>
      </c>
      <c r="S18" s="159">
        <v>12988.3</v>
      </c>
      <c r="T18" s="159">
        <v>3505.4</v>
      </c>
      <c r="U18" s="166"/>
      <c r="V18" s="166"/>
      <c r="W18" s="159"/>
      <c r="X18" s="159"/>
    </row>
    <row r="19" spans="1:24" s="164" customFormat="1" ht="88.8" customHeight="1" thickBot="1" x14ac:dyDescent="0.35">
      <c r="A19" s="156">
        <v>9</v>
      </c>
      <c r="B19" s="157" t="s">
        <v>415</v>
      </c>
      <c r="C19" s="156" t="s">
        <v>276</v>
      </c>
      <c r="D19" s="155">
        <v>2</v>
      </c>
      <c r="E19" s="155">
        <v>2</v>
      </c>
      <c r="F19" s="155">
        <v>2</v>
      </c>
      <c r="G19" s="170"/>
      <c r="H19" s="170"/>
      <c r="I19" s="170"/>
      <c r="J19" s="155"/>
      <c r="K19" s="159">
        <f t="shared" si="1"/>
        <v>10</v>
      </c>
      <c r="L19" s="159">
        <f t="shared" si="1"/>
        <v>10</v>
      </c>
      <c r="M19" s="159">
        <f t="shared" si="1"/>
        <v>10</v>
      </c>
      <c r="N19" s="168"/>
      <c r="O19" s="159"/>
      <c r="P19" s="159"/>
      <c r="Q19" s="159"/>
      <c r="R19" s="159">
        <v>20</v>
      </c>
      <c r="S19" s="159">
        <v>20</v>
      </c>
      <c r="T19" s="159">
        <v>20</v>
      </c>
      <c r="U19" s="166"/>
      <c r="V19" s="166"/>
      <c r="W19" s="159"/>
      <c r="X19" s="159"/>
    </row>
    <row r="20" spans="1:24" s="164" customFormat="1" ht="60" customHeight="1" thickBot="1" x14ac:dyDescent="0.35">
      <c r="A20" s="156">
        <v>10</v>
      </c>
      <c r="B20" s="157" t="s">
        <v>416</v>
      </c>
      <c r="C20" s="156" t="s">
        <v>278</v>
      </c>
      <c r="D20" s="155">
        <v>1090</v>
      </c>
      <c r="E20" s="155"/>
      <c r="F20" s="155"/>
      <c r="G20" s="163"/>
      <c r="H20" s="169"/>
      <c r="I20" s="169"/>
      <c r="J20" s="169"/>
      <c r="K20" s="159">
        <f t="shared" ref="K20:K31" si="2">R20/D20</f>
        <v>6.2609174311926603</v>
      </c>
      <c r="L20" s="159"/>
      <c r="M20" s="159"/>
      <c r="N20" s="159"/>
      <c r="O20" s="159"/>
      <c r="P20" s="159"/>
      <c r="Q20" s="159"/>
      <c r="R20" s="159">
        <v>6824.4</v>
      </c>
      <c r="S20" s="159"/>
      <c r="T20" s="159"/>
      <c r="U20" s="159"/>
      <c r="V20" s="168"/>
      <c r="W20" s="168"/>
      <c r="X20" s="159"/>
    </row>
    <row r="21" spans="1:24" s="164" customFormat="1" ht="72.599999999999994" customHeight="1" thickBot="1" x14ac:dyDescent="0.35">
      <c r="A21" s="156">
        <v>11</v>
      </c>
      <c r="B21" s="157" t="s">
        <v>417</v>
      </c>
      <c r="C21" s="156" t="s">
        <v>276</v>
      </c>
      <c r="D21" s="155">
        <v>2</v>
      </c>
      <c r="E21" s="155"/>
      <c r="F21" s="155"/>
      <c r="G21" s="170"/>
      <c r="H21" s="169"/>
      <c r="I21" s="169"/>
      <c r="J21" s="169"/>
      <c r="K21" s="159">
        <f t="shared" si="2"/>
        <v>10</v>
      </c>
      <c r="L21" s="159"/>
      <c r="M21" s="159"/>
      <c r="N21" s="159"/>
      <c r="O21" s="168"/>
      <c r="P21" s="168"/>
      <c r="Q21" s="159"/>
      <c r="R21" s="159">
        <v>20</v>
      </c>
      <c r="S21" s="159"/>
      <c r="T21" s="159"/>
      <c r="U21" s="159"/>
      <c r="V21" s="168"/>
      <c r="W21" s="168"/>
      <c r="X21" s="159"/>
    </row>
    <row r="22" spans="1:24" s="164" customFormat="1" ht="53.4" customHeight="1" thickBot="1" x14ac:dyDescent="0.35">
      <c r="A22" s="156">
        <v>12</v>
      </c>
      <c r="B22" s="157" t="s">
        <v>279</v>
      </c>
      <c r="C22" s="156" t="s">
        <v>278</v>
      </c>
      <c r="D22" s="155">
        <v>1077.82</v>
      </c>
      <c r="E22" s="155">
        <v>2087.52</v>
      </c>
      <c r="F22" s="155">
        <v>3036.64</v>
      </c>
      <c r="G22" s="167"/>
      <c r="H22" s="167"/>
      <c r="I22" s="163"/>
      <c r="J22" s="155"/>
      <c r="K22" s="159">
        <f t="shared" si="2"/>
        <v>6.1764487576775347</v>
      </c>
      <c r="L22" s="159">
        <f t="shared" ref="L22:M24" si="3">S22/E22</f>
        <v>6.6517686058097647</v>
      </c>
      <c r="M22" s="159">
        <f t="shared" si="3"/>
        <v>7.1967042520680753</v>
      </c>
      <c r="N22" s="159"/>
      <c r="O22" s="159"/>
      <c r="P22" s="159"/>
      <c r="Q22" s="159"/>
      <c r="R22" s="159">
        <v>6657.1</v>
      </c>
      <c r="S22" s="159">
        <v>13885.7</v>
      </c>
      <c r="T22" s="159">
        <v>21853.8</v>
      </c>
      <c r="U22" s="166"/>
      <c r="V22" s="166"/>
      <c r="W22" s="159"/>
      <c r="X22" s="159"/>
    </row>
    <row r="23" spans="1:24" s="164" customFormat="1" ht="75.599999999999994" customHeight="1" thickBot="1" x14ac:dyDescent="0.35">
      <c r="A23" s="156">
        <v>13</v>
      </c>
      <c r="B23" s="157" t="s">
        <v>277</v>
      </c>
      <c r="C23" s="156" t="s">
        <v>276</v>
      </c>
      <c r="D23" s="155">
        <v>1</v>
      </c>
      <c r="E23" s="155">
        <v>4</v>
      </c>
      <c r="F23" s="155">
        <v>4</v>
      </c>
      <c r="G23" s="165"/>
      <c r="H23" s="165"/>
      <c r="I23" s="165"/>
      <c r="J23" s="165"/>
      <c r="K23" s="159">
        <f t="shared" si="2"/>
        <v>10</v>
      </c>
      <c r="L23" s="159">
        <f t="shared" si="3"/>
        <v>10</v>
      </c>
      <c r="M23" s="159">
        <f t="shared" si="3"/>
        <v>10</v>
      </c>
      <c r="N23" s="159"/>
      <c r="O23" s="159"/>
      <c r="P23" s="159"/>
      <c r="Q23" s="159"/>
      <c r="R23" s="159">
        <v>10</v>
      </c>
      <c r="S23" s="159">
        <v>40</v>
      </c>
      <c r="T23" s="159">
        <v>40</v>
      </c>
      <c r="U23" s="159"/>
      <c r="V23" s="159"/>
      <c r="W23" s="159"/>
      <c r="X23" s="159"/>
    </row>
    <row r="24" spans="1:24" s="164" customFormat="1" ht="72.599999999999994" customHeight="1" thickBot="1" x14ac:dyDescent="0.35">
      <c r="A24" s="311">
        <v>14</v>
      </c>
      <c r="B24" s="310" t="s">
        <v>523</v>
      </c>
      <c r="C24" s="311" t="s">
        <v>273</v>
      </c>
      <c r="D24" s="312">
        <v>7</v>
      </c>
      <c r="E24" s="312">
        <v>6</v>
      </c>
      <c r="F24" s="312">
        <v>2</v>
      </c>
      <c r="G24" s="312"/>
      <c r="H24" s="312"/>
      <c r="I24" s="312"/>
      <c r="J24" s="312"/>
      <c r="K24" s="159">
        <f t="shared" si="2"/>
        <v>149.28571428571428</v>
      </c>
      <c r="L24" s="159">
        <f t="shared" si="3"/>
        <v>139.93333333333334</v>
      </c>
      <c r="M24" s="159">
        <f t="shared" si="3"/>
        <v>175</v>
      </c>
      <c r="N24" s="159"/>
      <c r="O24" s="159"/>
      <c r="P24" s="159"/>
      <c r="Q24" s="159"/>
      <c r="R24" s="159">
        <v>1045</v>
      </c>
      <c r="S24" s="159">
        <v>839.6</v>
      </c>
      <c r="T24" s="159">
        <v>350</v>
      </c>
      <c r="U24" s="159"/>
      <c r="V24" s="159"/>
      <c r="W24" s="159"/>
      <c r="X24" s="159"/>
    </row>
    <row r="25" spans="1:24" s="164" customFormat="1" ht="102" customHeight="1" thickBot="1" x14ac:dyDescent="0.35">
      <c r="A25" s="311">
        <v>15</v>
      </c>
      <c r="B25" s="310" t="s">
        <v>418</v>
      </c>
      <c r="C25" s="311" t="s">
        <v>273</v>
      </c>
      <c r="D25" s="162">
        <v>3</v>
      </c>
      <c r="E25" s="162"/>
      <c r="F25" s="312"/>
      <c r="G25" s="312"/>
      <c r="H25" s="162"/>
      <c r="I25" s="162"/>
      <c r="J25" s="162"/>
      <c r="K25" s="159">
        <f t="shared" si="2"/>
        <v>316.66666666666669</v>
      </c>
      <c r="L25" s="159"/>
      <c r="M25" s="159"/>
      <c r="N25" s="159"/>
      <c r="O25" s="159"/>
      <c r="P25" s="159"/>
      <c r="Q25" s="159"/>
      <c r="R25" s="159">
        <v>950</v>
      </c>
      <c r="S25" s="159"/>
      <c r="T25" s="159"/>
      <c r="U25" s="159"/>
      <c r="V25" s="159"/>
      <c r="W25" s="159"/>
      <c r="X25" s="159"/>
    </row>
    <row r="26" spans="1:24" ht="82.8" customHeight="1" thickBot="1" x14ac:dyDescent="0.35">
      <c r="A26" s="311">
        <v>16</v>
      </c>
      <c r="B26" s="313" t="s">
        <v>275</v>
      </c>
      <c r="C26" s="153" t="s">
        <v>273</v>
      </c>
      <c r="D26" s="160">
        <v>12</v>
      </c>
      <c r="E26" s="160">
        <v>10</v>
      </c>
      <c r="F26" s="312">
        <v>10</v>
      </c>
      <c r="G26" s="312"/>
      <c r="H26" s="312"/>
      <c r="I26" s="312"/>
      <c r="J26" s="312"/>
      <c r="K26" s="159">
        <f t="shared" si="2"/>
        <v>300</v>
      </c>
      <c r="L26" s="159">
        <f t="shared" ref="L26:M31" si="4">S26/E26</f>
        <v>300</v>
      </c>
      <c r="M26" s="159">
        <f t="shared" si="4"/>
        <v>300</v>
      </c>
      <c r="N26" s="159"/>
      <c r="O26" s="159"/>
      <c r="P26" s="159"/>
      <c r="Q26" s="159"/>
      <c r="R26" s="221">
        <v>3600</v>
      </c>
      <c r="S26" s="221">
        <v>3000</v>
      </c>
      <c r="T26" s="159">
        <v>3000</v>
      </c>
      <c r="U26" s="159"/>
      <c r="V26" s="159"/>
      <c r="W26" s="159"/>
      <c r="X26" s="159"/>
    </row>
    <row r="27" spans="1:24" ht="80.400000000000006" customHeight="1" thickBot="1" x14ac:dyDescent="0.35">
      <c r="A27" s="311">
        <v>16</v>
      </c>
      <c r="B27" s="313" t="s">
        <v>274</v>
      </c>
      <c r="C27" s="153" t="s">
        <v>273</v>
      </c>
      <c r="D27" s="160">
        <v>16</v>
      </c>
      <c r="E27" s="160">
        <v>15</v>
      </c>
      <c r="F27" s="312">
        <v>15</v>
      </c>
      <c r="G27" s="312"/>
      <c r="H27" s="312"/>
      <c r="I27" s="312"/>
      <c r="J27" s="312"/>
      <c r="K27" s="159">
        <f t="shared" si="2"/>
        <v>300</v>
      </c>
      <c r="L27" s="159">
        <f t="shared" si="4"/>
        <v>300</v>
      </c>
      <c r="M27" s="159">
        <f t="shared" si="4"/>
        <v>300</v>
      </c>
      <c r="N27" s="159"/>
      <c r="O27" s="159"/>
      <c r="P27" s="159"/>
      <c r="Q27" s="159"/>
      <c r="R27" s="221">
        <v>4800</v>
      </c>
      <c r="S27" s="221">
        <v>4500</v>
      </c>
      <c r="T27" s="159">
        <v>4500</v>
      </c>
      <c r="U27" s="159"/>
      <c r="V27" s="159"/>
      <c r="W27" s="159"/>
      <c r="X27" s="159"/>
    </row>
    <row r="28" spans="1:24" ht="102" customHeight="1" thickBot="1" x14ac:dyDescent="0.35">
      <c r="A28" s="311">
        <v>16</v>
      </c>
      <c r="B28" s="314" t="s">
        <v>419</v>
      </c>
      <c r="C28" s="153" t="s">
        <v>273</v>
      </c>
      <c r="D28" s="160">
        <v>7</v>
      </c>
      <c r="E28" s="160">
        <v>4</v>
      </c>
      <c r="F28" s="312">
        <v>4</v>
      </c>
      <c r="G28" s="312"/>
      <c r="H28" s="312"/>
      <c r="I28" s="312"/>
      <c r="J28" s="312"/>
      <c r="K28" s="159">
        <f t="shared" si="2"/>
        <v>300</v>
      </c>
      <c r="L28" s="159">
        <f t="shared" si="4"/>
        <v>200</v>
      </c>
      <c r="M28" s="159">
        <f t="shared" si="4"/>
        <v>100</v>
      </c>
      <c r="N28" s="159"/>
      <c r="O28" s="159"/>
      <c r="P28" s="159"/>
      <c r="Q28" s="159"/>
      <c r="R28" s="221">
        <v>2100</v>
      </c>
      <c r="S28" s="221">
        <v>800</v>
      </c>
      <c r="T28" s="159">
        <v>400</v>
      </c>
      <c r="U28" s="159"/>
      <c r="V28" s="159"/>
      <c r="W28" s="159"/>
      <c r="X28" s="159"/>
    </row>
    <row r="29" spans="1:24" ht="84" customHeight="1" thickBot="1" x14ac:dyDescent="0.35">
      <c r="A29" s="311">
        <v>17</v>
      </c>
      <c r="B29" s="313" t="s">
        <v>420</v>
      </c>
      <c r="C29" s="153" t="s">
        <v>273</v>
      </c>
      <c r="D29" s="160">
        <v>41</v>
      </c>
      <c r="E29" s="160">
        <v>41</v>
      </c>
      <c r="F29" s="312">
        <v>41</v>
      </c>
      <c r="G29" s="312"/>
      <c r="H29" s="312"/>
      <c r="I29" s="312"/>
      <c r="J29" s="312"/>
      <c r="K29" s="159">
        <f t="shared" si="2"/>
        <v>777.23658536585367</v>
      </c>
      <c r="L29" s="159">
        <f t="shared" si="4"/>
        <v>777.23658536585367</v>
      </c>
      <c r="M29" s="159">
        <f t="shared" si="4"/>
        <v>777.23658536585367</v>
      </c>
      <c r="N29" s="159"/>
      <c r="O29" s="159"/>
      <c r="P29" s="159"/>
      <c r="Q29" s="159"/>
      <c r="R29" s="221">
        <v>31866.7</v>
      </c>
      <c r="S29" s="221">
        <v>31866.7</v>
      </c>
      <c r="T29" s="221">
        <v>31866.7</v>
      </c>
      <c r="U29" s="159"/>
      <c r="V29" s="159"/>
      <c r="W29" s="159"/>
      <c r="X29" s="159"/>
    </row>
    <row r="30" spans="1:24" ht="43.95" customHeight="1" thickBot="1" x14ac:dyDescent="0.35">
      <c r="A30" s="503">
        <v>18</v>
      </c>
      <c r="B30" s="517" t="s">
        <v>425</v>
      </c>
      <c r="C30" s="161" t="s">
        <v>272</v>
      </c>
      <c r="D30" s="160">
        <v>2</v>
      </c>
      <c r="E30" s="160">
        <v>2</v>
      </c>
      <c r="F30" s="155">
        <v>2</v>
      </c>
      <c r="G30" s="155">
        <v>2</v>
      </c>
      <c r="H30" s="162">
        <v>2</v>
      </c>
      <c r="I30" s="162">
        <v>2</v>
      </c>
      <c r="J30" s="162">
        <v>2</v>
      </c>
      <c r="K30" s="159">
        <f t="shared" si="2"/>
        <v>14</v>
      </c>
      <c r="L30" s="159">
        <f t="shared" si="4"/>
        <v>14</v>
      </c>
      <c r="M30" s="159">
        <f t="shared" si="4"/>
        <v>14</v>
      </c>
      <c r="N30" s="159">
        <f t="shared" ref="N30:Q31" si="5">U30/G30</f>
        <v>14</v>
      </c>
      <c r="O30" s="159">
        <f t="shared" si="5"/>
        <v>14</v>
      </c>
      <c r="P30" s="159">
        <f t="shared" si="5"/>
        <v>14</v>
      </c>
      <c r="Q30" s="159">
        <f t="shared" si="5"/>
        <v>14</v>
      </c>
      <c r="R30" s="221">
        <v>28</v>
      </c>
      <c r="S30" s="221">
        <v>28</v>
      </c>
      <c r="T30" s="221">
        <v>28</v>
      </c>
      <c r="U30" s="221">
        <v>28</v>
      </c>
      <c r="V30" s="221">
        <v>28</v>
      </c>
      <c r="W30" s="221">
        <v>28</v>
      </c>
      <c r="X30" s="221">
        <v>28</v>
      </c>
    </row>
    <row r="31" spans="1:24" ht="34.950000000000003" customHeight="1" thickBot="1" x14ac:dyDescent="0.35">
      <c r="A31" s="505"/>
      <c r="B31" s="518"/>
      <c r="C31" s="161" t="s">
        <v>271</v>
      </c>
      <c r="D31" s="160">
        <v>200</v>
      </c>
      <c r="E31" s="160">
        <v>200</v>
      </c>
      <c r="F31" s="155">
        <v>200</v>
      </c>
      <c r="G31" s="155">
        <v>200</v>
      </c>
      <c r="H31" s="155">
        <v>200</v>
      </c>
      <c r="I31" s="155">
        <v>200</v>
      </c>
      <c r="J31" s="155">
        <v>200</v>
      </c>
      <c r="K31" s="159">
        <f t="shared" si="2"/>
        <v>0.75</v>
      </c>
      <c r="L31" s="159">
        <f t="shared" si="4"/>
        <v>0.75</v>
      </c>
      <c r="M31" s="159">
        <f t="shared" si="4"/>
        <v>0.75</v>
      </c>
      <c r="N31" s="159">
        <f t="shared" si="5"/>
        <v>0.75</v>
      </c>
      <c r="O31" s="159">
        <f t="shared" si="5"/>
        <v>0.75</v>
      </c>
      <c r="P31" s="159">
        <f t="shared" si="5"/>
        <v>0.75</v>
      </c>
      <c r="Q31" s="159">
        <f t="shared" si="5"/>
        <v>0.75</v>
      </c>
      <c r="R31" s="221">
        <v>150</v>
      </c>
      <c r="S31" s="221">
        <v>150</v>
      </c>
      <c r="T31" s="221">
        <v>150</v>
      </c>
      <c r="U31" s="221">
        <v>150</v>
      </c>
      <c r="V31" s="221">
        <v>150</v>
      </c>
      <c r="W31" s="221">
        <v>150</v>
      </c>
      <c r="X31" s="221">
        <v>150</v>
      </c>
    </row>
    <row r="32" spans="1:24" ht="100.8" customHeight="1" thickBot="1" x14ac:dyDescent="0.35">
      <c r="A32" s="153">
        <v>19</v>
      </c>
      <c r="B32" s="157" t="s">
        <v>270</v>
      </c>
      <c r="C32" s="156" t="s">
        <v>333</v>
      </c>
      <c r="D32" s="154">
        <v>2000</v>
      </c>
      <c r="E32" s="153">
        <v>2000</v>
      </c>
      <c r="F32" s="153">
        <v>2000</v>
      </c>
      <c r="G32" s="153">
        <v>2000</v>
      </c>
      <c r="H32" s="153">
        <v>2000</v>
      </c>
      <c r="I32" s="153">
        <v>2000</v>
      </c>
      <c r="J32" s="153">
        <v>2000</v>
      </c>
      <c r="K32" s="296">
        <f>(42000/2000)/1000</f>
        <v>2.1000000000000001E-2</v>
      </c>
      <c r="L32" s="297">
        <f t="shared" ref="L32:Q32" si="6">(42000/2000)/1000</f>
        <v>2.1000000000000001E-2</v>
      </c>
      <c r="M32" s="296">
        <f t="shared" si="6"/>
        <v>2.1000000000000001E-2</v>
      </c>
      <c r="N32" s="297">
        <f t="shared" si="6"/>
        <v>2.1000000000000001E-2</v>
      </c>
      <c r="O32" s="296">
        <f t="shared" si="6"/>
        <v>2.1000000000000001E-2</v>
      </c>
      <c r="P32" s="297">
        <f t="shared" si="6"/>
        <v>2.1000000000000001E-2</v>
      </c>
      <c r="Q32" s="296">
        <f t="shared" si="6"/>
        <v>2.1000000000000001E-2</v>
      </c>
      <c r="R32" s="213">
        <v>42</v>
      </c>
      <c r="S32" s="213">
        <v>42</v>
      </c>
      <c r="T32" s="213">
        <v>42</v>
      </c>
      <c r="U32" s="213">
        <v>42</v>
      </c>
      <c r="V32" s="213">
        <v>42</v>
      </c>
      <c r="W32" s="213">
        <v>42</v>
      </c>
      <c r="X32" s="213">
        <v>42</v>
      </c>
    </row>
    <row r="33" spans="1:24" ht="27.6" customHeight="1" thickBot="1" x14ac:dyDescent="0.35">
      <c r="A33" s="153">
        <v>20</v>
      </c>
      <c r="B33" s="185" t="s">
        <v>330</v>
      </c>
      <c r="C33" s="153" t="s">
        <v>273</v>
      </c>
      <c r="D33" s="154">
        <v>25</v>
      </c>
      <c r="E33" s="153">
        <v>25</v>
      </c>
      <c r="F33" s="153">
        <v>25</v>
      </c>
      <c r="G33" s="187">
        <v>25</v>
      </c>
      <c r="H33" s="187">
        <v>25</v>
      </c>
      <c r="I33" s="187">
        <v>25</v>
      </c>
      <c r="J33" s="153">
        <v>2</v>
      </c>
      <c r="K33" s="220">
        <f t="shared" ref="K33:Q34" si="7">R33/D33</f>
        <v>1488.4920000000002</v>
      </c>
      <c r="L33" s="213">
        <f t="shared" si="7"/>
        <v>1488.4920000000002</v>
      </c>
      <c r="M33" s="220">
        <f t="shared" si="7"/>
        <v>1488.4920000000002</v>
      </c>
      <c r="N33" s="213">
        <f t="shared" si="7"/>
        <v>1488.4920000000002</v>
      </c>
      <c r="O33" s="220">
        <f t="shared" si="7"/>
        <v>1488.4920000000002</v>
      </c>
      <c r="P33" s="213">
        <f t="shared" si="7"/>
        <v>1488.4920000000002</v>
      </c>
      <c r="Q33" s="220">
        <f t="shared" si="7"/>
        <v>1488.38</v>
      </c>
      <c r="R33" s="213">
        <v>37212.300000000003</v>
      </c>
      <c r="S33" s="213">
        <v>37212.300000000003</v>
      </c>
      <c r="T33" s="213">
        <v>37212.300000000003</v>
      </c>
      <c r="U33" s="213">
        <v>37212.300000000003</v>
      </c>
      <c r="V33" s="213">
        <v>37212.300000000003</v>
      </c>
      <c r="W33" s="213">
        <v>37212.300000000003</v>
      </c>
      <c r="X33" s="213">
        <v>2976.76</v>
      </c>
    </row>
    <row r="34" spans="1:24" ht="46.2" customHeight="1" thickBot="1" x14ac:dyDescent="0.35">
      <c r="A34" s="203">
        <v>21</v>
      </c>
      <c r="B34" s="210" t="s">
        <v>331</v>
      </c>
      <c r="C34" s="153" t="s">
        <v>273</v>
      </c>
      <c r="D34" s="153">
        <v>16</v>
      </c>
      <c r="E34" s="154">
        <v>41</v>
      </c>
      <c r="F34" s="153">
        <v>66</v>
      </c>
      <c r="G34" s="154">
        <v>99</v>
      </c>
      <c r="H34" s="153">
        <v>116</v>
      </c>
      <c r="I34" s="154">
        <v>141</v>
      </c>
      <c r="J34" s="153">
        <v>168</v>
      </c>
      <c r="K34" s="220">
        <f t="shared" si="7"/>
        <v>47.5</v>
      </c>
      <c r="L34" s="213">
        <f t="shared" si="7"/>
        <v>18.536585365853657</v>
      </c>
      <c r="M34" s="213">
        <f t="shared" si="7"/>
        <v>11.515151515151516</v>
      </c>
      <c r="N34" s="213">
        <f t="shared" si="7"/>
        <v>43.762626262626263</v>
      </c>
      <c r="O34" s="213">
        <f t="shared" si="7"/>
        <v>47.5</v>
      </c>
      <c r="P34" s="213">
        <f t="shared" si="7"/>
        <v>47.5</v>
      </c>
      <c r="Q34" s="213">
        <f t="shared" si="7"/>
        <v>47.5</v>
      </c>
      <c r="R34" s="213">
        <v>760</v>
      </c>
      <c r="S34" s="213">
        <v>760</v>
      </c>
      <c r="T34" s="213">
        <v>760</v>
      </c>
      <c r="U34" s="220">
        <v>4332.5</v>
      </c>
      <c r="V34" s="213">
        <v>5510</v>
      </c>
      <c r="W34" s="220">
        <v>6697.5</v>
      </c>
      <c r="X34" s="213">
        <v>7980</v>
      </c>
    </row>
    <row r="35" spans="1:24" ht="61.8" customHeight="1" thickBot="1" x14ac:dyDescent="0.35">
      <c r="A35" s="153">
        <v>22</v>
      </c>
      <c r="B35" s="210" t="s">
        <v>510</v>
      </c>
      <c r="C35" s="153" t="s">
        <v>273</v>
      </c>
      <c r="D35" s="153">
        <v>1</v>
      </c>
      <c r="E35" s="154">
        <v>1</v>
      </c>
      <c r="F35" s="153">
        <v>1</v>
      </c>
      <c r="G35" s="153">
        <v>1</v>
      </c>
      <c r="H35" s="212"/>
      <c r="I35" s="211"/>
      <c r="J35" s="153"/>
      <c r="K35" s="220">
        <f t="shared" ref="K35:N39" si="8">R35/D35</f>
        <v>3358.2</v>
      </c>
      <c r="L35" s="213">
        <f t="shared" si="8"/>
        <v>3358.2</v>
      </c>
      <c r="M35" s="220">
        <f t="shared" si="8"/>
        <v>3358.2</v>
      </c>
      <c r="N35" s="213">
        <f t="shared" si="8"/>
        <v>3358.2</v>
      </c>
      <c r="O35" s="220"/>
      <c r="P35" s="213"/>
      <c r="Q35" s="213"/>
      <c r="R35" s="220">
        <v>3358.2</v>
      </c>
      <c r="S35" s="213">
        <v>3358.2</v>
      </c>
      <c r="T35" s="220">
        <v>3358.2</v>
      </c>
      <c r="U35" s="213">
        <v>3358.2</v>
      </c>
      <c r="V35" s="213"/>
      <c r="W35" s="220"/>
      <c r="X35" s="213"/>
    </row>
    <row r="36" spans="1:24" ht="36.6" customHeight="1" thickBot="1" x14ac:dyDescent="0.35">
      <c r="A36" s="153">
        <v>23</v>
      </c>
      <c r="B36" s="210" t="s">
        <v>511</v>
      </c>
      <c r="C36" s="153" t="s">
        <v>273</v>
      </c>
      <c r="D36" s="153">
        <v>1</v>
      </c>
      <c r="E36" s="154">
        <v>1</v>
      </c>
      <c r="F36" s="153">
        <v>1</v>
      </c>
      <c r="G36" s="153">
        <v>1</v>
      </c>
      <c r="H36" s="212">
        <v>1</v>
      </c>
      <c r="I36" s="211"/>
      <c r="J36" s="153"/>
      <c r="K36" s="220">
        <f t="shared" si="8"/>
        <v>45461.599999999999</v>
      </c>
      <c r="L36" s="213">
        <f t="shared" si="8"/>
        <v>45461.599999999999</v>
      </c>
      <c r="M36" s="213">
        <f t="shared" si="8"/>
        <v>45461.599999999999</v>
      </c>
      <c r="N36" s="220">
        <f t="shared" si="8"/>
        <v>45461.599999999999</v>
      </c>
      <c r="O36" s="213">
        <f>V36/H36</f>
        <v>45461.599999999999</v>
      </c>
      <c r="P36" s="213"/>
      <c r="Q36" s="213"/>
      <c r="R36" s="213">
        <v>45461.599999999999</v>
      </c>
      <c r="S36" s="213">
        <v>45461.599999999999</v>
      </c>
      <c r="T36" s="213">
        <v>45461.599999999999</v>
      </c>
      <c r="U36" s="213">
        <v>45461.599999999999</v>
      </c>
      <c r="V36" s="213">
        <v>45461.599999999999</v>
      </c>
      <c r="W36" s="220"/>
      <c r="X36" s="213"/>
    </row>
    <row r="37" spans="1:24" ht="43.8" customHeight="1" thickBot="1" x14ac:dyDescent="0.35">
      <c r="A37" s="203">
        <v>24</v>
      </c>
      <c r="B37" s="210" t="s">
        <v>512</v>
      </c>
      <c r="C37" s="153" t="s">
        <v>273</v>
      </c>
      <c r="D37" s="153">
        <v>1</v>
      </c>
      <c r="E37" s="154">
        <v>1</v>
      </c>
      <c r="F37" s="153">
        <v>1</v>
      </c>
      <c r="G37" s="153">
        <v>1</v>
      </c>
      <c r="H37" s="212">
        <v>1</v>
      </c>
      <c r="I37" s="211"/>
      <c r="J37" s="153"/>
      <c r="K37" s="220">
        <f t="shared" si="8"/>
        <v>1854.54</v>
      </c>
      <c r="L37" s="213">
        <f t="shared" si="8"/>
        <v>1854.54</v>
      </c>
      <c r="M37" s="213">
        <f t="shared" si="8"/>
        <v>1854.54</v>
      </c>
      <c r="N37" s="220">
        <f t="shared" si="8"/>
        <v>1854.54</v>
      </c>
      <c r="O37" s="213">
        <f>V37/H37</f>
        <v>1854.54</v>
      </c>
      <c r="P37" s="213"/>
      <c r="Q37" s="213"/>
      <c r="R37" s="213">
        <v>1854.54</v>
      </c>
      <c r="S37" s="213">
        <v>1854.54</v>
      </c>
      <c r="T37" s="220">
        <v>1854.54</v>
      </c>
      <c r="U37" s="213">
        <v>1854.54</v>
      </c>
      <c r="V37" s="220">
        <v>1854.54</v>
      </c>
      <c r="W37" s="213"/>
      <c r="X37" s="213"/>
    </row>
    <row r="38" spans="1:24" ht="31.2" customHeight="1" thickBot="1" x14ac:dyDescent="0.35">
      <c r="A38" s="203">
        <v>25</v>
      </c>
      <c r="B38" s="185" t="s">
        <v>334</v>
      </c>
      <c r="C38" s="153" t="s">
        <v>273</v>
      </c>
      <c r="D38" s="153">
        <v>2</v>
      </c>
      <c r="E38" s="154">
        <v>2</v>
      </c>
      <c r="F38" s="153">
        <v>2</v>
      </c>
      <c r="G38" s="186">
        <v>2</v>
      </c>
      <c r="H38" s="153">
        <v>2</v>
      </c>
      <c r="I38" s="186">
        <v>2</v>
      </c>
      <c r="J38" s="153"/>
      <c r="K38" s="220">
        <f t="shared" si="8"/>
        <v>3409.5</v>
      </c>
      <c r="L38" s="213">
        <f t="shared" si="8"/>
        <v>3409.5</v>
      </c>
      <c r="M38" s="220">
        <f t="shared" si="8"/>
        <v>3409.5</v>
      </c>
      <c r="N38" s="213">
        <f t="shared" si="8"/>
        <v>3409.5</v>
      </c>
      <c r="O38" s="220">
        <f>V38/H38</f>
        <v>3409.5</v>
      </c>
      <c r="P38" s="213">
        <f>W38/I38</f>
        <v>3409.5</v>
      </c>
      <c r="Q38" s="220"/>
      <c r="R38" s="213">
        <v>6819</v>
      </c>
      <c r="S38" s="213">
        <v>6819</v>
      </c>
      <c r="T38" s="213">
        <v>6819</v>
      </c>
      <c r="U38" s="213">
        <v>6819</v>
      </c>
      <c r="V38" s="213">
        <v>6819</v>
      </c>
      <c r="W38" s="213">
        <v>6819</v>
      </c>
      <c r="X38" s="213"/>
    </row>
    <row r="39" spans="1:24" ht="35.4" customHeight="1" thickBot="1" x14ac:dyDescent="0.35">
      <c r="A39" s="153">
        <v>26</v>
      </c>
      <c r="B39" s="185" t="s">
        <v>332</v>
      </c>
      <c r="C39" s="153" t="s">
        <v>273</v>
      </c>
      <c r="D39" s="153">
        <v>4</v>
      </c>
      <c r="E39" s="154">
        <v>4</v>
      </c>
      <c r="F39" s="153">
        <v>4</v>
      </c>
      <c r="G39" s="186">
        <v>4</v>
      </c>
      <c r="H39" s="153">
        <v>4</v>
      </c>
      <c r="I39" s="186">
        <v>4</v>
      </c>
      <c r="J39" s="153">
        <v>4</v>
      </c>
      <c r="K39" s="220">
        <f t="shared" si="8"/>
        <v>449.02499999999998</v>
      </c>
      <c r="L39" s="213">
        <f t="shared" si="8"/>
        <v>449.02499999999998</v>
      </c>
      <c r="M39" s="220">
        <f t="shared" si="8"/>
        <v>449.02499999999998</v>
      </c>
      <c r="N39" s="213">
        <f t="shared" si="8"/>
        <v>449.02499999999998</v>
      </c>
      <c r="O39" s="220">
        <f>V39/H39</f>
        <v>449.02499999999998</v>
      </c>
      <c r="P39" s="213">
        <f>W39/I39</f>
        <v>449.02499999999998</v>
      </c>
      <c r="Q39" s="220">
        <f>X39/J39</f>
        <v>449.02499999999998</v>
      </c>
      <c r="R39" s="213">
        <v>1796.1</v>
      </c>
      <c r="S39" s="213">
        <v>1796.1</v>
      </c>
      <c r="T39" s="213">
        <v>1796.1</v>
      </c>
      <c r="U39" s="213">
        <v>1796.1</v>
      </c>
      <c r="V39" s="213">
        <v>1796.1</v>
      </c>
      <c r="W39" s="213">
        <v>1796.1</v>
      </c>
      <c r="X39" s="213">
        <v>1796.1</v>
      </c>
    </row>
    <row r="40" spans="1:24" ht="14.4" x14ac:dyDescent="0.3">
      <c r="A40" s="152"/>
      <c r="B40" s="152"/>
      <c r="C40" s="152"/>
      <c r="D40" s="152"/>
      <c r="E40" s="152"/>
      <c r="F40" s="152"/>
      <c r="G40" s="152"/>
      <c r="H40" s="152"/>
      <c r="I40" s="152"/>
      <c r="J40" s="152"/>
      <c r="K40" s="152"/>
      <c r="L40" s="152"/>
      <c r="M40" s="152"/>
      <c r="N40" s="152"/>
      <c r="O40" s="152"/>
      <c r="P40" s="152"/>
      <c r="Q40" s="152"/>
      <c r="R40" s="316">
        <f t="shared" ref="R40:X40" si="9">SUM(R11:R39)</f>
        <v>211680.74000000002</v>
      </c>
      <c r="S40" s="316">
        <f t="shared" si="9"/>
        <v>208761.24000000002</v>
      </c>
      <c r="T40" s="316">
        <f t="shared" si="9"/>
        <v>199288.24000000002</v>
      </c>
      <c r="U40" s="316">
        <f t="shared" si="9"/>
        <v>133609.34</v>
      </c>
      <c r="V40" s="316">
        <f t="shared" si="9"/>
        <v>131766.34</v>
      </c>
      <c r="W40" s="316">
        <f t="shared" si="9"/>
        <v>85975.400000000009</v>
      </c>
      <c r="X40" s="316">
        <f t="shared" si="9"/>
        <v>46541.06</v>
      </c>
    </row>
    <row r="41" spans="1:24" x14ac:dyDescent="0.3">
      <c r="B41" s="516" t="s">
        <v>269</v>
      </c>
      <c r="C41" s="516"/>
      <c r="D41" s="516"/>
      <c r="E41" s="516"/>
      <c r="F41" s="516"/>
      <c r="G41" s="516"/>
      <c r="H41" s="516"/>
    </row>
    <row r="42" spans="1:24" x14ac:dyDescent="0.3">
      <c r="B42" s="516"/>
      <c r="C42" s="516"/>
      <c r="D42" s="516"/>
      <c r="E42" s="516"/>
      <c r="F42" s="516"/>
      <c r="G42" s="516"/>
      <c r="H42" s="516"/>
    </row>
    <row r="43" spans="1:24" ht="41.4" customHeight="1" x14ac:dyDescent="0.3">
      <c r="B43" s="516"/>
      <c r="C43" s="516"/>
      <c r="D43" s="516"/>
      <c r="E43" s="516"/>
      <c r="F43" s="516"/>
      <c r="G43" s="516"/>
      <c r="H43" s="516"/>
    </row>
  </sheetData>
  <mergeCells count="13">
    <mergeCell ref="B41:H43"/>
    <mergeCell ref="B30:B31"/>
    <mergeCell ref="A30:A31"/>
    <mergeCell ref="D8:J9"/>
    <mergeCell ref="K8:Q9"/>
    <mergeCell ref="A1:X1"/>
    <mergeCell ref="A8:A10"/>
    <mergeCell ref="B8:B10"/>
    <mergeCell ref="C8:C10"/>
    <mergeCell ref="A5:X5"/>
    <mergeCell ref="A6:X6"/>
    <mergeCell ref="T2:X3"/>
    <mergeCell ref="R8:X9"/>
  </mergeCells>
  <pageMargins left="0.7" right="0.7"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201"/>
  <sheetViews>
    <sheetView view="pageBreakPreview" topLeftCell="A175" zoomScaleNormal="100" zoomScaleSheetLayoutView="100" workbookViewId="0">
      <selection activeCell="B178" sqref="B178:B185"/>
    </sheetView>
  </sheetViews>
  <sheetFormatPr defaultRowHeight="14.4" x14ac:dyDescent="0.3"/>
  <cols>
    <col min="1" max="1" width="5.44140625" style="32" customWidth="1"/>
    <col min="2" max="2" width="49.88671875" customWidth="1"/>
    <col min="3" max="3" width="9.33203125" customWidth="1"/>
    <col min="4" max="4" width="11.109375" customWidth="1"/>
    <col min="5" max="5" width="11.44140625" customWidth="1"/>
    <col min="6" max="6" width="11.109375" customWidth="1"/>
    <col min="7" max="7" width="11.6640625" customWidth="1"/>
    <col min="8" max="8" width="12.6640625" customWidth="1"/>
    <col min="9" max="9" width="11.33203125" customWidth="1"/>
    <col min="10" max="10" width="11.6640625" customWidth="1"/>
    <col min="11" max="11" width="10.44140625" customWidth="1"/>
    <col min="12" max="12" width="10.6640625" customWidth="1"/>
    <col min="13" max="13" width="9.33203125" customWidth="1"/>
    <col min="14" max="14" width="15" customWidth="1"/>
    <col min="15" max="15" width="13" style="31" customWidth="1"/>
    <col min="16" max="20" width="9.109375" style="31" customWidth="1"/>
    <col min="21" max="21" width="9.109375" style="9" customWidth="1"/>
  </cols>
  <sheetData>
    <row r="1" spans="1:21" s="120" customFormat="1" ht="30.6" customHeight="1" x14ac:dyDescent="0.3">
      <c r="A1" s="1"/>
      <c r="B1" s="122"/>
      <c r="C1" s="122"/>
      <c r="D1" s="122"/>
      <c r="E1" s="122"/>
      <c r="F1" s="122"/>
      <c r="G1" s="122"/>
      <c r="H1" s="122"/>
      <c r="J1" s="443" t="s">
        <v>295</v>
      </c>
      <c r="K1" s="443"/>
      <c r="L1" s="443"/>
      <c r="M1" s="443"/>
      <c r="P1" s="475"/>
      <c r="Q1" s="475"/>
      <c r="R1" s="475"/>
      <c r="S1" s="475"/>
      <c r="T1" s="1"/>
    </row>
    <row r="2" spans="1:21" s="120" customFormat="1" ht="13.95" customHeight="1" x14ac:dyDescent="0.3">
      <c r="A2" s="1"/>
      <c r="B2" s="122"/>
      <c r="C2" s="122"/>
      <c r="D2" s="122"/>
      <c r="E2" s="122"/>
      <c r="F2" s="122"/>
      <c r="G2" s="122"/>
      <c r="H2" s="122"/>
      <c r="J2" s="443"/>
      <c r="K2" s="443"/>
      <c r="L2" s="443"/>
      <c r="M2" s="443"/>
      <c r="P2" s="1"/>
      <c r="Q2" s="1"/>
      <c r="R2" s="1"/>
      <c r="S2" s="1"/>
      <c r="T2" s="1"/>
    </row>
    <row r="3" spans="1:21" s="120" customFormat="1" ht="13.95" customHeight="1" x14ac:dyDescent="0.3">
      <c r="A3" s="1"/>
      <c r="B3" s="122"/>
      <c r="C3" s="122"/>
      <c r="D3" s="122"/>
      <c r="E3" s="122"/>
      <c r="F3" s="122"/>
      <c r="G3" s="122"/>
      <c r="H3" s="122"/>
      <c r="J3" s="242"/>
      <c r="K3" s="242"/>
      <c r="L3" s="242"/>
      <c r="M3" s="242"/>
      <c r="P3" s="1"/>
      <c r="Q3" s="1"/>
      <c r="R3" s="1"/>
      <c r="S3" s="1"/>
      <c r="T3" s="1"/>
    </row>
    <row r="4" spans="1:21" ht="19.2" customHeight="1" x14ac:dyDescent="0.3">
      <c r="A4" s="484" t="s">
        <v>392</v>
      </c>
      <c r="B4" s="485"/>
      <c r="C4" s="485"/>
      <c r="D4" s="485"/>
      <c r="E4" s="485"/>
      <c r="F4" s="485"/>
      <c r="G4" s="485"/>
      <c r="H4" s="485"/>
      <c r="I4" s="485"/>
      <c r="J4" s="485"/>
      <c r="K4" s="485"/>
      <c r="L4" s="485"/>
      <c r="M4" s="485"/>
      <c r="N4" s="485"/>
    </row>
    <row r="5" spans="1:21" ht="16.5" customHeight="1" thickBot="1" x14ac:dyDescent="0.35">
      <c r="A5" s="519"/>
      <c r="B5" s="519"/>
      <c r="C5" s="519"/>
      <c r="D5" s="519"/>
      <c r="E5" s="519"/>
      <c r="F5" s="519"/>
      <c r="G5" s="519"/>
      <c r="H5" s="519"/>
      <c r="I5" s="519"/>
      <c r="J5" s="519"/>
      <c r="K5" s="519"/>
      <c r="L5" s="519"/>
      <c r="M5" s="519"/>
      <c r="N5" s="486"/>
    </row>
    <row r="6" spans="1:21" ht="16.95" customHeight="1" thickBot="1" x14ac:dyDescent="0.35">
      <c r="A6" s="520" t="s">
        <v>179</v>
      </c>
      <c r="B6" s="520" t="s">
        <v>390</v>
      </c>
      <c r="C6" s="520" t="s">
        <v>175</v>
      </c>
      <c r="D6" s="523" t="s">
        <v>174</v>
      </c>
      <c r="E6" s="524"/>
      <c r="F6" s="529" t="s">
        <v>173</v>
      </c>
      <c r="G6" s="530"/>
      <c r="H6" s="530"/>
      <c r="I6" s="530"/>
      <c r="J6" s="530"/>
      <c r="K6" s="530"/>
      <c r="L6" s="530"/>
      <c r="M6" s="530"/>
      <c r="N6" s="531" t="s">
        <v>172</v>
      </c>
    </row>
    <row r="7" spans="1:21" ht="15" customHeight="1" x14ac:dyDescent="0.3">
      <c r="A7" s="521"/>
      <c r="B7" s="521"/>
      <c r="C7" s="521"/>
      <c r="D7" s="525"/>
      <c r="E7" s="526"/>
      <c r="F7" s="523" t="s">
        <v>171</v>
      </c>
      <c r="G7" s="524"/>
      <c r="H7" s="523" t="s">
        <v>170</v>
      </c>
      <c r="I7" s="524"/>
      <c r="J7" s="523" t="s">
        <v>169</v>
      </c>
      <c r="K7" s="524"/>
      <c r="L7" s="523" t="s">
        <v>168</v>
      </c>
      <c r="M7" s="534"/>
      <c r="N7" s="532"/>
    </row>
    <row r="8" spans="1:21" ht="6.6" customHeight="1" thickBot="1" x14ac:dyDescent="0.35">
      <c r="A8" s="521"/>
      <c r="B8" s="521"/>
      <c r="C8" s="521"/>
      <c r="D8" s="527"/>
      <c r="E8" s="528"/>
      <c r="F8" s="527"/>
      <c r="G8" s="528"/>
      <c r="H8" s="527"/>
      <c r="I8" s="528"/>
      <c r="J8" s="527"/>
      <c r="K8" s="528"/>
      <c r="L8" s="527"/>
      <c r="M8" s="535"/>
      <c r="N8" s="532"/>
    </row>
    <row r="9" spans="1:21" ht="15" thickBot="1" x14ac:dyDescent="0.35">
      <c r="A9" s="522"/>
      <c r="B9" s="522"/>
      <c r="C9" s="522"/>
      <c r="D9" s="248" t="s">
        <v>166</v>
      </c>
      <c r="E9" s="249" t="s">
        <v>167</v>
      </c>
      <c r="F9" s="249" t="s">
        <v>166</v>
      </c>
      <c r="G9" s="117" t="s">
        <v>167</v>
      </c>
      <c r="H9" s="248" t="s">
        <v>166</v>
      </c>
      <c r="I9" s="248" t="s">
        <v>167</v>
      </c>
      <c r="J9" s="248" t="s">
        <v>166</v>
      </c>
      <c r="K9" s="248" t="s">
        <v>167</v>
      </c>
      <c r="L9" s="248" t="s">
        <v>166</v>
      </c>
      <c r="M9" s="251" t="s">
        <v>29</v>
      </c>
      <c r="N9" s="533"/>
    </row>
    <row r="10" spans="1:21" s="110" customFormat="1" ht="15" thickBot="1" x14ac:dyDescent="0.35">
      <c r="A10" s="244">
        <v>1</v>
      </c>
      <c r="B10" s="115">
        <v>2</v>
      </c>
      <c r="C10" s="115">
        <v>6</v>
      </c>
      <c r="D10" s="115">
        <v>7</v>
      </c>
      <c r="E10" s="116">
        <v>8</v>
      </c>
      <c r="F10" s="116">
        <v>9</v>
      </c>
      <c r="G10" s="113">
        <v>10</v>
      </c>
      <c r="H10" s="115">
        <v>11</v>
      </c>
      <c r="I10" s="115">
        <v>12</v>
      </c>
      <c r="J10" s="115">
        <v>13</v>
      </c>
      <c r="K10" s="115">
        <v>14</v>
      </c>
      <c r="L10" s="115">
        <v>15</v>
      </c>
      <c r="M10" s="114">
        <v>16</v>
      </c>
      <c r="N10" s="113">
        <v>17</v>
      </c>
      <c r="O10" s="112"/>
      <c r="P10" s="112"/>
      <c r="Q10" s="112"/>
      <c r="R10" s="112"/>
      <c r="S10" s="112"/>
      <c r="T10" s="112"/>
      <c r="U10" s="111"/>
    </row>
    <row r="11" spans="1:21" s="102" customFormat="1" ht="13.2" customHeight="1" x14ac:dyDescent="0.25">
      <c r="A11" s="540">
        <v>1</v>
      </c>
      <c r="B11" s="536" t="s">
        <v>148</v>
      </c>
      <c r="C11" s="495" t="s">
        <v>55</v>
      </c>
      <c r="D11" s="479">
        <f>D27+D40+D50+D51+D52+D54+D53</f>
        <v>32430.9</v>
      </c>
      <c r="E11" s="479">
        <f>E27+E40+E50+E51+E52+E54+E53</f>
        <v>0</v>
      </c>
      <c r="F11" s="479">
        <f>F27+F40+F50+F51+F52+F54+F53</f>
        <v>32430.9</v>
      </c>
      <c r="G11" s="479">
        <f>G27+G40+G50+G51+G52+G54+G53</f>
        <v>0</v>
      </c>
      <c r="H11" s="480"/>
      <c r="I11" s="480"/>
      <c r="J11" s="480"/>
      <c r="K11" s="480"/>
      <c r="L11" s="494"/>
      <c r="M11" s="543"/>
      <c r="N11" s="544" t="s">
        <v>103</v>
      </c>
      <c r="O11" s="103"/>
      <c r="P11" s="103"/>
      <c r="Q11" s="103"/>
      <c r="R11" s="103"/>
      <c r="S11" s="103"/>
      <c r="T11" s="103"/>
    </row>
    <row r="12" spans="1:21" s="102" customFormat="1" ht="13.2" customHeight="1" x14ac:dyDescent="0.25">
      <c r="A12" s="541"/>
      <c r="B12" s="536"/>
      <c r="C12" s="495"/>
      <c r="D12" s="479"/>
      <c r="E12" s="479"/>
      <c r="F12" s="479"/>
      <c r="G12" s="479"/>
      <c r="H12" s="480"/>
      <c r="I12" s="480"/>
      <c r="J12" s="480"/>
      <c r="K12" s="480"/>
      <c r="L12" s="494"/>
      <c r="M12" s="543"/>
      <c r="N12" s="545"/>
      <c r="O12" s="103"/>
      <c r="P12" s="103"/>
      <c r="Q12" s="103"/>
      <c r="R12" s="103"/>
      <c r="S12" s="103"/>
      <c r="T12" s="103"/>
    </row>
    <row r="13" spans="1:21" s="102" customFormat="1" ht="13.2" customHeight="1" x14ac:dyDescent="0.25">
      <c r="A13" s="542"/>
      <c r="B13" s="537"/>
      <c r="C13" s="495"/>
      <c r="D13" s="479"/>
      <c r="E13" s="479"/>
      <c r="F13" s="479"/>
      <c r="G13" s="479"/>
      <c r="H13" s="480"/>
      <c r="I13" s="480"/>
      <c r="J13" s="480"/>
      <c r="K13" s="480"/>
      <c r="L13" s="494"/>
      <c r="M13" s="543"/>
      <c r="N13" s="545"/>
      <c r="O13" s="103"/>
      <c r="P13" s="103"/>
      <c r="Q13" s="103"/>
      <c r="R13" s="103"/>
      <c r="S13" s="103"/>
      <c r="T13" s="103"/>
    </row>
    <row r="14" spans="1:21" s="94" customFormat="1" ht="25.2" customHeight="1" x14ac:dyDescent="0.25">
      <c r="A14" s="538" t="s">
        <v>257</v>
      </c>
      <c r="B14" s="90" t="s">
        <v>146</v>
      </c>
      <c r="C14" s="85">
        <v>2024</v>
      </c>
      <c r="D14" s="77">
        <f>F14+H14+J14+L14</f>
        <v>924.2</v>
      </c>
      <c r="E14" s="77">
        <f>G14+I14+K14+M14</f>
        <v>0</v>
      </c>
      <c r="F14" s="77">
        <v>924.2</v>
      </c>
      <c r="G14" s="77">
        <v>0</v>
      </c>
      <c r="H14" s="83"/>
      <c r="I14" s="83"/>
      <c r="J14" s="83"/>
      <c r="K14" s="83"/>
      <c r="L14" s="64"/>
      <c r="M14" s="63"/>
      <c r="N14" s="545"/>
      <c r="O14" s="61"/>
      <c r="P14" s="61"/>
      <c r="Q14" s="61"/>
      <c r="R14" s="61"/>
      <c r="S14" s="61"/>
      <c r="T14" s="61"/>
    </row>
    <row r="15" spans="1:21" s="94" customFormat="1" ht="13.2" customHeight="1" x14ac:dyDescent="0.25">
      <c r="A15" s="539"/>
      <c r="B15" s="73" t="s">
        <v>79</v>
      </c>
      <c r="C15" s="85"/>
      <c r="D15" s="250">
        <f>D14</f>
        <v>924.2</v>
      </c>
      <c r="E15" s="250">
        <f>E14</f>
        <v>0</v>
      </c>
      <c r="F15" s="250">
        <f>F14</f>
        <v>924.2</v>
      </c>
      <c r="G15" s="250">
        <f>G14</f>
        <v>0</v>
      </c>
      <c r="H15" s="83"/>
      <c r="I15" s="83"/>
      <c r="J15" s="83"/>
      <c r="K15" s="83"/>
      <c r="L15" s="64"/>
      <c r="M15" s="63"/>
      <c r="N15" s="545"/>
      <c r="O15" s="61"/>
      <c r="P15" s="61"/>
      <c r="Q15" s="61"/>
      <c r="R15" s="61"/>
      <c r="S15" s="61"/>
      <c r="T15" s="61"/>
    </row>
    <row r="16" spans="1:21" s="94" customFormat="1" ht="24.6" customHeight="1" x14ac:dyDescent="0.25">
      <c r="A16" s="567" t="s">
        <v>193</v>
      </c>
      <c r="B16" s="78" t="s">
        <v>145</v>
      </c>
      <c r="C16" s="85">
        <v>2024</v>
      </c>
      <c r="D16" s="77">
        <f>F16+H16+J16+L16</f>
        <v>4855.2</v>
      </c>
      <c r="E16" s="77">
        <f>G16+I16+K16+M16</f>
        <v>0</v>
      </c>
      <c r="F16" s="77">
        <v>4855.2</v>
      </c>
      <c r="G16" s="77">
        <v>0</v>
      </c>
      <c r="H16" s="83"/>
      <c r="I16" s="83"/>
      <c r="J16" s="83"/>
      <c r="K16" s="83"/>
      <c r="L16" s="64"/>
      <c r="M16" s="63"/>
      <c r="N16" s="545"/>
      <c r="O16" s="61"/>
      <c r="P16" s="61"/>
      <c r="Q16" s="61"/>
      <c r="R16" s="61"/>
      <c r="S16" s="61"/>
      <c r="T16" s="61"/>
    </row>
    <row r="17" spans="1:20" s="94" customFormat="1" ht="25.2" customHeight="1" x14ac:dyDescent="0.25">
      <c r="A17" s="574"/>
      <c r="B17" s="78" t="s">
        <v>144</v>
      </c>
      <c r="C17" s="85">
        <v>2024</v>
      </c>
      <c r="D17" s="77">
        <f>F17+H17+J17+L17</f>
        <v>10</v>
      </c>
      <c r="E17" s="77">
        <f>G17+I17+K17+M17</f>
        <v>0</v>
      </c>
      <c r="F17" s="77">
        <v>10</v>
      </c>
      <c r="G17" s="77">
        <v>0</v>
      </c>
      <c r="H17" s="83"/>
      <c r="I17" s="83"/>
      <c r="J17" s="83"/>
      <c r="K17" s="83"/>
      <c r="L17" s="64"/>
      <c r="M17" s="63"/>
      <c r="N17" s="545"/>
      <c r="O17" s="61"/>
      <c r="P17" s="61"/>
      <c r="Q17" s="61"/>
      <c r="R17" s="61"/>
      <c r="S17" s="61"/>
      <c r="T17" s="61"/>
    </row>
    <row r="18" spans="1:20" s="94" customFormat="1" ht="13.95" customHeight="1" x14ac:dyDescent="0.25">
      <c r="A18" s="568"/>
      <c r="B18" s="73" t="s">
        <v>79</v>
      </c>
      <c r="C18" s="66"/>
      <c r="D18" s="250">
        <f>SUM(D16+D17)</f>
        <v>4865.2</v>
      </c>
      <c r="E18" s="250">
        <f>SUM(E16+E17)</f>
        <v>0</v>
      </c>
      <c r="F18" s="250">
        <f>SUM(F16+F17)</f>
        <v>4865.2</v>
      </c>
      <c r="G18" s="250">
        <f>SUM(G16+G17)</f>
        <v>0</v>
      </c>
      <c r="H18" s="83"/>
      <c r="I18" s="83"/>
      <c r="J18" s="83"/>
      <c r="K18" s="83"/>
      <c r="L18" s="64"/>
      <c r="M18" s="63"/>
      <c r="N18" s="545"/>
      <c r="O18" s="61"/>
      <c r="P18" s="61"/>
      <c r="Q18" s="61"/>
      <c r="R18" s="61"/>
      <c r="S18" s="61"/>
      <c r="T18" s="61"/>
    </row>
    <row r="19" spans="1:20" s="94" customFormat="1" ht="24" x14ac:dyDescent="0.25">
      <c r="A19" s="567" t="s">
        <v>355</v>
      </c>
      <c r="B19" s="78" t="s">
        <v>143</v>
      </c>
      <c r="C19" s="85">
        <v>2024</v>
      </c>
      <c r="D19" s="77">
        <f>F19+H19+J19+L19</f>
        <v>3501.2</v>
      </c>
      <c r="E19" s="77">
        <f>G19+I19+K19+M19</f>
        <v>0</v>
      </c>
      <c r="F19" s="77">
        <v>3501.2</v>
      </c>
      <c r="G19" s="77">
        <v>0</v>
      </c>
      <c r="H19" s="83"/>
      <c r="I19" s="83"/>
      <c r="J19" s="83"/>
      <c r="K19" s="83"/>
      <c r="L19" s="64"/>
      <c r="M19" s="63"/>
      <c r="N19" s="545"/>
      <c r="O19" s="61"/>
      <c r="P19" s="61"/>
      <c r="Q19" s="61"/>
      <c r="R19" s="61"/>
      <c r="S19" s="61"/>
      <c r="T19" s="61"/>
    </row>
    <row r="20" spans="1:20" s="94" customFormat="1" ht="24" x14ac:dyDescent="0.25">
      <c r="A20" s="574"/>
      <c r="B20" s="78" t="s">
        <v>142</v>
      </c>
      <c r="C20" s="85">
        <v>2024</v>
      </c>
      <c r="D20" s="77">
        <f>F20+H20+J20+L20</f>
        <v>10</v>
      </c>
      <c r="E20" s="77">
        <f>G20+I20+K20+M20</f>
        <v>0</v>
      </c>
      <c r="F20" s="77">
        <v>10</v>
      </c>
      <c r="G20" s="77">
        <v>0</v>
      </c>
      <c r="H20" s="83"/>
      <c r="I20" s="83"/>
      <c r="J20" s="83"/>
      <c r="K20" s="83"/>
      <c r="L20" s="64"/>
      <c r="M20" s="63"/>
      <c r="N20" s="545"/>
      <c r="O20" s="61"/>
      <c r="P20" s="61"/>
      <c r="Q20" s="61"/>
      <c r="R20" s="61"/>
      <c r="S20" s="61"/>
      <c r="T20" s="61"/>
    </row>
    <row r="21" spans="1:20" s="94" customFormat="1" ht="13.8" x14ac:dyDescent="0.25">
      <c r="A21" s="568"/>
      <c r="B21" s="73" t="s">
        <v>79</v>
      </c>
      <c r="C21" s="66"/>
      <c r="D21" s="250">
        <f>SUM(D19+D20)</f>
        <v>3511.2</v>
      </c>
      <c r="E21" s="250">
        <f>SUM(E19+E20)</f>
        <v>0</v>
      </c>
      <c r="F21" s="250">
        <f>SUM(F19+F20)</f>
        <v>3511.2</v>
      </c>
      <c r="G21" s="250">
        <f>SUM(G19+G20)</f>
        <v>0</v>
      </c>
      <c r="H21" s="83"/>
      <c r="I21" s="83"/>
      <c r="J21" s="83"/>
      <c r="K21" s="83"/>
      <c r="L21" s="64"/>
      <c r="M21" s="63"/>
      <c r="N21" s="545"/>
      <c r="O21" s="61"/>
      <c r="P21" s="61"/>
      <c r="Q21" s="61"/>
      <c r="R21" s="61"/>
      <c r="S21" s="61"/>
      <c r="T21" s="61"/>
    </row>
    <row r="22" spans="1:20" s="94" customFormat="1" ht="24" x14ac:dyDescent="0.25">
      <c r="A22" s="567" t="s">
        <v>356</v>
      </c>
      <c r="B22" s="78" t="s">
        <v>141</v>
      </c>
      <c r="C22" s="85">
        <v>2024</v>
      </c>
      <c r="D22" s="77">
        <f>F22+H22+J22+L22</f>
        <v>3266.4</v>
      </c>
      <c r="E22" s="77">
        <f>G22+I22+K22+M22</f>
        <v>0</v>
      </c>
      <c r="F22" s="77">
        <v>3266.4</v>
      </c>
      <c r="G22" s="77">
        <v>0</v>
      </c>
      <c r="H22" s="83"/>
      <c r="I22" s="83"/>
      <c r="J22" s="83"/>
      <c r="K22" s="83"/>
      <c r="L22" s="64"/>
      <c r="M22" s="63"/>
      <c r="N22" s="545"/>
      <c r="O22" s="61"/>
      <c r="P22" s="61"/>
      <c r="Q22" s="61"/>
      <c r="R22" s="61"/>
      <c r="S22" s="61"/>
      <c r="T22" s="61"/>
    </row>
    <row r="23" spans="1:20" s="94" customFormat="1" ht="24" x14ac:dyDescent="0.25">
      <c r="A23" s="574"/>
      <c r="B23" s="78" t="s">
        <v>140</v>
      </c>
      <c r="C23" s="85"/>
      <c r="D23" s="77">
        <f>F23+H23+J23+L23</f>
        <v>10</v>
      </c>
      <c r="E23" s="77">
        <f>G23+I23+K23+M23</f>
        <v>0</v>
      </c>
      <c r="F23" s="77">
        <v>10</v>
      </c>
      <c r="G23" s="77">
        <v>0</v>
      </c>
      <c r="H23" s="83"/>
      <c r="I23" s="83"/>
      <c r="J23" s="83"/>
      <c r="K23" s="83"/>
      <c r="L23" s="64"/>
      <c r="M23" s="63"/>
      <c r="N23" s="545"/>
      <c r="O23" s="61"/>
      <c r="P23" s="61"/>
      <c r="Q23" s="61"/>
      <c r="R23" s="61"/>
      <c r="S23" s="61"/>
      <c r="T23" s="61"/>
    </row>
    <row r="24" spans="1:20" s="94" customFormat="1" ht="13.8" x14ac:dyDescent="0.25">
      <c r="A24" s="568"/>
      <c r="B24" s="73" t="s">
        <v>79</v>
      </c>
      <c r="C24" s="66"/>
      <c r="D24" s="250">
        <f>SUM(D22+D23)</f>
        <v>3276.4</v>
      </c>
      <c r="E24" s="250">
        <f>SUM(E22+E23)</f>
        <v>0</v>
      </c>
      <c r="F24" s="250">
        <f>SUM(F22+F23)</f>
        <v>3276.4</v>
      </c>
      <c r="G24" s="250">
        <f>SUM(G22+G23)</f>
        <v>0</v>
      </c>
      <c r="H24" s="83"/>
      <c r="I24" s="83"/>
      <c r="J24" s="83"/>
      <c r="K24" s="83"/>
      <c r="L24" s="64"/>
      <c r="M24" s="63"/>
      <c r="N24" s="545"/>
      <c r="O24" s="61"/>
      <c r="P24" s="61"/>
      <c r="Q24" s="61"/>
      <c r="R24" s="61"/>
      <c r="S24" s="61"/>
      <c r="T24" s="61"/>
    </row>
    <row r="25" spans="1:20" s="94" customFormat="1" ht="24" x14ac:dyDescent="0.25">
      <c r="A25" s="560" t="s">
        <v>357</v>
      </c>
      <c r="B25" s="95" t="s">
        <v>139</v>
      </c>
      <c r="C25" s="85">
        <v>2024</v>
      </c>
      <c r="D25" s="77">
        <f>F25+H25+J25+L25</f>
        <v>2068.5</v>
      </c>
      <c r="E25" s="77">
        <f>G25+I25+K25+M25</f>
        <v>0</v>
      </c>
      <c r="F25" s="77">
        <v>2068.5</v>
      </c>
      <c r="G25" s="77">
        <v>0</v>
      </c>
      <c r="H25" s="83"/>
      <c r="I25" s="83"/>
      <c r="J25" s="83"/>
      <c r="K25" s="83"/>
      <c r="L25" s="64"/>
      <c r="M25" s="63"/>
      <c r="N25" s="545"/>
      <c r="O25" s="61"/>
      <c r="P25" s="61"/>
      <c r="Q25" s="61"/>
      <c r="R25" s="61"/>
      <c r="S25" s="61"/>
      <c r="T25" s="61"/>
    </row>
    <row r="26" spans="1:20" s="94" customFormat="1" ht="13.8" x14ac:dyDescent="0.25">
      <c r="A26" s="562"/>
      <c r="B26" s="73" t="s">
        <v>79</v>
      </c>
      <c r="C26" s="66"/>
      <c r="D26" s="250">
        <f>D25</f>
        <v>2068.5</v>
      </c>
      <c r="E26" s="250">
        <f>E25</f>
        <v>0</v>
      </c>
      <c r="F26" s="250">
        <f>F25</f>
        <v>2068.5</v>
      </c>
      <c r="G26" s="250">
        <f>G25</f>
        <v>0</v>
      </c>
      <c r="H26" s="83"/>
      <c r="I26" s="83"/>
      <c r="J26" s="83"/>
      <c r="K26" s="83"/>
      <c r="L26" s="64"/>
      <c r="M26" s="63"/>
      <c r="N26" s="545"/>
      <c r="O26" s="61"/>
      <c r="P26" s="61"/>
      <c r="Q26" s="61"/>
      <c r="R26" s="61"/>
      <c r="S26" s="61"/>
      <c r="T26" s="61"/>
    </row>
    <row r="27" spans="1:20" s="94" customFormat="1" ht="13.8" x14ac:dyDescent="0.25">
      <c r="A27" s="246"/>
      <c r="B27" s="68" t="s">
        <v>98</v>
      </c>
      <c r="C27" s="66">
        <v>2024</v>
      </c>
      <c r="D27" s="84">
        <f>SUM(D15+D18+D21+D24+D26)</f>
        <v>14645.499999999998</v>
      </c>
      <c r="E27" s="84">
        <f>SUM(E15+E18+E21+E24+E26)</f>
        <v>0</v>
      </c>
      <c r="F27" s="84">
        <f>SUM(F15+F18+F21+F24+F26)</f>
        <v>14645.499999999998</v>
      </c>
      <c r="G27" s="84">
        <f>SUM(G15+G18+G21+G24+G26)</f>
        <v>0</v>
      </c>
      <c r="H27" s="83"/>
      <c r="I27" s="83"/>
      <c r="J27" s="83"/>
      <c r="K27" s="83"/>
      <c r="L27" s="64"/>
      <c r="M27" s="63"/>
      <c r="N27" s="545"/>
      <c r="O27" s="61"/>
      <c r="P27" s="61"/>
      <c r="Q27" s="61"/>
      <c r="R27" s="61"/>
      <c r="S27" s="61"/>
      <c r="T27" s="61"/>
    </row>
    <row r="28" spans="1:20" s="94" customFormat="1" ht="24" x14ac:dyDescent="0.25">
      <c r="A28" s="548" t="s">
        <v>358</v>
      </c>
      <c r="B28" s="90" t="s">
        <v>138</v>
      </c>
      <c r="C28" s="85">
        <v>2025</v>
      </c>
      <c r="D28" s="77">
        <f>F28+H28+J28+L28</f>
        <v>5641</v>
      </c>
      <c r="E28" s="77">
        <f>G28+I28+K28+M28</f>
        <v>0</v>
      </c>
      <c r="F28" s="77">
        <v>5641</v>
      </c>
      <c r="G28" s="77">
        <v>0</v>
      </c>
      <c r="H28" s="83"/>
      <c r="I28" s="83"/>
      <c r="J28" s="83"/>
      <c r="K28" s="83"/>
      <c r="L28" s="64"/>
      <c r="M28" s="63"/>
      <c r="N28" s="546"/>
      <c r="O28" s="61"/>
      <c r="P28" s="61"/>
      <c r="Q28" s="61"/>
      <c r="R28" s="61"/>
      <c r="S28" s="61"/>
      <c r="T28" s="61"/>
    </row>
    <row r="29" spans="1:20" s="94" customFormat="1" ht="24" x14ac:dyDescent="0.25">
      <c r="A29" s="549"/>
      <c r="B29" s="90" t="s">
        <v>137</v>
      </c>
      <c r="C29" s="85">
        <v>2025</v>
      </c>
      <c r="D29" s="77">
        <f>F29+H29+J29+L29</f>
        <v>10</v>
      </c>
      <c r="E29" s="77">
        <f>G29+I29+K29+M29</f>
        <v>0</v>
      </c>
      <c r="F29" s="77">
        <v>10</v>
      </c>
      <c r="G29" s="77">
        <v>0</v>
      </c>
      <c r="H29" s="83"/>
      <c r="I29" s="83"/>
      <c r="J29" s="83"/>
      <c r="K29" s="83"/>
      <c r="L29" s="64"/>
      <c r="M29" s="63"/>
      <c r="N29" s="546"/>
      <c r="O29" s="61"/>
      <c r="P29" s="61"/>
      <c r="Q29" s="61"/>
      <c r="R29" s="61"/>
      <c r="S29" s="61"/>
      <c r="T29" s="61"/>
    </row>
    <row r="30" spans="1:20" s="94" customFormat="1" ht="13.8" x14ac:dyDescent="0.25">
      <c r="A30" s="550"/>
      <c r="B30" s="73" t="s">
        <v>79</v>
      </c>
      <c r="C30" s="66"/>
      <c r="D30" s="250">
        <f>D28+D29</f>
        <v>5651</v>
      </c>
      <c r="E30" s="250">
        <f>E28+E29</f>
        <v>0</v>
      </c>
      <c r="F30" s="250">
        <f>F28+F29</f>
        <v>5651</v>
      </c>
      <c r="G30" s="250">
        <f>G28+G29</f>
        <v>0</v>
      </c>
      <c r="H30" s="83"/>
      <c r="I30" s="83"/>
      <c r="J30" s="83"/>
      <c r="K30" s="83"/>
      <c r="L30" s="64"/>
      <c r="M30" s="63"/>
      <c r="N30" s="546"/>
      <c r="O30" s="61"/>
      <c r="P30" s="61"/>
      <c r="Q30" s="61"/>
      <c r="R30" s="61"/>
      <c r="S30" s="61"/>
      <c r="T30" s="61"/>
    </row>
    <row r="31" spans="1:20" s="94" customFormat="1" ht="24" x14ac:dyDescent="0.25">
      <c r="A31" s="560" t="s">
        <v>359</v>
      </c>
      <c r="B31" s="90" t="s">
        <v>136</v>
      </c>
      <c r="C31" s="85">
        <v>2025</v>
      </c>
      <c r="D31" s="77">
        <f>F31+H31+J31+L31</f>
        <v>1455</v>
      </c>
      <c r="E31" s="77">
        <f>G31+I31+K31+M31</f>
        <v>0</v>
      </c>
      <c r="F31" s="77">
        <v>1455</v>
      </c>
      <c r="G31" s="77">
        <v>0</v>
      </c>
      <c r="H31" s="83"/>
      <c r="I31" s="83"/>
      <c r="J31" s="83"/>
      <c r="K31" s="83"/>
      <c r="L31" s="64"/>
      <c r="M31" s="63"/>
      <c r="N31" s="546"/>
      <c r="O31" s="61"/>
      <c r="P31" s="61"/>
      <c r="Q31" s="61"/>
      <c r="R31" s="61"/>
      <c r="S31" s="61"/>
      <c r="T31" s="61"/>
    </row>
    <row r="32" spans="1:20" s="94" customFormat="1" ht="24" x14ac:dyDescent="0.25">
      <c r="A32" s="561"/>
      <c r="B32" s="90" t="s">
        <v>135</v>
      </c>
      <c r="C32" s="85">
        <v>2025</v>
      </c>
      <c r="D32" s="77">
        <f>F32+H32+J32+L32</f>
        <v>10</v>
      </c>
      <c r="E32" s="77">
        <f>G32+I32+K32+M32</f>
        <v>0</v>
      </c>
      <c r="F32" s="77">
        <v>10</v>
      </c>
      <c r="G32" s="77">
        <v>0</v>
      </c>
      <c r="H32" s="83"/>
      <c r="I32" s="83"/>
      <c r="J32" s="83"/>
      <c r="K32" s="83"/>
      <c r="L32" s="64"/>
      <c r="M32" s="63"/>
      <c r="N32" s="546"/>
      <c r="O32" s="61"/>
      <c r="P32" s="61"/>
      <c r="Q32" s="61"/>
      <c r="R32" s="61"/>
      <c r="S32" s="61"/>
      <c r="T32" s="61"/>
    </row>
    <row r="33" spans="1:20" s="94" customFormat="1" ht="13.8" x14ac:dyDescent="0.25">
      <c r="A33" s="562"/>
      <c r="B33" s="73" t="s">
        <v>79</v>
      </c>
      <c r="C33" s="66"/>
      <c r="D33" s="250">
        <f>D31+D32</f>
        <v>1465</v>
      </c>
      <c r="E33" s="250">
        <f>E31+E32</f>
        <v>0</v>
      </c>
      <c r="F33" s="250">
        <f>F31+F32</f>
        <v>1465</v>
      </c>
      <c r="G33" s="250">
        <f>G31+G32</f>
        <v>0</v>
      </c>
      <c r="H33" s="83"/>
      <c r="I33" s="83"/>
      <c r="J33" s="83"/>
      <c r="K33" s="83"/>
      <c r="L33" s="64"/>
      <c r="M33" s="63"/>
      <c r="N33" s="546"/>
      <c r="O33" s="61"/>
      <c r="P33" s="61"/>
      <c r="Q33" s="61"/>
      <c r="R33" s="61"/>
      <c r="S33" s="61"/>
      <c r="T33" s="61"/>
    </row>
    <row r="34" spans="1:20" s="94" customFormat="1" ht="24" x14ac:dyDescent="0.25">
      <c r="A34" s="585" t="s">
        <v>360</v>
      </c>
      <c r="B34" s="78" t="s">
        <v>134</v>
      </c>
      <c r="C34" s="85">
        <v>2025</v>
      </c>
      <c r="D34" s="77">
        <f>F34+H34+J34+L34</f>
        <v>2992.6</v>
      </c>
      <c r="E34" s="77">
        <f>G34+I34+K34+M34</f>
        <v>0</v>
      </c>
      <c r="F34" s="77">
        <v>2992.6</v>
      </c>
      <c r="G34" s="77">
        <v>0</v>
      </c>
      <c r="H34" s="83"/>
      <c r="I34" s="83"/>
      <c r="J34" s="83"/>
      <c r="K34" s="83"/>
      <c r="L34" s="64"/>
      <c r="M34" s="63"/>
      <c r="N34" s="546"/>
      <c r="O34" s="61"/>
      <c r="P34" s="61"/>
      <c r="Q34" s="61"/>
      <c r="R34" s="61"/>
      <c r="S34" s="61"/>
      <c r="T34" s="61"/>
    </row>
    <row r="35" spans="1:20" s="94" customFormat="1" ht="24" x14ac:dyDescent="0.25">
      <c r="A35" s="561"/>
      <c r="B35" s="78" t="s">
        <v>133</v>
      </c>
      <c r="C35" s="85">
        <v>2025</v>
      </c>
      <c r="D35" s="77">
        <f>F35+H35+J35+L35</f>
        <v>10</v>
      </c>
      <c r="E35" s="77">
        <f>G35+I35+K35+M35</f>
        <v>0</v>
      </c>
      <c r="F35" s="77">
        <v>10</v>
      </c>
      <c r="G35" s="77">
        <v>0</v>
      </c>
      <c r="H35" s="83"/>
      <c r="I35" s="83"/>
      <c r="J35" s="83"/>
      <c r="K35" s="83"/>
      <c r="L35" s="64"/>
      <c r="M35" s="63"/>
      <c r="N35" s="546"/>
      <c r="O35" s="61"/>
      <c r="P35" s="61"/>
      <c r="Q35" s="61"/>
      <c r="R35" s="61"/>
      <c r="S35" s="61"/>
      <c r="T35" s="61"/>
    </row>
    <row r="36" spans="1:20" s="94" customFormat="1" ht="13.8" x14ac:dyDescent="0.25">
      <c r="A36" s="562"/>
      <c r="B36" s="73" t="s">
        <v>79</v>
      </c>
      <c r="C36" s="66"/>
      <c r="D36" s="250">
        <f>SUM(D34+D35)</f>
        <v>3002.6</v>
      </c>
      <c r="E36" s="250">
        <f>SUM(E34+E35)</f>
        <v>0</v>
      </c>
      <c r="F36" s="250">
        <f>SUM(F34+F35)</f>
        <v>3002.6</v>
      </c>
      <c r="G36" s="250">
        <f>SUM(G34+G35)</f>
        <v>0</v>
      </c>
      <c r="H36" s="83"/>
      <c r="I36" s="83"/>
      <c r="J36" s="83"/>
      <c r="K36" s="83"/>
      <c r="L36" s="64"/>
      <c r="M36" s="63"/>
      <c r="N36" s="546"/>
      <c r="O36" s="61"/>
      <c r="P36" s="61"/>
      <c r="Q36" s="61"/>
      <c r="R36" s="61"/>
      <c r="S36" s="61"/>
      <c r="T36" s="61"/>
    </row>
    <row r="37" spans="1:20" s="94" customFormat="1" ht="24.6" customHeight="1" x14ac:dyDescent="0.25">
      <c r="A37" s="557" t="s">
        <v>361</v>
      </c>
      <c r="B37" s="90" t="s">
        <v>132</v>
      </c>
      <c r="C37" s="85">
        <v>2025</v>
      </c>
      <c r="D37" s="77">
        <f>F37+H37+J37+L37</f>
        <v>2298.4</v>
      </c>
      <c r="E37" s="77">
        <f>G37+I37+K37+M37</f>
        <v>0</v>
      </c>
      <c r="F37" s="77">
        <v>2298.4</v>
      </c>
      <c r="G37" s="77">
        <v>0</v>
      </c>
      <c r="H37" s="83"/>
      <c r="I37" s="83"/>
      <c r="J37" s="83"/>
      <c r="K37" s="83"/>
      <c r="L37" s="64"/>
      <c r="M37" s="63"/>
      <c r="N37" s="546"/>
      <c r="O37" s="61"/>
      <c r="P37" s="61"/>
      <c r="Q37" s="61"/>
      <c r="R37" s="61"/>
      <c r="S37" s="61"/>
      <c r="T37" s="61"/>
    </row>
    <row r="38" spans="1:20" s="94" customFormat="1" ht="24" x14ac:dyDescent="0.25">
      <c r="A38" s="558"/>
      <c r="B38" s="90" t="s">
        <v>131</v>
      </c>
      <c r="C38" s="85">
        <v>2025</v>
      </c>
      <c r="D38" s="77">
        <f>F38+H38+J38+L38</f>
        <v>10</v>
      </c>
      <c r="E38" s="77">
        <f>G38+I38+K38+M38</f>
        <v>0</v>
      </c>
      <c r="F38" s="77">
        <v>10</v>
      </c>
      <c r="G38" s="77">
        <v>0</v>
      </c>
      <c r="H38" s="83"/>
      <c r="I38" s="83"/>
      <c r="J38" s="83"/>
      <c r="K38" s="83"/>
      <c r="L38" s="64"/>
      <c r="M38" s="63"/>
      <c r="N38" s="546"/>
      <c r="O38" s="61"/>
      <c r="P38" s="61"/>
      <c r="Q38" s="61"/>
      <c r="R38" s="61"/>
      <c r="S38" s="61"/>
      <c r="T38" s="61"/>
    </row>
    <row r="39" spans="1:20" s="94" customFormat="1" ht="13.8" x14ac:dyDescent="0.25">
      <c r="A39" s="559"/>
      <c r="B39" s="73" t="s">
        <v>79</v>
      </c>
      <c r="C39" s="66"/>
      <c r="D39" s="250">
        <f>SUM(D37+D38)</f>
        <v>2308.4</v>
      </c>
      <c r="E39" s="250">
        <f>SUM(E37+E38)</f>
        <v>0</v>
      </c>
      <c r="F39" s="250">
        <f>SUM(F37+F38)</f>
        <v>2308.4</v>
      </c>
      <c r="G39" s="250">
        <f>SUM(G37+G38)</f>
        <v>0</v>
      </c>
      <c r="H39" s="83"/>
      <c r="I39" s="83"/>
      <c r="J39" s="83"/>
      <c r="K39" s="83"/>
      <c r="L39" s="64"/>
      <c r="M39" s="63"/>
      <c r="N39" s="546"/>
      <c r="O39" s="61"/>
      <c r="P39" s="61"/>
      <c r="Q39" s="61"/>
      <c r="R39" s="61"/>
      <c r="S39" s="61"/>
      <c r="T39" s="61"/>
    </row>
    <row r="40" spans="1:20" s="94" customFormat="1" thickBot="1" x14ac:dyDescent="0.3">
      <c r="A40" s="246"/>
      <c r="B40" s="68" t="s">
        <v>88</v>
      </c>
      <c r="C40" s="66">
        <v>2025</v>
      </c>
      <c r="D40" s="84">
        <f>SUM(D30+D33+D36+D39)</f>
        <v>12427</v>
      </c>
      <c r="E40" s="84">
        <f>SUM(E30+E33+E36+E39)</f>
        <v>0</v>
      </c>
      <c r="F40" s="84">
        <f>SUM(F30+F33+F36+F39)</f>
        <v>12427</v>
      </c>
      <c r="G40" s="84">
        <f>SUM(G30+G33+G36+G39)</f>
        <v>0</v>
      </c>
      <c r="H40" s="83"/>
      <c r="I40" s="83"/>
      <c r="J40" s="83"/>
      <c r="K40" s="83"/>
      <c r="L40" s="64"/>
      <c r="M40" s="63"/>
      <c r="N40" s="547"/>
      <c r="O40" s="61"/>
      <c r="P40" s="61"/>
      <c r="Q40" s="61"/>
      <c r="R40" s="61"/>
      <c r="S40" s="61"/>
      <c r="T40" s="61"/>
    </row>
    <row r="41" spans="1:20" s="94" customFormat="1" ht="24" x14ac:dyDescent="0.25">
      <c r="A41" s="548" t="s">
        <v>362</v>
      </c>
      <c r="B41" s="95" t="s">
        <v>130</v>
      </c>
      <c r="C41" s="85">
        <v>2026</v>
      </c>
      <c r="D41" s="77">
        <f>F41+H41+J41+L41</f>
        <v>2160</v>
      </c>
      <c r="E41" s="77">
        <f>G41+I41+K41+M41</f>
        <v>0</v>
      </c>
      <c r="F41" s="77">
        <v>2160</v>
      </c>
      <c r="G41" s="77">
        <v>0</v>
      </c>
      <c r="H41" s="83"/>
      <c r="I41" s="83"/>
      <c r="J41" s="83"/>
      <c r="K41" s="83"/>
      <c r="L41" s="64"/>
      <c r="M41" s="63"/>
      <c r="N41" s="243"/>
      <c r="O41" s="61"/>
      <c r="P41" s="61"/>
      <c r="Q41" s="61"/>
      <c r="R41" s="61"/>
      <c r="S41" s="61"/>
      <c r="T41" s="61"/>
    </row>
    <row r="42" spans="1:20" s="94" customFormat="1" ht="24" x14ac:dyDescent="0.25">
      <c r="A42" s="549"/>
      <c r="B42" s="95" t="s">
        <v>129</v>
      </c>
      <c r="C42" s="85">
        <v>2026</v>
      </c>
      <c r="D42" s="77">
        <f>F42+H42+J42+L42</f>
        <v>10</v>
      </c>
      <c r="E42" s="77">
        <f>G42+I42+K42+M42</f>
        <v>0</v>
      </c>
      <c r="F42" s="77">
        <v>10</v>
      </c>
      <c r="G42" s="77">
        <v>0</v>
      </c>
      <c r="H42" s="83"/>
      <c r="I42" s="83"/>
      <c r="J42" s="83"/>
      <c r="K42" s="83"/>
      <c r="L42" s="64"/>
      <c r="M42" s="63"/>
      <c r="N42" s="243"/>
      <c r="O42" s="61"/>
      <c r="P42" s="61"/>
      <c r="Q42" s="61"/>
      <c r="R42" s="61"/>
      <c r="S42" s="61"/>
      <c r="T42" s="61"/>
    </row>
    <row r="43" spans="1:20" s="94" customFormat="1" ht="13.8" x14ac:dyDescent="0.25">
      <c r="A43" s="550"/>
      <c r="B43" s="73" t="s">
        <v>79</v>
      </c>
      <c r="C43" s="85"/>
      <c r="D43" s="250">
        <f>SUM(D41+D42)</f>
        <v>2170</v>
      </c>
      <c r="E43" s="250">
        <f>SUM(E41+E42)</f>
        <v>0</v>
      </c>
      <c r="F43" s="250">
        <f>SUM(F41+F42)</f>
        <v>2170</v>
      </c>
      <c r="G43" s="250">
        <f>SUM(G41+G42)</f>
        <v>0</v>
      </c>
      <c r="H43" s="83"/>
      <c r="I43" s="83"/>
      <c r="J43" s="83"/>
      <c r="K43" s="83"/>
      <c r="L43" s="64"/>
      <c r="M43" s="63"/>
      <c r="N43" s="243"/>
      <c r="O43" s="61"/>
      <c r="P43" s="61"/>
      <c r="Q43" s="61"/>
      <c r="R43" s="61"/>
      <c r="S43" s="61"/>
      <c r="T43" s="61"/>
    </row>
    <row r="44" spans="1:20" s="94" customFormat="1" ht="24" x14ac:dyDescent="0.25">
      <c r="A44" s="548" t="s">
        <v>363</v>
      </c>
      <c r="B44" s="90" t="s">
        <v>128</v>
      </c>
      <c r="C44" s="85">
        <v>2026</v>
      </c>
      <c r="D44" s="77">
        <f>F44+H44+J44+L44</f>
        <v>2204.5</v>
      </c>
      <c r="E44" s="77">
        <f>G44+I44+K44+M44</f>
        <v>0</v>
      </c>
      <c r="F44" s="77">
        <v>2204.5</v>
      </c>
      <c r="G44" s="77">
        <v>0</v>
      </c>
      <c r="H44" s="83"/>
      <c r="I44" s="83"/>
      <c r="J44" s="83"/>
      <c r="K44" s="83"/>
      <c r="L44" s="64"/>
      <c r="M44" s="63"/>
      <c r="N44" s="243"/>
      <c r="O44" s="61"/>
      <c r="P44" s="61"/>
      <c r="Q44" s="61"/>
      <c r="R44" s="61"/>
      <c r="S44" s="61"/>
      <c r="T44" s="61"/>
    </row>
    <row r="45" spans="1:20" s="94" customFormat="1" ht="24" x14ac:dyDescent="0.25">
      <c r="A45" s="549"/>
      <c r="B45" s="90" t="s">
        <v>127</v>
      </c>
      <c r="C45" s="85">
        <v>2026</v>
      </c>
      <c r="D45" s="77">
        <f>F45+H45+J45+L45</f>
        <v>10</v>
      </c>
      <c r="E45" s="77">
        <f>G45+I45+K45+M45</f>
        <v>0</v>
      </c>
      <c r="F45" s="77">
        <v>10</v>
      </c>
      <c r="G45" s="77">
        <v>0</v>
      </c>
      <c r="H45" s="83"/>
      <c r="I45" s="83"/>
      <c r="J45" s="83"/>
      <c r="K45" s="83"/>
      <c r="L45" s="64"/>
      <c r="M45" s="63"/>
      <c r="N45" s="243"/>
      <c r="O45" s="61"/>
      <c r="P45" s="61"/>
      <c r="Q45" s="61"/>
      <c r="R45" s="61"/>
      <c r="S45" s="61"/>
      <c r="T45" s="61"/>
    </row>
    <row r="46" spans="1:20" s="94" customFormat="1" ht="13.8" x14ac:dyDescent="0.25">
      <c r="A46" s="550"/>
      <c r="B46" s="73" t="s">
        <v>79</v>
      </c>
      <c r="C46" s="85"/>
      <c r="D46" s="250">
        <f>SUM(D44+D45)</f>
        <v>2214.5</v>
      </c>
      <c r="E46" s="250">
        <f>SUM(E44+E45)</f>
        <v>0</v>
      </c>
      <c r="F46" s="250">
        <f>SUM(F44+F45)</f>
        <v>2214.5</v>
      </c>
      <c r="G46" s="250">
        <f>SUM(G44+G45)</f>
        <v>0</v>
      </c>
      <c r="H46" s="83"/>
      <c r="I46" s="83"/>
      <c r="J46" s="83"/>
      <c r="K46" s="83"/>
      <c r="L46" s="64"/>
      <c r="M46" s="63"/>
      <c r="N46" s="243"/>
      <c r="O46" s="61"/>
      <c r="P46" s="61"/>
      <c r="Q46" s="61"/>
      <c r="R46" s="61"/>
      <c r="S46" s="61"/>
      <c r="T46" s="61"/>
    </row>
    <row r="47" spans="1:20" s="94" customFormat="1" ht="24" x14ac:dyDescent="0.25">
      <c r="A47" s="548" t="s">
        <v>364</v>
      </c>
      <c r="B47" s="90" t="s">
        <v>126</v>
      </c>
      <c r="C47" s="85">
        <v>2026</v>
      </c>
      <c r="D47" s="77">
        <f>F47+H47+J47+L47</f>
        <v>963.9</v>
      </c>
      <c r="E47" s="77">
        <f>G47+I47+K47+M47</f>
        <v>0</v>
      </c>
      <c r="F47" s="77">
        <v>963.9</v>
      </c>
      <c r="G47" s="77">
        <v>0</v>
      </c>
      <c r="H47" s="83"/>
      <c r="I47" s="83"/>
      <c r="J47" s="83"/>
      <c r="K47" s="83"/>
      <c r="L47" s="64"/>
      <c r="M47" s="63"/>
      <c r="N47" s="243"/>
      <c r="O47" s="61"/>
      <c r="P47" s="61"/>
      <c r="Q47" s="61"/>
      <c r="R47" s="61"/>
      <c r="S47" s="61"/>
      <c r="T47" s="61"/>
    </row>
    <row r="48" spans="1:20" s="94" customFormat="1" ht="24" x14ac:dyDescent="0.25">
      <c r="A48" s="549"/>
      <c r="B48" s="90" t="s">
        <v>125</v>
      </c>
      <c r="C48" s="85">
        <v>2026</v>
      </c>
      <c r="D48" s="77">
        <f>F48+H48+J48+L48</f>
        <v>10</v>
      </c>
      <c r="E48" s="77">
        <f>G48+I48+K48+M48</f>
        <v>0</v>
      </c>
      <c r="F48" s="77">
        <v>10</v>
      </c>
      <c r="G48" s="77">
        <v>0</v>
      </c>
      <c r="H48" s="83"/>
      <c r="I48" s="83"/>
      <c r="J48" s="83"/>
      <c r="K48" s="83"/>
      <c r="L48" s="64"/>
      <c r="M48" s="63"/>
      <c r="N48" s="243"/>
      <c r="O48" s="61"/>
      <c r="P48" s="61"/>
      <c r="Q48" s="61"/>
      <c r="R48" s="61"/>
      <c r="S48" s="61"/>
      <c r="T48" s="61"/>
    </row>
    <row r="49" spans="1:20" s="94" customFormat="1" ht="13.8" x14ac:dyDescent="0.25">
      <c r="A49" s="550"/>
      <c r="B49" s="73" t="s">
        <v>79</v>
      </c>
      <c r="C49" s="66"/>
      <c r="D49" s="250">
        <f>SUM(D47+D48)</f>
        <v>973.9</v>
      </c>
      <c r="E49" s="250">
        <f>SUM(E47+E48)</f>
        <v>0</v>
      </c>
      <c r="F49" s="250">
        <f>SUM(F47+F48)</f>
        <v>973.9</v>
      </c>
      <c r="G49" s="250">
        <f>SUM(G47+G48)</f>
        <v>0</v>
      </c>
      <c r="H49" s="83"/>
      <c r="I49" s="83"/>
      <c r="J49" s="83"/>
      <c r="K49" s="83"/>
      <c r="L49" s="64"/>
      <c r="M49" s="63"/>
      <c r="N49" s="243"/>
      <c r="O49" s="61"/>
      <c r="P49" s="61"/>
      <c r="Q49" s="61"/>
      <c r="R49" s="61"/>
      <c r="S49" s="61"/>
      <c r="T49" s="61"/>
    </row>
    <row r="50" spans="1:20" s="94" customFormat="1" ht="13.8" x14ac:dyDescent="0.25">
      <c r="A50" s="246"/>
      <c r="B50" s="68" t="s">
        <v>78</v>
      </c>
      <c r="C50" s="66">
        <v>2026</v>
      </c>
      <c r="D50" s="84">
        <f>SUM(D43+D46+D49)</f>
        <v>5358.4</v>
      </c>
      <c r="E50" s="84">
        <f>SUM(E43+E46+E49)</f>
        <v>0</v>
      </c>
      <c r="F50" s="84">
        <f>SUM(F43+F46+F49)</f>
        <v>5358.4</v>
      </c>
      <c r="G50" s="84">
        <f>SUM(G43+G46+G49)</f>
        <v>0</v>
      </c>
      <c r="H50" s="83"/>
      <c r="I50" s="83"/>
      <c r="J50" s="83"/>
      <c r="K50" s="83"/>
      <c r="L50" s="64"/>
      <c r="M50" s="63"/>
      <c r="N50" s="243"/>
      <c r="O50" s="61"/>
      <c r="P50" s="61"/>
      <c r="Q50" s="61"/>
      <c r="R50" s="61"/>
      <c r="S50" s="61"/>
      <c r="T50" s="61"/>
    </row>
    <row r="51" spans="1:20" s="94" customFormat="1" ht="13.8" x14ac:dyDescent="0.25">
      <c r="A51" s="246"/>
      <c r="B51" s="68" t="s">
        <v>77</v>
      </c>
      <c r="C51" s="66">
        <v>2027</v>
      </c>
      <c r="D51" s="84">
        <v>0</v>
      </c>
      <c r="E51" s="84">
        <v>0</v>
      </c>
      <c r="F51" s="84">
        <v>0</v>
      </c>
      <c r="G51" s="84">
        <v>0</v>
      </c>
      <c r="H51" s="83"/>
      <c r="I51" s="83"/>
      <c r="J51" s="83"/>
      <c r="K51" s="83"/>
      <c r="L51" s="64"/>
      <c r="M51" s="63"/>
      <c r="N51" s="243"/>
      <c r="O51" s="61"/>
      <c r="P51" s="61"/>
      <c r="Q51" s="61"/>
      <c r="R51" s="61"/>
      <c r="S51" s="61"/>
      <c r="T51" s="61"/>
    </row>
    <row r="52" spans="1:20" s="94" customFormat="1" ht="13.8" x14ac:dyDescent="0.25">
      <c r="A52" s="246"/>
      <c r="B52" s="68" t="s">
        <v>76</v>
      </c>
      <c r="C52" s="66">
        <v>2028</v>
      </c>
      <c r="D52" s="84">
        <v>0</v>
      </c>
      <c r="E52" s="84">
        <v>0</v>
      </c>
      <c r="F52" s="84">
        <v>0</v>
      </c>
      <c r="G52" s="84">
        <v>0</v>
      </c>
      <c r="H52" s="83"/>
      <c r="I52" s="83"/>
      <c r="J52" s="83"/>
      <c r="K52" s="83"/>
      <c r="L52" s="64"/>
      <c r="M52" s="63"/>
      <c r="N52" s="243"/>
      <c r="O52" s="61"/>
      <c r="P52" s="61"/>
      <c r="Q52" s="61"/>
      <c r="R52" s="61"/>
      <c r="S52" s="61"/>
      <c r="T52" s="61"/>
    </row>
    <row r="53" spans="1:20" s="94" customFormat="1" ht="13.8" x14ac:dyDescent="0.25">
      <c r="A53" s="246"/>
      <c r="B53" s="68" t="s">
        <v>75</v>
      </c>
      <c r="C53" s="66">
        <v>2029</v>
      </c>
      <c r="D53" s="84">
        <v>0</v>
      </c>
      <c r="E53" s="84">
        <v>0</v>
      </c>
      <c r="F53" s="84">
        <v>0</v>
      </c>
      <c r="G53" s="84">
        <v>0</v>
      </c>
      <c r="H53" s="83"/>
      <c r="I53" s="83"/>
      <c r="J53" s="83"/>
      <c r="K53" s="83"/>
      <c r="L53" s="64"/>
      <c r="M53" s="63"/>
      <c r="N53" s="243"/>
      <c r="O53" s="61"/>
      <c r="P53" s="61"/>
      <c r="Q53" s="61"/>
      <c r="R53" s="61"/>
      <c r="S53" s="61"/>
      <c r="T53" s="61"/>
    </row>
    <row r="54" spans="1:20" s="94" customFormat="1" ht="13.95" customHeight="1" thickBot="1" x14ac:dyDescent="0.3">
      <c r="A54" s="246"/>
      <c r="B54" s="68" t="s">
        <v>74</v>
      </c>
      <c r="C54" s="66">
        <v>2030</v>
      </c>
      <c r="D54" s="84">
        <v>0</v>
      </c>
      <c r="E54" s="84">
        <v>0</v>
      </c>
      <c r="F54" s="84">
        <v>0</v>
      </c>
      <c r="G54" s="84">
        <v>0</v>
      </c>
      <c r="H54" s="83"/>
      <c r="I54" s="83"/>
      <c r="J54" s="83"/>
      <c r="K54" s="83"/>
      <c r="L54" s="64"/>
      <c r="M54" s="63"/>
      <c r="N54" s="243"/>
      <c r="O54" s="61"/>
      <c r="P54" s="61"/>
      <c r="Q54" s="61"/>
      <c r="R54" s="61"/>
      <c r="S54" s="61"/>
      <c r="T54" s="61"/>
    </row>
    <row r="55" spans="1:20" s="97" customFormat="1" ht="39.6" customHeight="1" x14ac:dyDescent="0.2">
      <c r="A55" s="246">
        <v>2</v>
      </c>
      <c r="B55" s="88" t="s">
        <v>411</v>
      </c>
      <c r="C55" s="247" t="s">
        <v>55</v>
      </c>
      <c r="D55" s="91">
        <f>SUM(D64+D73+D80+D81+D82+D83+D84)</f>
        <v>27301.799999999996</v>
      </c>
      <c r="E55" s="91">
        <f>SUM(E64+E73+E80+E81+E82+E83+E84)</f>
        <v>0</v>
      </c>
      <c r="F55" s="91">
        <f>SUM(F64+F73+F80+F81+F82+F83+F84)</f>
        <v>27301.799999999996</v>
      </c>
      <c r="G55" s="91">
        <f>SUM(G64+G73+G80+G81+G82+G83+G84)</f>
        <v>0</v>
      </c>
      <c r="H55" s="100"/>
      <c r="I55" s="100"/>
      <c r="J55" s="100"/>
      <c r="K55" s="100"/>
      <c r="L55" s="100"/>
      <c r="M55" s="99"/>
      <c r="N55" s="551" t="s">
        <v>103</v>
      </c>
      <c r="O55" s="98"/>
      <c r="P55" s="98"/>
      <c r="Q55" s="98"/>
      <c r="R55" s="98"/>
      <c r="S55" s="98"/>
      <c r="T55" s="98"/>
    </row>
    <row r="56" spans="1:20" s="94" customFormat="1" ht="24" x14ac:dyDescent="0.25">
      <c r="A56" s="554" t="s">
        <v>365</v>
      </c>
      <c r="B56" s="95" t="s">
        <v>124</v>
      </c>
      <c r="C56" s="93">
        <v>2024</v>
      </c>
      <c r="D56" s="77">
        <f>F56+H56+J56+L56</f>
        <v>3235.1</v>
      </c>
      <c r="E56" s="77">
        <f>G56+I56+K56+M56</f>
        <v>0</v>
      </c>
      <c r="F56" s="216">
        <v>3235.1</v>
      </c>
      <c r="G56" s="216">
        <v>0</v>
      </c>
      <c r="H56" s="64"/>
      <c r="I56" s="64"/>
      <c r="J56" s="64"/>
      <c r="K56" s="64"/>
      <c r="L56" s="64"/>
      <c r="M56" s="63"/>
      <c r="N56" s="552"/>
      <c r="O56" s="61"/>
      <c r="P56" s="61"/>
      <c r="Q56" s="61"/>
      <c r="R56" s="61"/>
      <c r="S56" s="61"/>
      <c r="T56" s="61"/>
    </row>
    <row r="57" spans="1:20" s="94" customFormat="1" ht="24" x14ac:dyDescent="0.25">
      <c r="A57" s="555"/>
      <c r="B57" s="95" t="s">
        <v>123</v>
      </c>
      <c r="C57" s="93">
        <v>2024</v>
      </c>
      <c r="D57" s="77">
        <f>F57+H57+J57+L57</f>
        <v>10</v>
      </c>
      <c r="E57" s="77">
        <f>G57+I57+K57+M57</f>
        <v>0</v>
      </c>
      <c r="F57" s="216">
        <v>10</v>
      </c>
      <c r="G57" s="216">
        <v>0</v>
      </c>
      <c r="H57" s="64"/>
      <c r="I57" s="64"/>
      <c r="J57" s="64"/>
      <c r="K57" s="64"/>
      <c r="L57" s="64"/>
      <c r="M57" s="63"/>
      <c r="N57" s="552"/>
      <c r="O57" s="61"/>
      <c r="P57" s="61"/>
      <c r="Q57" s="61"/>
      <c r="R57" s="61"/>
      <c r="S57" s="61"/>
      <c r="T57" s="61"/>
    </row>
    <row r="58" spans="1:20" s="94" customFormat="1" ht="13.8" x14ac:dyDescent="0.25">
      <c r="A58" s="556"/>
      <c r="B58" s="73" t="s">
        <v>79</v>
      </c>
      <c r="C58" s="96"/>
      <c r="D58" s="91">
        <f>D56+D57</f>
        <v>3245.1</v>
      </c>
      <c r="E58" s="91">
        <f>E56+E57</f>
        <v>0</v>
      </c>
      <c r="F58" s="91">
        <f>F56+F57</f>
        <v>3245.1</v>
      </c>
      <c r="G58" s="91">
        <f>G56+G57</f>
        <v>0</v>
      </c>
      <c r="H58" s="64"/>
      <c r="I58" s="64"/>
      <c r="J58" s="64"/>
      <c r="K58" s="64"/>
      <c r="L58" s="64"/>
      <c r="M58" s="63"/>
      <c r="N58" s="552"/>
      <c r="O58" s="61"/>
      <c r="P58" s="61"/>
      <c r="Q58" s="61"/>
      <c r="R58" s="61"/>
      <c r="S58" s="61"/>
      <c r="T58" s="61"/>
    </row>
    <row r="59" spans="1:20" s="94" customFormat="1" ht="24" x14ac:dyDescent="0.25">
      <c r="A59" s="557" t="s">
        <v>366</v>
      </c>
      <c r="B59" s="95" t="s">
        <v>122</v>
      </c>
      <c r="C59" s="93">
        <v>2024</v>
      </c>
      <c r="D59" s="77">
        <f>F59+H59+J59+L59</f>
        <v>2110.6999999999998</v>
      </c>
      <c r="E59" s="77">
        <f>G59+I59+K59+M59</f>
        <v>0</v>
      </c>
      <c r="F59" s="217">
        <v>2110.6999999999998</v>
      </c>
      <c r="G59" s="217">
        <v>0</v>
      </c>
      <c r="H59" s="64"/>
      <c r="I59" s="64"/>
      <c r="J59" s="64"/>
      <c r="K59" s="64"/>
      <c r="L59" s="64"/>
      <c r="M59" s="63"/>
      <c r="N59" s="552"/>
      <c r="O59" s="61"/>
      <c r="P59" s="61"/>
      <c r="Q59" s="61"/>
      <c r="R59" s="61"/>
      <c r="S59" s="61"/>
      <c r="T59" s="61"/>
    </row>
    <row r="60" spans="1:20" s="94" customFormat="1" ht="24" x14ac:dyDescent="0.25">
      <c r="A60" s="558"/>
      <c r="B60" s="90" t="s">
        <v>121</v>
      </c>
      <c r="C60" s="85">
        <v>2024</v>
      </c>
      <c r="D60" s="77">
        <f>F60+H60+J60+L60</f>
        <v>10</v>
      </c>
      <c r="E60" s="77">
        <f>G60+I60+K60+M60</f>
        <v>0</v>
      </c>
      <c r="F60" s="217">
        <v>10</v>
      </c>
      <c r="G60" s="217">
        <v>0</v>
      </c>
      <c r="H60" s="64"/>
      <c r="I60" s="64"/>
      <c r="J60" s="64"/>
      <c r="K60" s="64"/>
      <c r="L60" s="64"/>
      <c r="M60" s="63"/>
      <c r="N60" s="552"/>
      <c r="O60" s="61"/>
      <c r="P60" s="61"/>
      <c r="Q60" s="61"/>
      <c r="R60" s="61"/>
      <c r="S60" s="61"/>
      <c r="T60" s="61"/>
    </row>
    <row r="61" spans="1:20" s="94" customFormat="1" ht="13.8" x14ac:dyDescent="0.25">
      <c r="A61" s="559"/>
      <c r="B61" s="80" t="s">
        <v>79</v>
      </c>
      <c r="C61" s="85"/>
      <c r="D61" s="218">
        <f>SUM(D59+D60)</f>
        <v>2120.6999999999998</v>
      </c>
      <c r="E61" s="218">
        <f>SUM(E59+E60)</f>
        <v>0</v>
      </c>
      <c r="F61" s="218">
        <f>SUM(F59+F60)</f>
        <v>2120.6999999999998</v>
      </c>
      <c r="G61" s="218">
        <f>SUM(G59+G60)</f>
        <v>0</v>
      </c>
      <c r="H61" s="64"/>
      <c r="I61" s="64"/>
      <c r="J61" s="64"/>
      <c r="K61" s="64"/>
      <c r="L61" s="64"/>
      <c r="M61" s="63"/>
      <c r="N61" s="552"/>
      <c r="O61" s="61"/>
      <c r="P61" s="61"/>
      <c r="Q61" s="61"/>
      <c r="R61" s="61"/>
      <c r="S61" s="61"/>
      <c r="T61" s="61"/>
    </row>
    <row r="62" spans="1:20" s="94" customFormat="1" ht="24" customHeight="1" x14ac:dyDescent="0.25">
      <c r="A62" s="558" t="s">
        <v>367</v>
      </c>
      <c r="B62" s="95" t="s">
        <v>524</v>
      </c>
      <c r="C62" s="85">
        <v>2024</v>
      </c>
      <c r="D62" s="77">
        <f>F62+H62+J62+L62</f>
        <v>5402.3</v>
      </c>
      <c r="E62" s="77">
        <f>G62+I62+K62+M62</f>
        <v>0</v>
      </c>
      <c r="F62" s="217">
        <v>5402.3</v>
      </c>
      <c r="G62" s="217">
        <v>0</v>
      </c>
      <c r="H62" s="64"/>
      <c r="I62" s="64"/>
      <c r="J62" s="64"/>
      <c r="K62" s="64"/>
      <c r="L62" s="64"/>
      <c r="M62" s="63"/>
      <c r="N62" s="552"/>
      <c r="O62" s="61"/>
      <c r="P62" s="61"/>
      <c r="Q62" s="61"/>
      <c r="R62" s="61"/>
      <c r="S62" s="61"/>
      <c r="T62" s="61"/>
    </row>
    <row r="63" spans="1:20" s="94" customFormat="1" ht="13.8" x14ac:dyDescent="0.25">
      <c r="A63" s="559"/>
      <c r="B63" s="80" t="s">
        <v>79</v>
      </c>
      <c r="C63" s="85"/>
      <c r="D63" s="218">
        <f>D62</f>
        <v>5402.3</v>
      </c>
      <c r="E63" s="218">
        <f>E62</f>
        <v>0</v>
      </c>
      <c r="F63" s="218">
        <f>F62</f>
        <v>5402.3</v>
      </c>
      <c r="G63" s="218">
        <f>G62</f>
        <v>0</v>
      </c>
      <c r="H63" s="64"/>
      <c r="I63" s="64"/>
      <c r="J63" s="64"/>
      <c r="K63" s="64"/>
      <c r="L63" s="64"/>
      <c r="M63" s="63"/>
      <c r="N63" s="552"/>
      <c r="O63" s="61"/>
      <c r="P63" s="61"/>
      <c r="Q63" s="61"/>
      <c r="R63" s="61"/>
      <c r="S63" s="61"/>
      <c r="T63" s="61"/>
    </row>
    <row r="64" spans="1:20" s="94" customFormat="1" ht="13.8" x14ac:dyDescent="0.25">
      <c r="A64" s="246"/>
      <c r="B64" s="68" t="s">
        <v>98</v>
      </c>
      <c r="C64" s="66">
        <v>2024</v>
      </c>
      <c r="D64" s="84">
        <f>SUM(D58+D61+D63)</f>
        <v>10768.099999999999</v>
      </c>
      <c r="E64" s="84">
        <f>SUM(E58+E61+E63)</f>
        <v>0</v>
      </c>
      <c r="F64" s="84">
        <f>SUM(F58+F61+F63)</f>
        <v>10768.099999999999</v>
      </c>
      <c r="G64" s="84">
        <f>SUM(G58+G61+G63)</f>
        <v>0</v>
      </c>
      <c r="H64" s="64"/>
      <c r="I64" s="64"/>
      <c r="J64" s="64"/>
      <c r="K64" s="64"/>
      <c r="L64" s="64"/>
      <c r="M64" s="63"/>
      <c r="N64" s="552"/>
      <c r="O64" s="61"/>
      <c r="P64" s="61"/>
      <c r="Q64" s="61"/>
      <c r="R64" s="61"/>
      <c r="S64" s="61"/>
      <c r="T64" s="61"/>
    </row>
    <row r="65" spans="1:20" s="94" customFormat="1" ht="24" x14ac:dyDescent="0.25">
      <c r="A65" s="554" t="s">
        <v>368</v>
      </c>
      <c r="B65" s="95" t="s">
        <v>120</v>
      </c>
      <c r="C65" s="93">
        <v>2025</v>
      </c>
      <c r="D65" s="77">
        <v>1409.5</v>
      </c>
      <c r="E65" s="77">
        <f>G65+I65+K65+M65</f>
        <v>0</v>
      </c>
      <c r="F65" s="77">
        <v>1409.5</v>
      </c>
      <c r="G65" s="216">
        <v>0</v>
      </c>
      <c r="H65" s="64"/>
      <c r="I65" s="64"/>
      <c r="J65" s="64"/>
      <c r="K65" s="64"/>
      <c r="L65" s="64"/>
      <c r="M65" s="63"/>
      <c r="N65" s="552"/>
      <c r="O65" s="61"/>
      <c r="P65" s="61"/>
      <c r="Q65" s="61"/>
      <c r="R65" s="61"/>
      <c r="S65" s="61"/>
      <c r="T65" s="61"/>
    </row>
    <row r="66" spans="1:20" s="94" customFormat="1" ht="13.8" x14ac:dyDescent="0.25">
      <c r="A66" s="555"/>
      <c r="B66" s="80" t="s">
        <v>79</v>
      </c>
      <c r="C66" s="93"/>
      <c r="D66" s="218">
        <f>D65</f>
        <v>1409.5</v>
      </c>
      <c r="E66" s="218">
        <f>E65</f>
        <v>0</v>
      </c>
      <c r="F66" s="218">
        <f>F65</f>
        <v>1409.5</v>
      </c>
      <c r="G66" s="218">
        <f>G65</f>
        <v>0</v>
      </c>
      <c r="H66" s="64"/>
      <c r="I66" s="64"/>
      <c r="J66" s="64"/>
      <c r="K66" s="64"/>
      <c r="L66" s="64"/>
      <c r="M66" s="63"/>
      <c r="N66" s="552"/>
      <c r="O66" s="61"/>
      <c r="P66" s="61"/>
      <c r="Q66" s="61"/>
      <c r="R66" s="61"/>
      <c r="S66" s="61"/>
      <c r="T66" s="61"/>
    </row>
    <row r="67" spans="1:20" s="94" customFormat="1" ht="24" x14ac:dyDescent="0.25">
      <c r="A67" s="560" t="s">
        <v>369</v>
      </c>
      <c r="B67" s="95" t="s">
        <v>119</v>
      </c>
      <c r="C67" s="93">
        <v>2025</v>
      </c>
      <c r="D67" s="77">
        <f>F67+H67+J67+L67</f>
        <v>6338.8</v>
      </c>
      <c r="E67" s="77">
        <f>G67+I67+K67+M67</f>
        <v>0</v>
      </c>
      <c r="F67" s="77">
        <v>6338.8</v>
      </c>
      <c r="G67" s="77">
        <v>0</v>
      </c>
      <c r="H67" s="64"/>
      <c r="I67" s="64"/>
      <c r="J67" s="64"/>
      <c r="K67" s="64"/>
      <c r="L67" s="64"/>
      <c r="M67" s="63"/>
      <c r="N67" s="552"/>
      <c r="O67" s="61"/>
      <c r="P67" s="61"/>
      <c r="Q67" s="61"/>
      <c r="R67" s="61"/>
      <c r="S67" s="61"/>
      <c r="T67" s="61"/>
    </row>
    <row r="68" spans="1:20" s="94" customFormat="1" ht="24" x14ac:dyDescent="0.25">
      <c r="A68" s="561"/>
      <c r="B68" s="95" t="s">
        <v>118</v>
      </c>
      <c r="C68" s="93">
        <v>2025</v>
      </c>
      <c r="D68" s="77">
        <f>F68+H68+J68+L68</f>
        <v>10</v>
      </c>
      <c r="E68" s="77">
        <f>G68+I68+K68+M68</f>
        <v>0</v>
      </c>
      <c r="F68" s="77">
        <v>10</v>
      </c>
      <c r="G68" s="77">
        <v>0</v>
      </c>
      <c r="H68" s="64"/>
      <c r="I68" s="64"/>
      <c r="J68" s="64"/>
      <c r="K68" s="64"/>
      <c r="L68" s="64"/>
      <c r="M68" s="63"/>
      <c r="N68" s="552"/>
      <c r="O68" s="61"/>
      <c r="P68" s="61"/>
      <c r="Q68" s="61"/>
      <c r="R68" s="61"/>
      <c r="S68" s="61"/>
      <c r="T68" s="61"/>
    </row>
    <row r="69" spans="1:20" s="94" customFormat="1" ht="13.8" x14ac:dyDescent="0.25">
      <c r="A69" s="562"/>
      <c r="B69" s="80" t="s">
        <v>79</v>
      </c>
      <c r="C69" s="93"/>
      <c r="D69" s="250">
        <f>SUM(D67+D68)</f>
        <v>6348.8</v>
      </c>
      <c r="E69" s="250">
        <f>SUM(E67+E68)</f>
        <v>0</v>
      </c>
      <c r="F69" s="250">
        <f>SUM(F67+F68)</f>
        <v>6348.8</v>
      </c>
      <c r="G69" s="250">
        <f>SUM(G67+G68)</f>
        <v>0</v>
      </c>
      <c r="H69" s="64"/>
      <c r="I69" s="64"/>
      <c r="J69" s="64"/>
      <c r="K69" s="64"/>
      <c r="L69" s="64"/>
      <c r="M69" s="63"/>
      <c r="N69" s="552"/>
      <c r="O69" s="61"/>
      <c r="P69" s="61"/>
      <c r="Q69" s="61"/>
      <c r="R69" s="61"/>
      <c r="S69" s="61"/>
      <c r="T69" s="61"/>
    </row>
    <row r="70" spans="1:20" s="94" customFormat="1" ht="24" x14ac:dyDescent="0.25">
      <c r="A70" s="558" t="s">
        <v>370</v>
      </c>
      <c r="B70" s="95" t="s">
        <v>117</v>
      </c>
      <c r="C70" s="93">
        <v>2025</v>
      </c>
      <c r="D70" s="77">
        <f>F70+H70+J70+L70</f>
        <v>5240</v>
      </c>
      <c r="E70" s="77">
        <f>G70+I70+K70+M70</f>
        <v>0</v>
      </c>
      <c r="F70" s="217">
        <v>5240</v>
      </c>
      <c r="G70" s="217">
        <v>0</v>
      </c>
      <c r="H70" s="64"/>
      <c r="I70" s="64"/>
      <c r="J70" s="64"/>
      <c r="K70" s="64"/>
      <c r="L70" s="64"/>
      <c r="M70" s="63"/>
      <c r="N70" s="552"/>
      <c r="O70" s="61"/>
      <c r="P70" s="61"/>
      <c r="Q70" s="61"/>
      <c r="R70" s="61"/>
      <c r="S70" s="61"/>
      <c r="T70" s="61"/>
    </row>
    <row r="71" spans="1:20" s="94" customFormat="1" ht="24" x14ac:dyDescent="0.25">
      <c r="A71" s="558"/>
      <c r="B71" s="90" t="s">
        <v>116</v>
      </c>
      <c r="C71" s="93">
        <v>2025</v>
      </c>
      <c r="D71" s="77">
        <f>F71+H71+J71+L71</f>
        <v>10</v>
      </c>
      <c r="E71" s="77">
        <f>G71+I71+K71+M71</f>
        <v>0</v>
      </c>
      <c r="F71" s="217">
        <v>10</v>
      </c>
      <c r="G71" s="217">
        <v>0</v>
      </c>
      <c r="H71" s="64"/>
      <c r="I71" s="64"/>
      <c r="J71" s="64"/>
      <c r="K71" s="64"/>
      <c r="L71" s="64"/>
      <c r="M71" s="63"/>
      <c r="N71" s="552"/>
      <c r="O71" s="61"/>
      <c r="P71" s="61"/>
      <c r="Q71" s="61"/>
      <c r="R71" s="61"/>
      <c r="S71" s="61"/>
      <c r="T71" s="61"/>
    </row>
    <row r="72" spans="1:20" s="94" customFormat="1" ht="13.8" x14ac:dyDescent="0.25">
      <c r="A72" s="559"/>
      <c r="B72" s="80" t="s">
        <v>79</v>
      </c>
      <c r="C72" s="85"/>
      <c r="D72" s="218">
        <f>SUM(D70+D71)</f>
        <v>5250</v>
      </c>
      <c r="E72" s="218">
        <f>SUM(E70+E71)</f>
        <v>0</v>
      </c>
      <c r="F72" s="218">
        <f>SUM(F70+F71)</f>
        <v>5250</v>
      </c>
      <c r="G72" s="218">
        <f>SUM(G70+G71)</f>
        <v>0</v>
      </c>
      <c r="H72" s="64"/>
      <c r="I72" s="64"/>
      <c r="J72" s="64"/>
      <c r="K72" s="64"/>
      <c r="L72" s="64"/>
      <c r="M72" s="63"/>
      <c r="N72" s="552"/>
      <c r="O72" s="61"/>
      <c r="P72" s="61"/>
      <c r="Q72" s="61"/>
      <c r="R72" s="61"/>
      <c r="S72" s="61"/>
      <c r="T72" s="61"/>
    </row>
    <row r="73" spans="1:20" s="94" customFormat="1" thickBot="1" x14ac:dyDescent="0.3">
      <c r="A73" s="246"/>
      <c r="B73" s="68" t="s">
        <v>88</v>
      </c>
      <c r="C73" s="66">
        <v>2025</v>
      </c>
      <c r="D73" s="84">
        <f>SUM(D66+D69+D72)</f>
        <v>13008.3</v>
      </c>
      <c r="E73" s="84">
        <f>SUM(E66+E69+E72)</f>
        <v>0</v>
      </c>
      <c r="F73" s="84">
        <f>SUM(F66+F69+F72)</f>
        <v>13008.3</v>
      </c>
      <c r="G73" s="84">
        <f>SUM(G66+G69+G72)</f>
        <v>0</v>
      </c>
      <c r="H73" s="64"/>
      <c r="I73" s="64"/>
      <c r="J73" s="64"/>
      <c r="K73" s="64"/>
      <c r="L73" s="64"/>
      <c r="M73" s="63"/>
      <c r="N73" s="553"/>
      <c r="O73" s="61"/>
      <c r="P73" s="61"/>
      <c r="Q73" s="61"/>
      <c r="R73" s="61"/>
      <c r="S73" s="61"/>
      <c r="T73" s="61"/>
    </row>
    <row r="74" spans="1:20" s="94" customFormat="1" ht="24" x14ac:dyDescent="0.25">
      <c r="A74" s="548" t="s">
        <v>371</v>
      </c>
      <c r="B74" s="95" t="s">
        <v>115</v>
      </c>
      <c r="C74" s="85">
        <v>2026</v>
      </c>
      <c r="D74" s="77">
        <f>F74+H74+J74+L74</f>
        <v>2518.1</v>
      </c>
      <c r="E74" s="77">
        <f>G74+I74+K74+M74</f>
        <v>0</v>
      </c>
      <c r="F74" s="77">
        <v>2518.1</v>
      </c>
      <c r="G74" s="77">
        <v>0</v>
      </c>
      <c r="H74" s="64"/>
      <c r="I74" s="64"/>
      <c r="J74" s="64"/>
      <c r="K74" s="64"/>
      <c r="L74" s="64"/>
      <c r="M74" s="63"/>
      <c r="N74" s="245"/>
      <c r="O74" s="61"/>
      <c r="P74" s="61"/>
      <c r="Q74" s="61"/>
      <c r="R74" s="61"/>
      <c r="S74" s="61"/>
      <c r="T74" s="61"/>
    </row>
    <row r="75" spans="1:20" s="94" customFormat="1" ht="24" x14ac:dyDescent="0.25">
      <c r="A75" s="549"/>
      <c r="B75" s="95" t="s">
        <v>114</v>
      </c>
      <c r="C75" s="85">
        <v>2026</v>
      </c>
      <c r="D75" s="77">
        <f>F75+H75+J75+L75</f>
        <v>10</v>
      </c>
      <c r="E75" s="77">
        <f>G75+I75+K75+M75</f>
        <v>0</v>
      </c>
      <c r="F75" s="77">
        <v>10</v>
      </c>
      <c r="G75" s="77">
        <v>0</v>
      </c>
      <c r="H75" s="64"/>
      <c r="I75" s="64"/>
      <c r="J75" s="64"/>
      <c r="K75" s="64"/>
      <c r="L75" s="64"/>
      <c r="M75" s="63"/>
      <c r="N75" s="245"/>
      <c r="O75" s="61"/>
      <c r="P75" s="61"/>
      <c r="Q75" s="61"/>
      <c r="R75" s="61"/>
      <c r="S75" s="61"/>
      <c r="T75" s="61"/>
    </row>
    <row r="76" spans="1:20" s="94" customFormat="1" ht="13.8" x14ac:dyDescent="0.25">
      <c r="A76" s="550"/>
      <c r="B76" s="80" t="s">
        <v>79</v>
      </c>
      <c r="C76" s="85"/>
      <c r="D76" s="250">
        <f>SUM(D74:D75)</f>
        <v>2528.1</v>
      </c>
      <c r="E76" s="250">
        <f>SUM(E74:E75)</f>
        <v>0</v>
      </c>
      <c r="F76" s="250">
        <f>SUM(F74:F75)</f>
        <v>2528.1</v>
      </c>
      <c r="G76" s="250">
        <f>SUM(G74:G75)</f>
        <v>0</v>
      </c>
      <c r="H76" s="64"/>
      <c r="I76" s="64"/>
      <c r="J76" s="64"/>
      <c r="K76" s="64"/>
      <c r="L76" s="64"/>
      <c r="M76" s="63"/>
      <c r="N76" s="245"/>
      <c r="O76" s="61"/>
      <c r="P76" s="61"/>
      <c r="Q76" s="61"/>
      <c r="R76" s="61"/>
      <c r="S76" s="61"/>
      <c r="T76" s="61"/>
    </row>
    <row r="77" spans="1:20" s="94" customFormat="1" ht="24" x14ac:dyDescent="0.25">
      <c r="A77" s="563" t="s">
        <v>372</v>
      </c>
      <c r="B77" s="95" t="s">
        <v>113</v>
      </c>
      <c r="C77" s="85">
        <v>2026</v>
      </c>
      <c r="D77" s="77">
        <f>F77+H77+J77+L77</f>
        <v>987.3</v>
      </c>
      <c r="E77" s="77">
        <f>G77+I77+K77+M77</f>
        <v>0</v>
      </c>
      <c r="F77" s="77">
        <v>987.3</v>
      </c>
      <c r="G77" s="77">
        <v>0</v>
      </c>
      <c r="H77" s="64"/>
      <c r="I77" s="64"/>
      <c r="J77" s="64"/>
      <c r="K77" s="64"/>
      <c r="L77" s="64"/>
      <c r="M77" s="63"/>
      <c r="N77" s="245"/>
      <c r="O77" s="61"/>
      <c r="P77" s="61"/>
      <c r="Q77" s="61"/>
      <c r="R77" s="61"/>
      <c r="S77" s="61"/>
      <c r="T77" s="61"/>
    </row>
    <row r="78" spans="1:20" s="94" customFormat="1" ht="24" x14ac:dyDescent="0.25">
      <c r="A78" s="549"/>
      <c r="B78" s="95" t="s">
        <v>112</v>
      </c>
      <c r="C78" s="85">
        <v>2026</v>
      </c>
      <c r="D78" s="77">
        <f>F78+H78+J78+L78</f>
        <v>10</v>
      </c>
      <c r="E78" s="77">
        <f>G78+I78+K78+M78</f>
        <v>0</v>
      </c>
      <c r="F78" s="77">
        <v>10</v>
      </c>
      <c r="G78" s="77">
        <v>0</v>
      </c>
      <c r="H78" s="64"/>
      <c r="I78" s="64"/>
      <c r="J78" s="64"/>
      <c r="K78" s="64"/>
      <c r="L78" s="64"/>
      <c r="M78" s="63"/>
      <c r="N78" s="245"/>
      <c r="O78" s="61"/>
      <c r="P78" s="61"/>
      <c r="Q78" s="61"/>
      <c r="R78" s="61"/>
      <c r="S78" s="61"/>
      <c r="T78" s="61"/>
    </row>
    <row r="79" spans="1:20" s="94" customFormat="1" ht="13.8" x14ac:dyDescent="0.25">
      <c r="A79" s="550"/>
      <c r="B79" s="73" t="s">
        <v>79</v>
      </c>
      <c r="C79" s="66"/>
      <c r="D79" s="250">
        <f>SUM(D77:D78)</f>
        <v>997.3</v>
      </c>
      <c r="E79" s="250">
        <f>SUM(E77:E78)</f>
        <v>0</v>
      </c>
      <c r="F79" s="250">
        <f>SUM(F77:F78)</f>
        <v>997.3</v>
      </c>
      <c r="G79" s="250">
        <f>SUM(G77:G78)</f>
        <v>0</v>
      </c>
      <c r="H79" s="64"/>
      <c r="I79" s="64"/>
      <c r="J79" s="64"/>
      <c r="K79" s="64"/>
      <c r="L79" s="64"/>
      <c r="M79" s="63"/>
      <c r="N79" s="245"/>
      <c r="O79" s="61"/>
      <c r="P79" s="61"/>
      <c r="Q79" s="61"/>
      <c r="R79" s="61"/>
      <c r="S79" s="61"/>
      <c r="T79" s="61"/>
    </row>
    <row r="80" spans="1:20" s="94" customFormat="1" ht="13.8" x14ac:dyDescent="0.25">
      <c r="A80" s="246"/>
      <c r="B80" s="68" t="s">
        <v>78</v>
      </c>
      <c r="C80" s="66">
        <v>2026</v>
      </c>
      <c r="D80" s="84">
        <f>SUM(D76+D79)</f>
        <v>3525.3999999999996</v>
      </c>
      <c r="E80" s="84">
        <f>SUM(E76+E79)</f>
        <v>0</v>
      </c>
      <c r="F80" s="84">
        <f>SUM(F76+F79)</f>
        <v>3525.3999999999996</v>
      </c>
      <c r="G80" s="84">
        <f>SUM(G76+G79)</f>
        <v>0</v>
      </c>
      <c r="H80" s="83"/>
      <c r="I80" s="83"/>
      <c r="J80" s="83"/>
      <c r="K80" s="83"/>
      <c r="L80" s="64"/>
      <c r="M80" s="63"/>
      <c r="N80" s="245"/>
      <c r="O80" s="61"/>
      <c r="P80" s="61"/>
      <c r="Q80" s="61"/>
      <c r="R80" s="61"/>
      <c r="S80" s="61"/>
      <c r="T80" s="61"/>
    </row>
    <row r="81" spans="1:20" s="94" customFormat="1" ht="13.8" x14ac:dyDescent="0.25">
      <c r="A81" s="246"/>
      <c r="B81" s="68" t="s">
        <v>77</v>
      </c>
      <c r="C81" s="66">
        <v>2027</v>
      </c>
      <c r="D81" s="84">
        <v>0</v>
      </c>
      <c r="E81" s="84">
        <v>0</v>
      </c>
      <c r="F81" s="84">
        <v>0</v>
      </c>
      <c r="G81" s="84">
        <v>0</v>
      </c>
      <c r="H81" s="83"/>
      <c r="I81" s="83"/>
      <c r="J81" s="83"/>
      <c r="K81" s="83"/>
      <c r="L81" s="64"/>
      <c r="M81" s="63"/>
      <c r="N81" s="245"/>
      <c r="O81" s="61"/>
      <c r="P81" s="61"/>
      <c r="Q81" s="61"/>
      <c r="R81" s="61"/>
      <c r="S81" s="61"/>
      <c r="T81" s="61"/>
    </row>
    <row r="82" spans="1:20" s="94" customFormat="1" ht="13.8" x14ac:dyDescent="0.25">
      <c r="A82" s="246"/>
      <c r="B82" s="68" t="s">
        <v>76</v>
      </c>
      <c r="C82" s="66">
        <v>2028</v>
      </c>
      <c r="D82" s="84">
        <v>0</v>
      </c>
      <c r="E82" s="84">
        <v>0</v>
      </c>
      <c r="F82" s="84">
        <v>0</v>
      </c>
      <c r="G82" s="84">
        <v>0</v>
      </c>
      <c r="H82" s="83"/>
      <c r="I82" s="83"/>
      <c r="J82" s="83"/>
      <c r="K82" s="83"/>
      <c r="L82" s="64"/>
      <c r="M82" s="63"/>
      <c r="N82" s="245"/>
      <c r="O82" s="61"/>
      <c r="P82" s="61"/>
      <c r="Q82" s="61"/>
      <c r="R82" s="61"/>
      <c r="S82" s="61"/>
      <c r="T82" s="61"/>
    </row>
    <row r="83" spans="1:20" s="94" customFormat="1" ht="13.8" x14ac:dyDescent="0.25">
      <c r="A83" s="246"/>
      <c r="B83" s="68" t="s">
        <v>75</v>
      </c>
      <c r="C83" s="66">
        <v>2029</v>
      </c>
      <c r="D83" s="84">
        <v>0</v>
      </c>
      <c r="E83" s="84">
        <v>0</v>
      </c>
      <c r="F83" s="84">
        <v>0</v>
      </c>
      <c r="G83" s="84">
        <v>0</v>
      </c>
      <c r="H83" s="83"/>
      <c r="I83" s="83"/>
      <c r="J83" s="83"/>
      <c r="K83" s="83"/>
      <c r="L83" s="64"/>
      <c r="M83" s="63"/>
      <c r="N83" s="245"/>
      <c r="O83" s="61"/>
      <c r="P83" s="61"/>
      <c r="Q83" s="61"/>
      <c r="R83" s="61"/>
      <c r="S83" s="61"/>
      <c r="T83" s="61"/>
    </row>
    <row r="84" spans="1:20" s="94" customFormat="1" ht="13.95" customHeight="1" thickBot="1" x14ac:dyDescent="0.3">
      <c r="A84" s="246"/>
      <c r="B84" s="68" t="s">
        <v>74</v>
      </c>
      <c r="C84" s="66">
        <v>2030</v>
      </c>
      <c r="D84" s="84">
        <v>0</v>
      </c>
      <c r="E84" s="84">
        <v>0</v>
      </c>
      <c r="F84" s="84">
        <v>0</v>
      </c>
      <c r="G84" s="84">
        <v>0</v>
      </c>
      <c r="H84" s="83"/>
      <c r="I84" s="83"/>
      <c r="J84" s="83"/>
      <c r="K84" s="83"/>
      <c r="L84" s="64"/>
      <c r="M84" s="63"/>
      <c r="N84" s="245"/>
      <c r="O84" s="61"/>
      <c r="P84" s="61"/>
      <c r="Q84" s="61"/>
      <c r="R84" s="61"/>
      <c r="S84" s="61"/>
      <c r="T84" s="61"/>
    </row>
    <row r="85" spans="1:20" s="9" customFormat="1" ht="37.200000000000003" customHeight="1" x14ac:dyDescent="0.3">
      <c r="A85" s="252">
        <v>3</v>
      </c>
      <c r="B85" s="88" t="s">
        <v>406</v>
      </c>
      <c r="C85" s="92"/>
      <c r="D85" s="91">
        <f>D96+D97+D98+D99+D100+D101+D102</f>
        <v>6844.4</v>
      </c>
      <c r="E85" s="91">
        <f>E96+E97+E98+E99+E100+E101+E102</f>
        <v>0</v>
      </c>
      <c r="F85" s="91">
        <f>F96+F97+F98+F99+F100+F101+F102</f>
        <v>6844.4</v>
      </c>
      <c r="G85" s="91">
        <f>G96+G97+G98+G99+G100+G101+G102</f>
        <v>0</v>
      </c>
      <c r="H85" s="87"/>
      <c r="I85" s="87"/>
      <c r="J85" s="87"/>
      <c r="K85" s="87"/>
      <c r="L85" s="87"/>
      <c r="M85" s="86"/>
      <c r="N85" s="564" t="s">
        <v>103</v>
      </c>
      <c r="O85" s="31"/>
      <c r="P85" s="31"/>
      <c r="Q85" s="31"/>
      <c r="R85" s="31"/>
      <c r="S85" s="31"/>
      <c r="T85" s="31"/>
    </row>
    <row r="86" spans="1:20" s="9" customFormat="1" ht="27" customHeight="1" x14ac:dyDescent="0.3">
      <c r="A86" s="567" t="s">
        <v>373</v>
      </c>
      <c r="B86" s="89" t="s">
        <v>111</v>
      </c>
      <c r="C86" s="85">
        <v>2024</v>
      </c>
      <c r="D86" s="77">
        <f>F86+H86+J86+L86</f>
        <v>1094.5999999999999</v>
      </c>
      <c r="E86" s="77">
        <f>G86+I86+K86+M86</f>
        <v>0</v>
      </c>
      <c r="F86" s="77">
        <v>1094.5999999999999</v>
      </c>
      <c r="G86" s="77">
        <v>0</v>
      </c>
      <c r="H86" s="64"/>
      <c r="I86" s="64"/>
      <c r="J86" s="64"/>
      <c r="K86" s="64"/>
      <c r="L86" s="64"/>
      <c r="M86" s="63"/>
      <c r="N86" s="565"/>
      <c r="O86" s="31"/>
      <c r="P86" s="31"/>
      <c r="Q86" s="31"/>
      <c r="R86" s="31"/>
      <c r="S86" s="31"/>
      <c r="T86" s="31"/>
    </row>
    <row r="87" spans="1:20" s="9" customFormat="1" x14ac:dyDescent="0.3">
      <c r="A87" s="568"/>
      <c r="B87" s="76" t="s">
        <v>79</v>
      </c>
      <c r="C87" s="85"/>
      <c r="D87" s="250">
        <f>D86</f>
        <v>1094.5999999999999</v>
      </c>
      <c r="E87" s="250">
        <f>E86</f>
        <v>0</v>
      </c>
      <c r="F87" s="250">
        <f>F86</f>
        <v>1094.5999999999999</v>
      </c>
      <c r="G87" s="250">
        <f>G86</f>
        <v>0</v>
      </c>
      <c r="H87" s="64"/>
      <c r="I87" s="64"/>
      <c r="J87" s="64"/>
      <c r="K87" s="64"/>
      <c r="L87" s="64"/>
      <c r="M87" s="63"/>
      <c r="N87" s="565"/>
      <c r="O87" s="31"/>
      <c r="P87" s="31"/>
      <c r="Q87" s="31"/>
      <c r="R87" s="31"/>
      <c r="S87" s="31"/>
      <c r="T87" s="31"/>
    </row>
    <row r="88" spans="1:20" s="9" customFormat="1" ht="24" x14ac:dyDescent="0.3">
      <c r="A88" s="569" t="s">
        <v>374</v>
      </c>
      <c r="B88" s="89" t="s">
        <v>110</v>
      </c>
      <c r="C88" s="85">
        <v>2024</v>
      </c>
      <c r="D88" s="77">
        <f>F88+H88+J88+L88</f>
        <v>1894.8</v>
      </c>
      <c r="E88" s="77">
        <f>G88+I88+K88+M88</f>
        <v>0</v>
      </c>
      <c r="F88" s="77">
        <v>1894.8</v>
      </c>
      <c r="G88" s="77">
        <v>0</v>
      </c>
      <c r="H88" s="64"/>
      <c r="I88" s="64"/>
      <c r="J88" s="64"/>
      <c r="K88" s="64"/>
      <c r="L88" s="64"/>
      <c r="M88" s="63"/>
      <c r="N88" s="565"/>
      <c r="O88" s="31"/>
      <c r="P88" s="31"/>
      <c r="Q88" s="31"/>
      <c r="R88" s="31"/>
      <c r="S88" s="31"/>
      <c r="T88" s="31"/>
    </row>
    <row r="89" spans="1:20" s="9" customFormat="1" x14ac:dyDescent="0.3">
      <c r="A89" s="570"/>
      <c r="B89" s="76" t="s">
        <v>79</v>
      </c>
      <c r="C89" s="85"/>
      <c r="D89" s="250">
        <f>D88</f>
        <v>1894.8</v>
      </c>
      <c r="E89" s="250">
        <f>E88</f>
        <v>0</v>
      </c>
      <c r="F89" s="250">
        <f>F88</f>
        <v>1894.8</v>
      </c>
      <c r="G89" s="250">
        <f>G88</f>
        <v>0</v>
      </c>
      <c r="H89" s="64"/>
      <c r="I89" s="64"/>
      <c r="J89" s="64"/>
      <c r="K89" s="64"/>
      <c r="L89" s="64"/>
      <c r="M89" s="63"/>
      <c r="N89" s="565"/>
      <c r="O89" s="31"/>
      <c r="P89" s="31"/>
      <c r="Q89" s="31"/>
      <c r="R89" s="31"/>
      <c r="S89" s="31"/>
      <c r="T89" s="31"/>
    </row>
    <row r="90" spans="1:20" s="9" customFormat="1" x14ac:dyDescent="0.3">
      <c r="A90" s="548" t="s">
        <v>375</v>
      </c>
      <c r="B90" s="78" t="s">
        <v>109</v>
      </c>
      <c r="C90" s="85">
        <v>2024</v>
      </c>
      <c r="D90" s="77">
        <f>F90+H90+J90+L90</f>
        <v>1560</v>
      </c>
      <c r="E90" s="77">
        <f>G90+I90+K90+M90</f>
        <v>0</v>
      </c>
      <c r="F90" s="77">
        <v>1560</v>
      </c>
      <c r="G90" s="77">
        <v>0</v>
      </c>
      <c r="H90" s="64"/>
      <c r="I90" s="64"/>
      <c r="J90" s="64"/>
      <c r="K90" s="64"/>
      <c r="L90" s="64"/>
      <c r="M90" s="63"/>
      <c r="N90" s="565"/>
      <c r="O90" s="31"/>
      <c r="P90" s="31"/>
      <c r="Q90" s="31"/>
      <c r="R90" s="31"/>
      <c r="S90" s="31"/>
      <c r="T90" s="31"/>
    </row>
    <row r="91" spans="1:20" s="9" customFormat="1" ht="24" x14ac:dyDescent="0.3">
      <c r="A91" s="549"/>
      <c r="B91" s="89" t="s">
        <v>108</v>
      </c>
      <c r="C91" s="85">
        <v>2024</v>
      </c>
      <c r="D91" s="77">
        <f>F91+H91+J91+L91</f>
        <v>10</v>
      </c>
      <c r="E91" s="77">
        <f>G91+I91+K91+M91</f>
        <v>0</v>
      </c>
      <c r="F91" s="77">
        <v>10</v>
      </c>
      <c r="G91" s="77">
        <v>0</v>
      </c>
      <c r="H91" s="64"/>
      <c r="I91" s="64"/>
      <c r="J91" s="64"/>
      <c r="K91" s="64"/>
      <c r="L91" s="64"/>
      <c r="M91" s="63"/>
      <c r="N91" s="565"/>
      <c r="O91" s="31"/>
      <c r="P91" s="31"/>
      <c r="Q91" s="31"/>
      <c r="R91" s="31"/>
      <c r="S91" s="31"/>
      <c r="T91" s="31"/>
    </row>
    <row r="92" spans="1:20" s="9" customFormat="1" x14ac:dyDescent="0.3">
      <c r="A92" s="550"/>
      <c r="B92" s="76" t="s">
        <v>79</v>
      </c>
      <c r="C92" s="74"/>
      <c r="D92" s="250">
        <f>SUM(D90+D91)</f>
        <v>1570</v>
      </c>
      <c r="E92" s="250">
        <f>SUM(E90+E91)</f>
        <v>0</v>
      </c>
      <c r="F92" s="250">
        <f>SUM(F90+F91)</f>
        <v>1570</v>
      </c>
      <c r="G92" s="250">
        <f>SUM(G90+G91)</f>
        <v>0</v>
      </c>
      <c r="H92" s="70"/>
      <c r="I92" s="70"/>
      <c r="J92" s="70"/>
      <c r="K92" s="70"/>
      <c r="L92" s="70"/>
      <c r="M92" s="69"/>
      <c r="N92" s="565"/>
      <c r="O92" s="31"/>
      <c r="P92" s="31"/>
      <c r="Q92" s="31"/>
      <c r="R92" s="31"/>
      <c r="S92" s="31"/>
      <c r="T92" s="31"/>
    </row>
    <row r="93" spans="1:20" s="9" customFormat="1" x14ac:dyDescent="0.3">
      <c r="A93" s="549" t="s">
        <v>376</v>
      </c>
      <c r="B93" s="90" t="s">
        <v>107</v>
      </c>
      <c r="C93" s="74">
        <v>2024</v>
      </c>
      <c r="D93" s="77">
        <f>F93+H93+J93+L93</f>
        <v>2275</v>
      </c>
      <c r="E93" s="77">
        <f>G93+I93+K93+M93</f>
        <v>0</v>
      </c>
      <c r="F93" s="77">
        <v>2275</v>
      </c>
      <c r="G93" s="77">
        <v>0</v>
      </c>
      <c r="H93" s="70"/>
      <c r="I93" s="70"/>
      <c r="J93" s="70"/>
      <c r="K93" s="70"/>
      <c r="L93" s="70"/>
      <c r="M93" s="69"/>
      <c r="N93" s="565"/>
      <c r="O93" s="31"/>
      <c r="P93" s="31"/>
      <c r="Q93" s="31"/>
      <c r="R93" s="31"/>
      <c r="S93" s="31"/>
      <c r="T93" s="31"/>
    </row>
    <row r="94" spans="1:20" s="9" customFormat="1" ht="24" x14ac:dyDescent="0.3">
      <c r="A94" s="549"/>
      <c r="B94" s="89" t="s">
        <v>106</v>
      </c>
      <c r="C94" s="74">
        <v>2024</v>
      </c>
      <c r="D94" s="77">
        <f>F94+H94+J94+L94</f>
        <v>10</v>
      </c>
      <c r="E94" s="77">
        <f>G94+I94+K94+M94</f>
        <v>0</v>
      </c>
      <c r="F94" s="77">
        <v>10</v>
      </c>
      <c r="G94" s="77">
        <v>0</v>
      </c>
      <c r="H94" s="70"/>
      <c r="I94" s="70"/>
      <c r="J94" s="70"/>
      <c r="K94" s="70"/>
      <c r="L94" s="70"/>
      <c r="M94" s="69"/>
      <c r="N94" s="565"/>
      <c r="O94" s="31"/>
      <c r="P94" s="31"/>
      <c r="Q94" s="31"/>
      <c r="R94" s="31"/>
      <c r="S94" s="31"/>
      <c r="T94" s="31"/>
    </row>
    <row r="95" spans="1:20" s="9" customFormat="1" x14ac:dyDescent="0.3">
      <c r="A95" s="550"/>
      <c r="B95" s="76" t="s">
        <v>79</v>
      </c>
      <c r="C95" s="74"/>
      <c r="D95" s="250">
        <f>SUM(D93+D94)</f>
        <v>2285</v>
      </c>
      <c r="E95" s="250">
        <f>SUM(E93+E94)</f>
        <v>0</v>
      </c>
      <c r="F95" s="250">
        <f>SUM(F93+F94)</f>
        <v>2285</v>
      </c>
      <c r="G95" s="250">
        <f>SUM(G93+G94)</f>
        <v>0</v>
      </c>
      <c r="H95" s="70"/>
      <c r="I95" s="70"/>
      <c r="J95" s="70"/>
      <c r="K95" s="70"/>
      <c r="L95" s="70"/>
      <c r="M95" s="69"/>
      <c r="N95" s="565"/>
      <c r="O95" s="31"/>
      <c r="P95" s="31"/>
      <c r="Q95" s="31"/>
      <c r="R95" s="31"/>
      <c r="S95" s="31"/>
      <c r="T95" s="31"/>
    </row>
    <row r="96" spans="1:20" s="9" customFormat="1" x14ac:dyDescent="0.3">
      <c r="A96" s="246"/>
      <c r="B96" s="72" t="s">
        <v>98</v>
      </c>
      <c r="C96" s="71">
        <v>2024</v>
      </c>
      <c r="D96" s="65">
        <f>SUM(D87+D89+D92+D95)</f>
        <v>6844.4</v>
      </c>
      <c r="E96" s="65">
        <f>SUM(E87+E89+E92+E95)</f>
        <v>0</v>
      </c>
      <c r="F96" s="65">
        <f>SUM(F87+F89+F92+F95)</f>
        <v>6844.4</v>
      </c>
      <c r="G96" s="65">
        <f>SUM(G87+G89+G92+G95)</f>
        <v>0</v>
      </c>
      <c r="H96" s="70"/>
      <c r="I96" s="70"/>
      <c r="J96" s="70"/>
      <c r="K96" s="70"/>
      <c r="L96" s="70"/>
      <c r="M96" s="69"/>
      <c r="N96" s="565"/>
      <c r="O96" s="31"/>
      <c r="P96" s="31"/>
      <c r="Q96" s="31"/>
      <c r="R96" s="31"/>
      <c r="S96" s="31"/>
      <c r="T96" s="31"/>
    </row>
    <row r="97" spans="1:20" s="9" customFormat="1" x14ac:dyDescent="0.3">
      <c r="A97" s="67"/>
      <c r="B97" s="68" t="s">
        <v>88</v>
      </c>
      <c r="C97" s="66">
        <v>2025</v>
      </c>
      <c r="D97" s="84">
        <v>0</v>
      </c>
      <c r="E97" s="84">
        <v>0</v>
      </c>
      <c r="F97" s="84">
        <v>0</v>
      </c>
      <c r="G97" s="84">
        <v>0</v>
      </c>
      <c r="H97" s="64"/>
      <c r="I97" s="64"/>
      <c r="J97" s="64"/>
      <c r="K97" s="64"/>
      <c r="L97" s="64"/>
      <c r="M97" s="63"/>
      <c r="N97" s="565"/>
      <c r="O97" s="31"/>
      <c r="P97" s="31"/>
      <c r="Q97" s="31"/>
      <c r="R97" s="31"/>
      <c r="S97" s="31"/>
      <c r="T97" s="31"/>
    </row>
    <row r="98" spans="1:20" s="9" customFormat="1" x14ac:dyDescent="0.3">
      <c r="A98" s="246"/>
      <c r="B98" s="72" t="s">
        <v>78</v>
      </c>
      <c r="C98" s="71">
        <v>2026</v>
      </c>
      <c r="D98" s="84">
        <v>0</v>
      </c>
      <c r="E98" s="84">
        <v>0</v>
      </c>
      <c r="F98" s="84">
        <v>0</v>
      </c>
      <c r="G98" s="84">
        <v>0</v>
      </c>
      <c r="H98" s="70"/>
      <c r="I98" s="70"/>
      <c r="J98" s="70"/>
      <c r="K98" s="70"/>
      <c r="L98" s="70"/>
      <c r="M98" s="69"/>
      <c r="N98" s="565"/>
      <c r="O98" s="31"/>
      <c r="P98" s="31"/>
      <c r="Q98" s="31"/>
      <c r="R98" s="31"/>
      <c r="S98" s="31"/>
      <c r="T98" s="31"/>
    </row>
    <row r="99" spans="1:20" s="9" customFormat="1" ht="14.4" customHeight="1" x14ac:dyDescent="0.3">
      <c r="A99" s="246"/>
      <c r="B99" s="72" t="s">
        <v>77</v>
      </c>
      <c r="C99" s="71">
        <v>2027</v>
      </c>
      <c r="D99" s="84">
        <v>0</v>
      </c>
      <c r="E99" s="84">
        <v>0</v>
      </c>
      <c r="F99" s="84">
        <v>0</v>
      </c>
      <c r="G99" s="84">
        <v>0</v>
      </c>
      <c r="H99" s="70"/>
      <c r="I99" s="70"/>
      <c r="J99" s="70"/>
      <c r="K99" s="70"/>
      <c r="L99" s="70"/>
      <c r="M99" s="69"/>
      <c r="N99" s="565"/>
      <c r="O99" s="31"/>
      <c r="P99" s="31"/>
      <c r="Q99" s="31"/>
      <c r="R99" s="31"/>
      <c r="S99" s="31"/>
      <c r="T99" s="31"/>
    </row>
    <row r="100" spans="1:20" s="9" customFormat="1" ht="12.6" customHeight="1" x14ac:dyDescent="0.3">
      <c r="A100" s="246"/>
      <c r="B100" s="72" t="s">
        <v>76</v>
      </c>
      <c r="C100" s="71">
        <v>2028</v>
      </c>
      <c r="D100" s="84">
        <v>0</v>
      </c>
      <c r="E100" s="84">
        <v>0</v>
      </c>
      <c r="F100" s="84">
        <v>0</v>
      </c>
      <c r="G100" s="84">
        <v>0</v>
      </c>
      <c r="H100" s="70"/>
      <c r="I100" s="70"/>
      <c r="J100" s="70"/>
      <c r="K100" s="70"/>
      <c r="L100" s="70"/>
      <c r="M100" s="69"/>
      <c r="N100" s="565"/>
      <c r="O100" s="31"/>
      <c r="P100" s="31"/>
      <c r="Q100" s="31"/>
      <c r="R100" s="31"/>
      <c r="S100" s="31"/>
      <c r="T100" s="31"/>
    </row>
    <row r="101" spans="1:20" s="9" customFormat="1" ht="12.6" customHeight="1" x14ac:dyDescent="0.3">
      <c r="A101" s="246"/>
      <c r="B101" s="72" t="s">
        <v>75</v>
      </c>
      <c r="C101" s="71">
        <v>2029</v>
      </c>
      <c r="D101" s="84">
        <v>0</v>
      </c>
      <c r="E101" s="84">
        <v>0</v>
      </c>
      <c r="F101" s="84">
        <v>0</v>
      </c>
      <c r="G101" s="84">
        <v>0</v>
      </c>
      <c r="H101" s="70"/>
      <c r="I101" s="70"/>
      <c r="J101" s="70"/>
      <c r="K101" s="70"/>
      <c r="L101" s="70"/>
      <c r="M101" s="69"/>
      <c r="N101" s="565"/>
      <c r="O101" s="31"/>
      <c r="P101" s="31"/>
      <c r="Q101" s="31"/>
      <c r="R101" s="31"/>
      <c r="S101" s="31"/>
      <c r="T101" s="31"/>
    </row>
    <row r="102" spans="1:20" s="9" customFormat="1" ht="12.6" customHeight="1" thickBot="1" x14ac:dyDescent="0.35">
      <c r="A102" s="67"/>
      <c r="B102" s="68" t="s">
        <v>74</v>
      </c>
      <c r="C102" s="66">
        <v>2030</v>
      </c>
      <c r="D102" s="84">
        <v>0</v>
      </c>
      <c r="E102" s="84">
        <v>0</v>
      </c>
      <c r="F102" s="84">
        <v>0</v>
      </c>
      <c r="G102" s="84">
        <v>0</v>
      </c>
      <c r="H102" s="64"/>
      <c r="I102" s="64"/>
      <c r="J102" s="64"/>
      <c r="K102" s="64"/>
      <c r="L102" s="64"/>
      <c r="M102" s="63"/>
      <c r="N102" s="566"/>
      <c r="O102" s="31"/>
      <c r="P102" s="31"/>
      <c r="Q102" s="31"/>
      <c r="R102" s="31"/>
      <c r="S102" s="31"/>
      <c r="T102" s="31"/>
    </row>
    <row r="103" spans="1:20" s="9" customFormat="1" ht="32.4" customHeight="1" x14ac:dyDescent="0.3">
      <c r="A103" s="246">
        <v>4</v>
      </c>
      <c r="B103" s="88" t="s">
        <v>105</v>
      </c>
      <c r="C103" s="247" t="s">
        <v>55</v>
      </c>
      <c r="D103" s="91">
        <f>SUM(D113+D128+D141+D142+D143+D144+D145)</f>
        <v>42486.600000000006</v>
      </c>
      <c r="E103" s="91">
        <f>SUM(E113+E128+E141+E142+E143+E144+E145)</f>
        <v>0</v>
      </c>
      <c r="F103" s="91">
        <f>SUM(F113+F128+F141+F142+F143+F144+F145)</f>
        <v>42486.600000000006</v>
      </c>
      <c r="G103" s="91">
        <f>SUM(G113+G128+G141+G142+G143+G144+G145)</f>
        <v>0</v>
      </c>
      <c r="H103" s="87"/>
      <c r="I103" s="87"/>
      <c r="J103" s="87"/>
      <c r="K103" s="87"/>
      <c r="L103" s="87"/>
      <c r="M103" s="86"/>
      <c r="N103" s="571" t="s">
        <v>103</v>
      </c>
      <c r="O103" s="31"/>
      <c r="P103" s="31"/>
      <c r="Q103" s="31"/>
      <c r="R103" s="31"/>
      <c r="S103" s="31"/>
      <c r="T103" s="31"/>
    </row>
    <row r="104" spans="1:20" s="9" customFormat="1" ht="24.6" customHeight="1" x14ac:dyDescent="0.3">
      <c r="A104" s="560" t="s">
        <v>377</v>
      </c>
      <c r="B104" s="78" t="s">
        <v>102</v>
      </c>
      <c r="C104" s="85">
        <v>2024</v>
      </c>
      <c r="D104" s="77">
        <f>F104+H104+J104+L104</f>
        <v>1655.1</v>
      </c>
      <c r="E104" s="77">
        <f>G104+I104+K104+M104</f>
        <v>0</v>
      </c>
      <c r="F104" s="77">
        <v>1655.1</v>
      </c>
      <c r="G104" s="77">
        <v>0</v>
      </c>
      <c r="H104" s="64"/>
      <c r="I104" s="64"/>
      <c r="J104" s="64"/>
      <c r="K104" s="64"/>
      <c r="L104" s="64"/>
      <c r="M104" s="63"/>
      <c r="N104" s="572"/>
      <c r="O104" s="31"/>
      <c r="P104" s="31"/>
      <c r="Q104" s="31"/>
      <c r="R104" s="31"/>
      <c r="S104" s="31"/>
      <c r="T104" s="31"/>
    </row>
    <row r="105" spans="1:20" s="9" customFormat="1" ht="16.2" customHeight="1" x14ac:dyDescent="0.3">
      <c r="A105" s="562"/>
      <c r="B105" s="73" t="s">
        <v>79</v>
      </c>
      <c r="C105" s="85"/>
      <c r="D105" s="250">
        <f>D104</f>
        <v>1655.1</v>
      </c>
      <c r="E105" s="250">
        <f>E104</f>
        <v>0</v>
      </c>
      <c r="F105" s="250">
        <f>F104</f>
        <v>1655.1</v>
      </c>
      <c r="G105" s="250">
        <f>G104</f>
        <v>0</v>
      </c>
      <c r="H105" s="64"/>
      <c r="I105" s="64"/>
      <c r="J105" s="64"/>
      <c r="K105" s="64"/>
      <c r="L105" s="64"/>
      <c r="M105" s="63"/>
      <c r="N105" s="572"/>
      <c r="O105" s="31"/>
      <c r="P105" s="31"/>
      <c r="Q105" s="31"/>
      <c r="R105" s="31"/>
      <c r="S105" s="31"/>
      <c r="T105" s="31"/>
    </row>
    <row r="106" spans="1:20" s="9" customFormat="1" ht="23.4" customHeight="1" x14ac:dyDescent="0.3">
      <c r="A106" s="569" t="s">
        <v>378</v>
      </c>
      <c r="B106" s="78" t="s">
        <v>101</v>
      </c>
      <c r="C106" s="74">
        <v>2024</v>
      </c>
      <c r="D106" s="77">
        <f>F106+H106+J106+L106</f>
        <v>1894</v>
      </c>
      <c r="E106" s="77">
        <f>G106+I106+K106+M106</f>
        <v>0</v>
      </c>
      <c r="F106" s="77">
        <v>1894</v>
      </c>
      <c r="G106" s="77">
        <v>0</v>
      </c>
      <c r="H106" s="64"/>
      <c r="I106" s="64"/>
      <c r="J106" s="64"/>
      <c r="K106" s="64"/>
      <c r="L106" s="64"/>
      <c r="M106" s="63"/>
      <c r="N106" s="572"/>
      <c r="O106" s="31"/>
      <c r="P106" s="31"/>
      <c r="Q106" s="31"/>
      <c r="R106" s="31"/>
      <c r="S106" s="31"/>
      <c r="T106" s="31"/>
    </row>
    <row r="107" spans="1:20" s="9" customFormat="1" ht="22.95" customHeight="1" x14ac:dyDescent="0.3">
      <c r="A107" s="575"/>
      <c r="B107" s="78" t="s">
        <v>100</v>
      </c>
      <c r="C107" s="85">
        <v>2024</v>
      </c>
      <c r="D107" s="77">
        <f>F107+H107+J107+L107</f>
        <v>10</v>
      </c>
      <c r="E107" s="77">
        <f>G107+I107+K107+M107</f>
        <v>0</v>
      </c>
      <c r="F107" s="77">
        <v>10</v>
      </c>
      <c r="G107" s="77">
        <v>0</v>
      </c>
      <c r="H107" s="64"/>
      <c r="I107" s="64"/>
      <c r="J107" s="64"/>
      <c r="K107" s="64"/>
      <c r="L107" s="64"/>
      <c r="M107" s="63"/>
      <c r="N107" s="572"/>
      <c r="O107" s="31"/>
      <c r="P107" s="31"/>
      <c r="Q107" s="31"/>
      <c r="R107" s="31"/>
      <c r="S107" s="31"/>
      <c r="T107" s="31"/>
    </row>
    <row r="108" spans="1:20" s="9" customFormat="1" ht="16.2" customHeight="1" x14ac:dyDescent="0.3">
      <c r="A108" s="570"/>
      <c r="B108" s="73" t="s">
        <v>79</v>
      </c>
      <c r="C108" s="66"/>
      <c r="D108" s="250">
        <f>SUM(D106+D107)</f>
        <v>1904</v>
      </c>
      <c r="E108" s="250">
        <f>SUM(E106+E107)</f>
        <v>0</v>
      </c>
      <c r="F108" s="250">
        <f>SUM(F106+F107)</f>
        <v>1904</v>
      </c>
      <c r="G108" s="250">
        <f>SUM(G106+G107)</f>
        <v>0</v>
      </c>
      <c r="H108" s="64"/>
      <c r="I108" s="64"/>
      <c r="J108" s="64"/>
      <c r="K108" s="64"/>
      <c r="L108" s="64"/>
      <c r="M108" s="63"/>
      <c r="N108" s="572"/>
      <c r="O108" s="31"/>
      <c r="P108" s="31"/>
      <c r="Q108" s="31"/>
      <c r="R108" s="31"/>
      <c r="S108" s="31"/>
      <c r="T108" s="31"/>
    </row>
    <row r="109" spans="1:20" s="9" customFormat="1" ht="26.4" customHeight="1" x14ac:dyDescent="0.3">
      <c r="A109" s="560" t="s">
        <v>379</v>
      </c>
      <c r="B109" s="75" t="s">
        <v>525</v>
      </c>
      <c r="C109" s="85">
        <v>2024</v>
      </c>
      <c r="D109" s="77">
        <f>F109+H109+J109+L109</f>
        <v>2172.8000000000002</v>
      </c>
      <c r="E109" s="77">
        <f>G109+I109+K109+M109</f>
        <v>0</v>
      </c>
      <c r="F109" s="77">
        <v>2172.8000000000002</v>
      </c>
      <c r="G109" s="77">
        <v>0</v>
      </c>
      <c r="H109" s="64"/>
      <c r="I109" s="64"/>
      <c r="J109" s="64"/>
      <c r="K109" s="64"/>
      <c r="L109" s="64"/>
      <c r="M109" s="63"/>
      <c r="N109" s="572"/>
      <c r="O109" s="31"/>
      <c r="P109" s="31"/>
      <c r="Q109" s="31"/>
      <c r="R109" s="31"/>
      <c r="S109" s="31"/>
      <c r="T109" s="31"/>
    </row>
    <row r="110" spans="1:20" s="9" customFormat="1" ht="16.2" customHeight="1" x14ac:dyDescent="0.3">
      <c r="A110" s="562"/>
      <c r="B110" s="80" t="s">
        <v>79</v>
      </c>
      <c r="C110" s="85"/>
      <c r="D110" s="250">
        <f>D109</f>
        <v>2172.8000000000002</v>
      </c>
      <c r="E110" s="250">
        <f>E109</f>
        <v>0</v>
      </c>
      <c r="F110" s="250">
        <f>F109</f>
        <v>2172.8000000000002</v>
      </c>
      <c r="G110" s="250">
        <f>G109</f>
        <v>0</v>
      </c>
      <c r="H110" s="64"/>
      <c r="I110" s="64"/>
      <c r="J110" s="64"/>
      <c r="K110" s="64"/>
      <c r="L110" s="64"/>
      <c r="M110" s="63"/>
      <c r="N110" s="572"/>
      <c r="O110" s="31"/>
      <c r="P110" s="31"/>
      <c r="Q110" s="31"/>
      <c r="R110" s="31"/>
      <c r="S110" s="31"/>
      <c r="T110" s="31"/>
    </row>
    <row r="111" spans="1:20" s="9" customFormat="1" ht="22.95" customHeight="1" x14ac:dyDescent="0.3">
      <c r="A111" s="569" t="s">
        <v>380</v>
      </c>
      <c r="B111" s="78" t="s">
        <v>99</v>
      </c>
      <c r="C111" s="85">
        <v>2024</v>
      </c>
      <c r="D111" s="77">
        <f>F111+H111+J111+L111</f>
        <v>935.2</v>
      </c>
      <c r="E111" s="77">
        <f>G111+I111+K111+M111</f>
        <v>0</v>
      </c>
      <c r="F111" s="77">
        <v>935.2</v>
      </c>
      <c r="G111" s="77">
        <v>0</v>
      </c>
      <c r="H111" s="64"/>
      <c r="I111" s="64"/>
      <c r="J111" s="64"/>
      <c r="K111" s="64"/>
      <c r="L111" s="64"/>
      <c r="M111" s="63"/>
      <c r="N111" s="572"/>
      <c r="O111" s="31"/>
      <c r="P111" s="31"/>
      <c r="Q111" s="31"/>
      <c r="R111" s="31"/>
      <c r="S111" s="31"/>
      <c r="T111" s="31"/>
    </row>
    <row r="112" spans="1:20" s="9" customFormat="1" ht="16.2" customHeight="1" x14ac:dyDescent="0.3">
      <c r="A112" s="570"/>
      <c r="B112" s="73" t="s">
        <v>79</v>
      </c>
      <c r="C112" s="85"/>
      <c r="D112" s="250">
        <f>D111</f>
        <v>935.2</v>
      </c>
      <c r="E112" s="250">
        <f>E111</f>
        <v>0</v>
      </c>
      <c r="F112" s="250">
        <f>F111</f>
        <v>935.2</v>
      </c>
      <c r="G112" s="250">
        <f>G111</f>
        <v>0</v>
      </c>
      <c r="H112" s="64"/>
      <c r="I112" s="64"/>
      <c r="J112" s="64"/>
      <c r="K112" s="64"/>
      <c r="L112" s="64"/>
      <c r="M112" s="63"/>
      <c r="N112" s="572"/>
      <c r="O112" s="31"/>
      <c r="P112" s="31"/>
      <c r="Q112" s="31"/>
      <c r="R112" s="31"/>
      <c r="S112" s="31"/>
      <c r="T112" s="31"/>
    </row>
    <row r="113" spans="1:20" s="9" customFormat="1" ht="18" customHeight="1" x14ac:dyDescent="0.3">
      <c r="A113" s="246"/>
      <c r="B113" s="68" t="s">
        <v>98</v>
      </c>
      <c r="C113" s="66">
        <v>2024</v>
      </c>
      <c r="D113" s="84">
        <f>SUM(D105+D108+D110+D112)</f>
        <v>6667.0999999999995</v>
      </c>
      <c r="E113" s="84">
        <f>SUM(E105+E108+E110+E112)</f>
        <v>0</v>
      </c>
      <c r="F113" s="84">
        <f>SUM(F105+F108+F110+F112)</f>
        <v>6667.0999999999995</v>
      </c>
      <c r="G113" s="84">
        <f>SUM(G105+G108+G110+G112)</f>
        <v>0</v>
      </c>
      <c r="H113" s="64"/>
      <c r="I113" s="64"/>
      <c r="J113" s="64"/>
      <c r="K113" s="64"/>
      <c r="L113" s="64"/>
      <c r="M113" s="63"/>
      <c r="N113" s="572"/>
      <c r="O113" s="31"/>
      <c r="P113" s="31"/>
      <c r="Q113" s="31"/>
      <c r="R113" s="31"/>
      <c r="S113" s="31"/>
      <c r="T113" s="31"/>
    </row>
    <row r="114" spans="1:20" s="9" customFormat="1" ht="26.4" customHeight="1" x14ac:dyDescent="0.3">
      <c r="A114" s="567" t="s">
        <v>381</v>
      </c>
      <c r="B114" s="78" t="s">
        <v>97</v>
      </c>
      <c r="C114" s="81">
        <v>2025</v>
      </c>
      <c r="D114" s="77">
        <f>F114+H114+J114+L114</f>
        <v>1520</v>
      </c>
      <c r="E114" s="77">
        <f>G114+I114+K114+M114</f>
        <v>0</v>
      </c>
      <c r="F114" s="77">
        <v>1520</v>
      </c>
      <c r="G114" s="77">
        <v>0</v>
      </c>
      <c r="H114" s="64"/>
      <c r="I114" s="64"/>
      <c r="J114" s="64"/>
      <c r="K114" s="64"/>
      <c r="L114" s="64"/>
      <c r="M114" s="63"/>
      <c r="N114" s="572"/>
      <c r="O114" s="31"/>
      <c r="P114" s="31"/>
      <c r="Q114" s="31"/>
      <c r="R114" s="31"/>
      <c r="S114" s="31"/>
      <c r="T114" s="31"/>
    </row>
    <row r="115" spans="1:20" s="9" customFormat="1" ht="22.95" customHeight="1" x14ac:dyDescent="0.3">
      <c r="A115" s="574"/>
      <c r="B115" s="78" t="s">
        <v>96</v>
      </c>
      <c r="C115" s="81">
        <v>2025</v>
      </c>
      <c r="D115" s="77">
        <f>F115+H115+J115+L115</f>
        <v>10</v>
      </c>
      <c r="E115" s="77">
        <f>G115+I115+K115+M115</f>
        <v>0</v>
      </c>
      <c r="F115" s="77">
        <v>10</v>
      </c>
      <c r="G115" s="77">
        <v>0</v>
      </c>
      <c r="H115" s="64"/>
      <c r="I115" s="64"/>
      <c r="J115" s="64"/>
      <c r="K115" s="64"/>
      <c r="L115" s="64"/>
      <c r="M115" s="63"/>
      <c r="N115" s="572"/>
      <c r="O115" s="31"/>
      <c r="P115" s="31"/>
      <c r="Q115" s="31"/>
      <c r="R115" s="31"/>
      <c r="S115" s="31"/>
      <c r="T115" s="31"/>
    </row>
    <row r="116" spans="1:20" s="9" customFormat="1" ht="18" customHeight="1" x14ac:dyDescent="0.3">
      <c r="A116" s="568"/>
      <c r="B116" s="73" t="s">
        <v>79</v>
      </c>
      <c r="C116" s="81"/>
      <c r="D116" s="84">
        <f>SUM(D114+D115)</f>
        <v>1530</v>
      </c>
      <c r="E116" s="84">
        <f>SUM(E114+E115)</f>
        <v>0</v>
      </c>
      <c r="F116" s="84">
        <f>SUM(F114+F115)</f>
        <v>1530</v>
      </c>
      <c r="G116" s="84">
        <f>SUM(G114+G115)</f>
        <v>0</v>
      </c>
      <c r="H116" s="64"/>
      <c r="I116" s="64"/>
      <c r="J116" s="64"/>
      <c r="K116" s="64"/>
      <c r="L116" s="64"/>
      <c r="M116" s="63"/>
      <c r="N116" s="572"/>
      <c r="O116" s="31"/>
      <c r="P116" s="31"/>
      <c r="Q116" s="31"/>
      <c r="R116" s="31"/>
      <c r="S116" s="31"/>
      <c r="T116" s="31"/>
    </row>
    <row r="117" spans="1:20" s="9" customFormat="1" ht="25.2" customHeight="1" x14ac:dyDescent="0.3">
      <c r="A117" s="567" t="s">
        <v>382</v>
      </c>
      <c r="B117" s="75" t="s">
        <v>95</v>
      </c>
      <c r="C117" s="81">
        <v>2025</v>
      </c>
      <c r="D117" s="77">
        <f>F117+H117+J117+L117</f>
        <v>6065.6</v>
      </c>
      <c r="E117" s="77">
        <f>G117+I117+K117+M117</f>
        <v>0</v>
      </c>
      <c r="F117" s="77">
        <v>6065.6</v>
      </c>
      <c r="G117" s="77">
        <v>0</v>
      </c>
      <c r="H117" s="64"/>
      <c r="I117" s="64"/>
      <c r="J117" s="64"/>
      <c r="K117" s="64"/>
      <c r="L117" s="64"/>
      <c r="M117" s="63"/>
      <c r="N117" s="572"/>
      <c r="O117" s="31"/>
      <c r="P117" s="31"/>
      <c r="Q117" s="31"/>
      <c r="R117" s="31"/>
      <c r="S117" s="31"/>
      <c r="T117" s="31"/>
    </row>
    <row r="118" spans="1:20" s="9" customFormat="1" ht="24" customHeight="1" x14ac:dyDescent="0.3">
      <c r="A118" s="574"/>
      <c r="B118" s="75" t="s">
        <v>94</v>
      </c>
      <c r="C118" s="81">
        <v>2025</v>
      </c>
      <c r="D118" s="77">
        <f>F118+H118+J118+L118</f>
        <v>10</v>
      </c>
      <c r="E118" s="77">
        <f>G118+I118+K118+M118</f>
        <v>0</v>
      </c>
      <c r="F118" s="77">
        <v>10</v>
      </c>
      <c r="G118" s="77">
        <v>0</v>
      </c>
      <c r="H118" s="64"/>
      <c r="I118" s="64"/>
      <c r="J118" s="64"/>
      <c r="K118" s="64"/>
      <c r="L118" s="64"/>
      <c r="M118" s="63"/>
      <c r="N118" s="572"/>
      <c r="O118" s="31"/>
      <c r="P118" s="31"/>
      <c r="Q118" s="31"/>
      <c r="R118" s="31"/>
      <c r="S118" s="31"/>
      <c r="T118" s="31"/>
    </row>
    <row r="119" spans="1:20" s="9" customFormat="1" ht="13.8" customHeight="1" x14ac:dyDescent="0.3">
      <c r="A119" s="568"/>
      <c r="B119" s="80" t="s">
        <v>79</v>
      </c>
      <c r="C119" s="81"/>
      <c r="D119" s="84">
        <f>SUM(D117+D118)</f>
        <v>6075.6</v>
      </c>
      <c r="E119" s="84">
        <f>SUM(E117+E118)</f>
        <v>0</v>
      </c>
      <c r="F119" s="84">
        <f>SUM(F117+F118)</f>
        <v>6075.6</v>
      </c>
      <c r="G119" s="84">
        <f>SUM(G117+G118)</f>
        <v>0</v>
      </c>
      <c r="H119" s="64"/>
      <c r="I119" s="64"/>
      <c r="J119" s="64"/>
      <c r="K119" s="64"/>
      <c r="L119" s="64"/>
      <c r="M119" s="63"/>
      <c r="N119" s="572"/>
      <c r="O119" s="31"/>
      <c r="P119" s="31"/>
      <c r="Q119" s="31"/>
      <c r="R119" s="31"/>
      <c r="S119" s="31"/>
      <c r="T119" s="31"/>
    </row>
    <row r="120" spans="1:20" s="9" customFormat="1" ht="24.6" customHeight="1" x14ac:dyDescent="0.3">
      <c r="A120" s="567" t="s">
        <v>383</v>
      </c>
      <c r="B120" s="78" t="s">
        <v>93</v>
      </c>
      <c r="C120" s="81">
        <v>2025</v>
      </c>
      <c r="D120" s="77">
        <f>F120+H120+J120+L120</f>
        <v>1256.2</v>
      </c>
      <c r="E120" s="77">
        <f>G120+I120+K120+M120</f>
        <v>0</v>
      </c>
      <c r="F120" s="77">
        <v>1256.2</v>
      </c>
      <c r="G120" s="77">
        <v>0</v>
      </c>
      <c r="H120" s="64"/>
      <c r="I120" s="64"/>
      <c r="J120" s="64"/>
      <c r="K120" s="64"/>
      <c r="L120" s="64"/>
      <c r="M120" s="63"/>
      <c r="N120" s="572"/>
      <c r="O120" s="31"/>
      <c r="P120" s="31"/>
      <c r="Q120" s="31"/>
      <c r="R120" s="31"/>
      <c r="S120" s="31"/>
      <c r="T120" s="31"/>
    </row>
    <row r="121" spans="1:20" s="9" customFormat="1" ht="15" customHeight="1" x14ac:dyDescent="0.3">
      <c r="A121" s="568"/>
      <c r="B121" s="73" t="s">
        <v>79</v>
      </c>
      <c r="C121" s="81"/>
      <c r="D121" s="250">
        <f>D120</f>
        <v>1256.2</v>
      </c>
      <c r="E121" s="250">
        <f>E120</f>
        <v>0</v>
      </c>
      <c r="F121" s="250">
        <f>F120</f>
        <v>1256.2</v>
      </c>
      <c r="G121" s="250">
        <f>G120</f>
        <v>0</v>
      </c>
      <c r="H121" s="64"/>
      <c r="I121" s="64"/>
      <c r="J121" s="64"/>
      <c r="K121" s="64"/>
      <c r="L121" s="64"/>
      <c r="M121" s="63"/>
      <c r="N121" s="572"/>
      <c r="O121" s="31"/>
      <c r="P121" s="31"/>
      <c r="Q121" s="31"/>
      <c r="R121" s="31"/>
      <c r="S121" s="31"/>
      <c r="T121" s="31"/>
    </row>
    <row r="122" spans="1:20" s="9" customFormat="1" ht="24.6" customHeight="1" x14ac:dyDescent="0.3">
      <c r="A122" s="567" t="s">
        <v>384</v>
      </c>
      <c r="B122" s="75" t="s">
        <v>92</v>
      </c>
      <c r="C122" s="81">
        <v>2025</v>
      </c>
      <c r="D122" s="77">
        <f>F122+H122+J122+L122</f>
        <v>3683.9</v>
      </c>
      <c r="E122" s="77">
        <f>G122+I122+K122+M122</f>
        <v>0</v>
      </c>
      <c r="F122" s="77">
        <v>3683.9</v>
      </c>
      <c r="G122" s="77">
        <v>0</v>
      </c>
      <c r="H122" s="64"/>
      <c r="I122" s="64"/>
      <c r="J122" s="64"/>
      <c r="K122" s="64"/>
      <c r="L122" s="64"/>
      <c r="M122" s="63"/>
      <c r="N122" s="572"/>
      <c r="O122" s="31"/>
      <c r="P122" s="31"/>
      <c r="Q122" s="31"/>
      <c r="R122" s="31"/>
      <c r="S122" s="31"/>
      <c r="T122" s="31"/>
    </row>
    <row r="123" spans="1:20" s="9" customFormat="1" ht="28.2" customHeight="1" x14ac:dyDescent="0.3">
      <c r="A123" s="574"/>
      <c r="B123" s="75" t="s">
        <v>91</v>
      </c>
      <c r="C123" s="81">
        <v>2025</v>
      </c>
      <c r="D123" s="77">
        <f>F123+H123+J123+L123</f>
        <v>10</v>
      </c>
      <c r="E123" s="77">
        <f>G123+I123+K123+M123</f>
        <v>0</v>
      </c>
      <c r="F123" s="77">
        <v>10</v>
      </c>
      <c r="G123" s="77">
        <v>0</v>
      </c>
      <c r="H123" s="64"/>
      <c r="I123" s="64"/>
      <c r="J123" s="64"/>
      <c r="K123" s="64"/>
      <c r="L123" s="64"/>
      <c r="M123" s="63"/>
      <c r="N123" s="572"/>
      <c r="O123" s="31"/>
      <c r="P123" s="31"/>
      <c r="Q123" s="31"/>
      <c r="R123" s="31"/>
      <c r="S123" s="31"/>
      <c r="T123" s="31"/>
    </row>
    <row r="124" spans="1:20" s="9" customFormat="1" ht="13.8" customHeight="1" x14ac:dyDescent="0.3">
      <c r="A124" s="568"/>
      <c r="B124" s="73" t="s">
        <v>79</v>
      </c>
      <c r="C124" s="81"/>
      <c r="D124" s="250">
        <f>SUM(D122+D123)</f>
        <v>3693.9</v>
      </c>
      <c r="E124" s="250">
        <f>SUM(E122+E123)</f>
        <v>0</v>
      </c>
      <c r="F124" s="250">
        <f>SUM(F122+F123)</f>
        <v>3693.9</v>
      </c>
      <c r="G124" s="250">
        <f>SUM(G122+G123)</f>
        <v>0</v>
      </c>
      <c r="H124" s="64"/>
      <c r="I124" s="64"/>
      <c r="J124" s="64"/>
      <c r="K124" s="64"/>
      <c r="L124" s="64"/>
      <c r="M124" s="63"/>
      <c r="N124" s="572"/>
      <c r="O124" s="31"/>
      <c r="P124" s="31"/>
      <c r="Q124" s="31"/>
      <c r="R124" s="31"/>
      <c r="S124" s="31"/>
      <c r="T124" s="31"/>
    </row>
    <row r="125" spans="1:20" s="9" customFormat="1" ht="26.4" customHeight="1" x14ac:dyDescent="0.3">
      <c r="A125" s="548" t="s">
        <v>385</v>
      </c>
      <c r="B125" s="82" t="s">
        <v>90</v>
      </c>
      <c r="C125" s="81">
        <v>2025</v>
      </c>
      <c r="D125" s="77">
        <f>F125+H125+J125+L125</f>
        <v>1360</v>
      </c>
      <c r="E125" s="77">
        <f>G125+I125+K125+M125</f>
        <v>0</v>
      </c>
      <c r="F125" s="77">
        <v>1360</v>
      </c>
      <c r="G125" s="77">
        <v>0</v>
      </c>
      <c r="H125" s="64"/>
      <c r="I125" s="64"/>
      <c r="J125" s="64"/>
      <c r="K125" s="64"/>
      <c r="L125" s="64"/>
      <c r="M125" s="63"/>
      <c r="N125" s="572"/>
      <c r="O125" s="31"/>
      <c r="P125" s="31"/>
      <c r="Q125" s="31"/>
      <c r="R125" s="31"/>
      <c r="S125" s="31"/>
      <c r="T125" s="31"/>
    </row>
    <row r="126" spans="1:20" s="9" customFormat="1" ht="13.2" customHeight="1" x14ac:dyDescent="0.3">
      <c r="A126" s="549"/>
      <c r="B126" s="82" t="s">
        <v>89</v>
      </c>
      <c r="C126" s="81">
        <v>2025</v>
      </c>
      <c r="D126" s="77">
        <f>F126+H126+J126+L126</f>
        <v>10</v>
      </c>
      <c r="E126" s="77">
        <f>G126+I126+K126+M126</f>
        <v>0</v>
      </c>
      <c r="F126" s="77">
        <v>10</v>
      </c>
      <c r="G126" s="77">
        <v>0</v>
      </c>
      <c r="H126" s="64"/>
      <c r="I126" s="64"/>
      <c r="J126" s="64"/>
      <c r="K126" s="64"/>
      <c r="L126" s="64"/>
      <c r="M126" s="63"/>
      <c r="N126" s="572"/>
      <c r="O126" s="31"/>
      <c r="P126" s="31"/>
      <c r="Q126" s="31"/>
      <c r="R126" s="31"/>
      <c r="S126" s="31"/>
      <c r="T126" s="31"/>
    </row>
    <row r="127" spans="1:20" s="9" customFormat="1" ht="13.2" customHeight="1" x14ac:dyDescent="0.3">
      <c r="A127" s="550"/>
      <c r="B127" s="80" t="s">
        <v>79</v>
      </c>
      <c r="C127" s="66"/>
      <c r="D127" s="250">
        <f>SUM(D125+D126)</f>
        <v>1370</v>
      </c>
      <c r="E127" s="250">
        <f>SUM(E125+E126)</f>
        <v>0</v>
      </c>
      <c r="F127" s="250">
        <f>SUM(F125+F126)</f>
        <v>1370</v>
      </c>
      <c r="G127" s="250">
        <f>SUM(G125+G126)</f>
        <v>0</v>
      </c>
      <c r="H127" s="64"/>
      <c r="I127" s="64"/>
      <c r="J127" s="64"/>
      <c r="K127" s="64"/>
      <c r="L127" s="64"/>
      <c r="M127" s="63"/>
      <c r="N127" s="572"/>
      <c r="O127" s="31"/>
      <c r="P127" s="31"/>
      <c r="Q127" s="31"/>
      <c r="R127" s="31"/>
      <c r="S127" s="31"/>
      <c r="T127" s="31"/>
    </row>
    <row r="128" spans="1:20" s="79" customFormat="1" ht="13.2" customHeight="1" x14ac:dyDescent="0.3">
      <c r="A128" s="246"/>
      <c r="B128" s="72" t="s">
        <v>88</v>
      </c>
      <c r="C128" s="71">
        <v>2025</v>
      </c>
      <c r="D128" s="65">
        <f>SUM(D116+D119+D121+D124+D127)</f>
        <v>13925.7</v>
      </c>
      <c r="E128" s="65">
        <f>SUM(E116+E119+E121+E124+E127)</f>
        <v>0</v>
      </c>
      <c r="F128" s="65">
        <f>SUM(F116+F119+F121+F124+F127)</f>
        <v>13925.7</v>
      </c>
      <c r="G128" s="65">
        <f>SUM(G116+G119+G121+G124+G127)</f>
        <v>0</v>
      </c>
      <c r="H128" s="70"/>
      <c r="I128" s="70"/>
      <c r="J128" s="70"/>
      <c r="K128" s="70"/>
      <c r="L128" s="70"/>
      <c r="M128" s="69"/>
      <c r="N128" s="572"/>
    </row>
    <row r="129" spans="1:20" s="31" customFormat="1" ht="26.4" customHeight="1" x14ac:dyDescent="0.3">
      <c r="A129" s="567" t="s">
        <v>386</v>
      </c>
      <c r="B129" s="78" t="s">
        <v>87</v>
      </c>
      <c r="C129" s="74">
        <v>2026</v>
      </c>
      <c r="D129" s="77">
        <f>F129+H129+J129+L129</f>
        <v>7918.4</v>
      </c>
      <c r="E129" s="77">
        <f>G129+I129+K129+M129</f>
        <v>0</v>
      </c>
      <c r="F129" s="77">
        <v>7918.4</v>
      </c>
      <c r="G129" s="77">
        <v>0</v>
      </c>
      <c r="H129" s="70"/>
      <c r="I129" s="70"/>
      <c r="J129" s="70"/>
      <c r="K129" s="70"/>
      <c r="L129" s="70"/>
      <c r="M129" s="69"/>
      <c r="N129" s="572"/>
    </row>
    <row r="130" spans="1:20" s="31" customFormat="1" ht="21.6" customHeight="1" x14ac:dyDescent="0.3">
      <c r="A130" s="574"/>
      <c r="B130" s="78" t="s">
        <v>86</v>
      </c>
      <c r="C130" s="74">
        <v>2026</v>
      </c>
      <c r="D130" s="77">
        <f>F130+H130+J130+L130</f>
        <v>10</v>
      </c>
      <c r="E130" s="77">
        <f>G130+I130+K130+M130</f>
        <v>0</v>
      </c>
      <c r="F130" s="77">
        <v>10</v>
      </c>
      <c r="G130" s="77">
        <v>0</v>
      </c>
      <c r="H130" s="70"/>
      <c r="I130" s="70"/>
      <c r="J130" s="70"/>
      <c r="K130" s="70"/>
      <c r="L130" s="70"/>
      <c r="M130" s="69"/>
      <c r="N130" s="572"/>
    </row>
    <row r="131" spans="1:20" s="31" customFormat="1" ht="13.2" customHeight="1" x14ac:dyDescent="0.3">
      <c r="A131" s="568"/>
      <c r="B131" s="73" t="s">
        <v>79</v>
      </c>
      <c r="C131" s="74"/>
      <c r="D131" s="250">
        <f>SUM(D129+D130)</f>
        <v>7928.4</v>
      </c>
      <c r="E131" s="250">
        <f>SUM(E129+E130)</f>
        <v>0</v>
      </c>
      <c r="F131" s="250">
        <f>SUM(F129+F130)</f>
        <v>7928.4</v>
      </c>
      <c r="G131" s="250">
        <f>SUM(G129+G130)</f>
        <v>0</v>
      </c>
      <c r="H131" s="70"/>
      <c r="I131" s="70"/>
      <c r="J131" s="70"/>
      <c r="K131" s="70"/>
      <c r="L131" s="70"/>
      <c r="M131" s="69"/>
      <c r="N131" s="572"/>
    </row>
    <row r="132" spans="1:20" s="31" customFormat="1" ht="21" customHeight="1" x14ac:dyDescent="0.3">
      <c r="A132" s="567" t="s">
        <v>387</v>
      </c>
      <c r="B132" s="78" t="s">
        <v>85</v>
      </c>
      <c r="C132" s="74">
        <v>2026</v>
      </c>
      <c r="D132" s="77">
        <f>F132+H132+J132+L132</f>
        <v>9720</v>
      </c>
      <c r="E132" s="77">
        <f>G132+I132+K132+M132</f>
        <v>0</v>
      </c>
      <c r="F132" s="77">
        <v>9720</v>
      </c>
      <c r="G132" s="77">
        <v>0</v>
      </c>
      <c r="H132" s="70"/>
      <c r="I132" s="70"/>
      <c r="J132" s="70"/>
      <c r="K132" s="70"/>
      <c r="L132" s="70"/>
      <c r="M132" s="69"/>
      <c r="N132" s="572"/>
    </row>
    <row r="133" spans="1:20" s="31" customFormat="1" ht="23.4" customHeight="1" x14ac:dyDescent="0.3">
      <c r="A133" s="574"/>
      <c r="B133" s="78" t="s">
        <v>84</v>
      </c>
      <c r="C133" s="74">
        <v>2026</v>
      </c>
      <c r="D133" s="77">
        <f>F133+H133+J133+L133</f>
        <v>10</v>
      </c>
      <c r="E133" s="77">
        <f>G133+I133+K133+M133</f>
        <v>0</v>
      </c>
      <c r="F133" s="77">
        <v>10</v>
      </c>
      <c r="G133" s="77">
        <v>0</v>
      </c>
      <c r="H133" s="70"/>
      <c r="I133" s="70"/>
      <c r="J133" s="70"/>
      <c r="K133" s="70"/>
      <c r="L133" s="70"/>
      <c r="M133" s="69"/>
      <c r="N133" s="572"/>
    </row>
    <row r="134" spans="1:20" s="31" customFormat="1" ht="13.2" customHeight="1" x14ac:dyDescent="0.3">
      <c r="A134" s="568"/>
      <c r="B134" s="76" t="s">
        <v>79</v>
      </c>
      <c r="C134" s="74"/>
      <c r="D134" s="250">
        <f>SUM(D132+D133)</f>
        <v>9730</v>
      </c>
      <c r="E134" s="250">
        <f>SUM(E132+E133)</f>
        <v>0</v>
      </c>
      <c r="F134" s="250">
        <f>SUM(F132+F133)</f>
        <v>9730</v>
      </c>
      <c r="G134" s="250">
        <f>SUM(G132+G133)</f>
        <v>0</v>
      </c>
      <c r="H134" s="70"/>
      <c r="I134" s="70"/>
      <c r="J134" s="70"/>
      <c r="K134" s="70"/>
      <c r="L134" s="70"/>
      <c r="M134" s="69"/>
      <c r="N134" s="572"/>
    </row>
    <row r="135" spans="1:20" s="31" customFormat="1" ht="22.95" customHeight="1" x14ac:dyDescent="0.3">
      <c r="A135" s="567" t="s">
        <v>388</v>
      </c>
      <c r="B135" s="78" t="s">
        <v>83</v>
      </c>
      <c r="C135" s="74">
        <v>2026</v>
      </c>
      <c r="D135" s="77">
        <f>F135+H135+J135+L135</f>
        <v>3168</v>
      </c>
      <c r="E135" s="77">
        <f>G135+I135+K135+M135</f>
        <v>0</v>
      </c>
      <c r="F135" s="77">
        <v>3168</v>
      </c>
      <c r="G135" s="77">
        <v>0</v>
      </c>
      <c r="H135" s="70"/>
      <c r="I135" s="70"/>
      <c r="J135" s="70"/>
      <c r="K135" s="70"/>
      <c r="L135" s="70"/>
      <c r="M135" s="69"/>
      <c r="N135" s="572"/>
    </row>
    <row r="136" spans="1:20" s="31" customFormat="1" ht="23.4" customHeight="1" x14ac:dyDescent="0.3">
      <c r="A136" s="574"/>
      <c r="B136" s="78" t="s">
        <v>82</v>
      </c>
      <c r="C136" s="74">
        <v>2026</v>
      </c>
      <c r="D136" s="77">
        <f>F136+H136+J136+L136</f>
        <v>10</v>
      </c>
      <c r="E136" s="77">
        <f>G136+I136+K136+M136</f>
        <v>0</v>
      </c>
      <c r="F136" s="77">
        <v>10</v>
      </c>
      <c r="G136" s="77">
        <v>0</v>
      </c>
      <c r="H136" s="70"/>
      <c r="I136" s="70"/>
      <c r="J136" s="70"/>
      <c r="K136" s="70"/>
      <c r="L136" s="70"/>
      <c r="M136" s="69"/>
      <c r="N136" s="572"/>
    </row>
    <row r="137" spans="1:20" s="31" customFormat="1" ht="13.2" customHeight="1" x14ac:dyDescent="0.3">
      <c r="A137" s="568"/>
      <c r="B137" s="76" t="s">
        <v>79</v>
      </c>
      <c r="C137" s="74"/>
      <c r="D137" s="250">
        <f>SUM(D135+D136)</f>
        <v>3178</v>
      </c>
      <c r="E137" s="250">
        <f>SUM(E135+E136)</f>
        <v>0</v>
      </c>
      <c r="F137" s="250">
        <f>SUM(F135+F136)</f>
        <v>3178</v>
      </c>
      <c r="G137" s="250">
        <f>SUM(G135+G136)</f>
        <v>0</v>
      </c>
      <c r="H137" s="70"/>
      <c r="I137" s="70"/>
      <c r="J137" s="70"/>
      <c r="K137" s="70"/>
      <c r="L137" s="70"/>
      <c r="M137" s="69"/>
      <c r="N137" s="572"/>
    </row>
    <row r="138" spans="1:20" s="31" customFormat="1" ht="23.4" customHeight="1" x14ac:dyDescent="0.3">
      <c r="A138" s="567" t="s">
        <v>389</v>
      </c>
      <c r="B138" s="75" t="s">
        <v>81</v>
      </c>
      <c r="C138" s="74">
        <v>2026</v>
      </c>
      <c r="D138" s="77">
        <f>F138+H138+J138+L138</f>
        <v>1047.4000000000001</v>
      </c>
      <c r="E138" s="77">
        <f>G138+I138+K138+M138</f>
        <v>0</v>
      </c>
      <c r="F138" s="219">
        <v>1047.4000000000001</v>
      </c>
      <c r="G138" s="219">
        <v>0</v>
      </c>
      <c r="H138" s="70"/>
      <c r="I138" s="70"/>
      <c r="J138" s="70"/>
      <c r="K138" s="70"/>
      <c r="L138" s="70"/>
      <c r="M138" s="69"/>
      <c r="N138" s="572"/>
    </row>
    <row r="139" spans="1:20" s="31" customFormat="1" ht="23.4" customHeight="1" x14ac:dyDescent="0.3">
      <c r="A139" s="574"/>
      <c r="B139" s="75" t="s">
        <v>80</v>
      </c>
      <c r="C139" s="74">
        <v>2026</v>
      </c>
      <c r="D139" s="77">
        <f>F139+H139+J139+L139</f>
        <v>10</v>
      </c>
      <c r="E139" s="77">
        <f>G139+I139+K139+M139</f>
        <v>0</v>
      </c>
      <c r="F139" s="77">
        <v>10</v>
      </c>
      <c r="G139" s="77">
        <v>0</v>
      </c>
      <c r="H139" s="70"/>
      <c r="I139" s="70"/>
      <c r="J139" s="70"/>
      <c r="K139" s="70"/>
      <c r="L139" s="70"/>
      <c r="M139" s="69"/>
      <c r="N139" s="572"/>
    </row>
    <row r="140" spans="1:20" s="31" customFormat="1" ht="13.2" customHeight="1" x14ac:dyDescent="0.3">
      <c r="A140" s="568"/>
      <c r="B140" s="73" t="s">
        <v>79</v>
      </c>
      <c r="C140" s="71"/>
      <c r="D140" s="250">
        <f>SUM(D138+D139)</f>
        <v>1057.4000000000001</v>
      </c>
      <c r="E140" s="250">
        <f>SUM(E138+E139)</f>
        <v>0</v>
      </c>
      <c r="F140" s="250">
        <f>SUM(F138+F139)</f>
        <v>1057.4000000000001</v>
      </c>
      <c r="G140" s="250">
        <f>SUM(G138+G139)</f>
        <v>0</v>
      </c>
      <c r="H140" s="70"/>
      <c r="I140" s="70"/>
      <c r="J140" s="70"/>
      <c r="K140" s="70"/>
      <c r="L140" s="70"/>
      <c r="M140" s="69"/>
      <c r="N140" s="572"/>
    </row>
    <row r="141" spans="1:20" s="9" customFormat="1" x14ac:dyDescent="0.3">
      <c r="A141" s="246"/>
      <c r="B141" s="72" t="s">
        <v>78</v>
      </c>
      <c r="C141" s="71">
        <v>2026</v>
      </c>
      <c r="D141" s="65">
        <f>SUM(D131+D134+D137+D140)</f>
        <v>21893.800000000003</v>
      </c>
      <c r="E141" s="65">
        <f>SUM(E131+E134+E137+E140)</f>
        <v>0</v>
      </c>
      <c r="F141" s="65">
        <f>SUM(F131+F134+F137+F140)</f>
        <v>21893.800000000003</v>
      </c>
      <c r="G141" s="65">
        <f>SUM(G131+G134+G137+G140)</f>
        <v>0</v>
      </c>
      <c r="H141" s="70"/>
      <c r="I141" s="70"/>
      <c r="J141" s="70"/>
      <c r="K141" s="70"/>
      <c r="L141" s="70"/>
      <c r="M141" s="69"/>
      <c r="N141" s="572"/>
      <c r="O141" s="31"/>
      <c r="P141" s="31"/>
      <c r="Q141" s="31"/>
      <c r="R141" s="31"/>
      <c r="S141" s="31"/>
      <c r="T141" s="31"/>
    </row>
    <row r="142" spans="1:20" s="9" customFormat="1" x14ac:dyDescent="0.3">
      <c r="A142" s="246"/>
      <c r="B142" s="72" t="s">
        <v>77</v>
      </c>
      <c r="C142" s="71">
        <v>2027</v>
      </c>
      <c r="D142" s="65">
        <v>0</v>
      </c>
      <c r="E142" s="65">
        <v>0</v>
      </c>
      <c r="F142" s="65">
        <v>0</v>
      </c>
      <c r="G142" s="65">
        <v>0</v>
      </c>
      <c r="H142" s="70"/>
      <c r="I142" s="70"/>
      <c r="J142" s="70"/>
      <c r="K142" s="70"/>
      <c r="L142" s="70"/>
      <c r="M142" s="69"/>
      <c r="N142" s="572"/>
      <c r="O142" s="31"/>
      <c r="P142" s="31"/>
      <c r="Q142" s="31"/>
      <c r="R142" s="31"/>
      <c r="S142" s="31"/>
      <c r="T142" s="31"/>
    </row>
    <row r="143" spans="1:20" s="9" customFormat="1" x14ac:dyDescent="0.3">
      <c r="A143" s="246"/>
      <c r="B143" s="72" t="s">
        <v>76</v>
      </c>
      <c r="C143" s="71">
        <v>2028</v>
      </c>
      <c r="D143" s="65">
        <v>0</v>
      </c>
      <c r="E143" s="65">
        <v>0</v>
      </c>
      <c r="F143" s="65">
        <v>0</v>
      </c>
      <c r="G143" s="65">
        <v>0</v>
      </c>
      <c r="H143" s="70"/>
      <c r="I143" s="70"/>
      <c r="J143" s="70"/>
      <c r="K143" s="70"/>
      <c r="L143" s="70"/>
      <c r="M143" s="69"/>
      <c r="N143" s="572"/>
      <c r="O143" s="31"/>
      <c r="P143" s="31"/>
      <c r="Q143" s="31"/>
      <c r="R143" s="31"/>
      <c r="S143" s="31"/>
      <c r="T143" s="31"/>
    </row>
    <row r="144" spans="1:20" s="9" customFormat="1" x14ac:dyDescent="0.3">
      <c r="A144" s="246"/>
      <c r="B144" s="72" t="s">
        <v>75</v>
      </c>
      <c r="C144" s="71">
        <v>2029</v>
      </c>
      <c r="D144" s="65">
        <v>0</v>
      </c>
      <c r="E144" s="65">
        <v>0</v>
      </c>
      <c r="F144" s="65">
        <v>0</v>
      </c>
      <c r="G144" s="65">
        <v>0</v>
      </c>
      <c r="H144" s="70"/>
      <c r="I144" s="70"/>
      <c r="J144" s="70"/>
      <c r="K144" s="70"/>
      <c r="L144" s="70"/>
      <c r="M144" s="69"/>
      <c r="N144" s="572"/>
      <c r="O144" s="31"/>
      <c r="P144" s="31"/>
      <c r="Q144" s="31"/>
      <c r="R144" s="31"/>
      <c r="S144" s="31"/>
      <c r="T144" s="31"/>
    </row>
    <row r="145" spans="1:20" s="9" customFormat="1" ht="15" thickBot="1" x14ac:dyDescent="0.35">
      <c r="A145" s="67"/>
      <c r="B145" s="68" t="s">
        <v>74</v>
      </c>
      <c r="C145" s="66">
        <v>2030</v>
      </c>
      <c r="D145" s="65">
        <v>0</v>
      </c>
      <c r="E145" s="65">
        <v>0</v>
      </c>
      <c r="F145" s="65">
        <v>0</v>
      </c>
      <c r="G145" s="65">
        <v>0</v>
      </c>
      <c r="H145" s="64"/>
      <c r="I145" s="64"/>
      <c r="J145" s="64"/>
      <c r="K145" s="64"/>
      <c r="L145" s="64"/>
      <c r="M145" s="63"/>
      <c r="N145" s="573"/>
      <c r="O145" s="31"/>
      <c r="P145" s="31"/>
      <c r="Q145" s="31"/>
      <c r="R145" s="31"/>
      <c r="S145" s="31"/>
      <c r="T145" s="31"/>
    </row>
    <row r="146" spans="1:20" s="61" customFormat="1" ht="25.95" customHeight="1" thickBot="1" x14ac:dyDescent="0.3">
      <c r="A146" s="578">
        <v>5</v>
      </c>
      <c r="B146" s="580" t="s">
        <v>526</v>
      </c>
      <c r="C146" s="62" t="s">
        <v>55</v>
      </c>
      <c r="D146" s="37">
        <f>SUM(D147:D153)</f>
        <v>2234.6</v>
      </c>
      <c r="E146" s="37">
        <f>SUM(E147:E153)</f>
        <v>0</v>
      </c>
      <c r="F146" s="37">
        <f>SUM(F147:F153)</f>
        <v>2234.6</v>
      </c>
      <c r="G146" s="37">
        <f>SUM(G147:G153)</f>
        <v>0</v>
      </c>
      <c r="H146" s="40"/>
      <c r="I146" s="39"/>
      <c r="J146" s="42"/>
      <c r="K146" s="42"/>
      <c r="L146" s="39"/>
      <c r="M146" s="39"/>
      <c r="N146" s="551" t="s">
        <v>73</v>
      </c>
    </row>
    <row r="147" spans="1:20" s="61" customFormat="1" ht="16.95" customHeight="1" thickBot="1" x14ac:dyDescent="0.3">
      <c r="A147" s="579"/>
      <c r="B147" s="581"/>
      <c r="C147" s="59">
        <v>2024</v>
      </c>
      <c r="D147" s="36">
        <v>1045</v>
      </c>
      <c r="E147" s="36">
        <f>SUM(E155+E163)</f>
        <v>0</v>
      </c>
      <c r="F147" s="36">
        <v>1045</v>
      </c>
      <c r="G147" s="36">
        <f>SUM(G155+G163)</f>
        <v>0</v>
      </c>
      <c r="H147" s="40"/>
      <c r="I147" s="39"/>
      <c r="J147" s="39"/>
      <c r="K147" s="39"/>
      <c r="L147" s="39"/>
      <c r="M147" s="39"/>
      <c r="N147" s="552"/>
    </row>
    <row r="148" spans="1:20" s="61" customFormat="1" ht="15" customHeight="1" thickBot="1" x14ac:dyDescent="0.3">
      <c r="A148" s="579"/>
      <c r="B148" s="581"/>
      <c r="C148" s="59">
        <v>2025</v>
      </c>
      <c r="D148" s="35">
        <v>839.6</v>
      </c>
      <c r="E148" s="36">
        <v>0</v>
      </c>
      <c r="F148" s="35">
        <v>839.6</v>
      </c>
      <c r="G148" s="36">
        <v>0</v>
      </c>
      <c r="H148" s="40"/>
      <c r="I148" s="39"/>
      <c r="J148" s="39"/>
      <c r="K148" s="39"/>
      <c r="L148" s="39"/>
      <c r="M148" s="39"/>
      <c r="N148" s="552"/>
    </row>
    <row r="149" spans="1:20" s="61" customFormat="1" ht="15" customHeight="1" thickBot="1" x14ac:dyDescent="0.3">
      <c r="A149" s="579"/>
      <c r="B149" s="581"/>
      <c r="C149" s="57">
        <v>2026</v>
      </c>
      <c r="D149" s="36">
        <v>350</v>
      </c>
      <c r="E149" s="36">
        <f>SUM(E157+E165)</f>
        <v>0</v>
      </c>
      <c r="F149" s="36">
        <v>350</v>
      </c>
      <c r="G149" s="36">
        <f>SUM(G157+G165)</f>
        <v>0</v>
      </c>
      <c r="H149" s="40"/>
      <c r="I149" s="39"/>
      <c r="J149" s="39"/>
      <c r="K149" s="39"/>
      <c r="L149" s="39"/>
      <c r="M149" s="39"/>
      <c r="N149" s="552"/>
    </row>
    <row r="150" spans="1:20" s="61" customFormat="1" ht="15" customHeight="1" thickBot="1" x14ac:dyDescent="0.3">
      <c r="A150" s="579"/>
      <c r="B150" s="581"/>
      <c r="C150" s="55">
        <v>2027</v>
      </c>
      <c r="D150" s="36">
        <f>SUM(D158+D166)</f>
        <v>0</v>
      </c>
      <c r="E150" s="36">
        <f>SUM(E158+E166)</f>
        <v>0</v>
      </c>
      <c r="F150" s="36">
        <f>SUM(F158+F166)</f>
        <v>0</v>
      </c>
      <c r="G150" s="36">
        <f>SUM(G158+G166)</f>
        <v>0</v>
      </c>
      <c r="H150" s="40"/>
      <c r="I150" s="39"/>
      <c r="J150" s="39"/>
      <c r="K150" s="39"/>
      <c r="L150" s="39"/>
      <c r="M150" s="39"/>
      <c r="N150" s="552"/>
    </row>
    <row r="151" spans="1:20" s="61" customFormat="1" ht="15" customHeight="1" thickBot="1" x14ac:dyDescent="0.3">
      <c r="A151" s="579"/>
      <c r="B151" s="581"/>
      <c r="C151" s="57">
        <v>2028</v>
      </c>
      <c r="D151" s="36">
        <f>SUM(D159+D167)</f>
        <v>0</v>
      </c>
      <c r="E151" s="36">
        <v>0</v>
      </c>
      <c r="F151" s="36">
        <f>SUM(F159+F167)</f>
        <v>0</v>
      </c>
      <c r="G151" s="36">
        <v>0</v>
      </c>
      <c r="H151" s="40"/>
      <c r="I151" s="39"/>
      <c r="J151" s="39"/>
      <c r="K151" s="39"/>
      <c r="L151" s="39"/>
      <c r="M151" s="39"/>
      <c r="N151" s="552"/>
    </row>
    <row r="152" spans="1:20" s="61" customFormat="1" ht="15" customHeight="1" thickBot="1" x14ac:dyDescent="0.3">
      <c r="A152" s="579"/>
      <c r="B152" s="581"/>
      <c r="C152" s="55">
        <v>2029</v>
      </c>
      <c r="D152" s="36">
        <f>SUM(D160+D168)</f>
        <v>0</v>
      </c>
      <c r="E152" s="36">
        <v>0</v>
      </c>
      <c r="F152" s="36">
        <f>SUM(F160+F168)</f>
        <v>0</v>
      </c>
      <c r="G152" s="36">
        <v>0</v>
      </c>
      <c r="H152" s="40"/>
      <c r="I152" s="39"/>
      <c r="J152" s="39"/>
      <c r="K152" s="39"/>
      <c r="L152" s="39"/>
      <c r="M152" s="39"/>
      <c r="N152" s="552"/>
    </row>
    <row r="153" spans="1:20" s="61" customFormat="1" ht="139.19999999999999" customHeight="1" thickBot="1" x14ac:dyDescent="0.3">
      <c r="A153" s="579"/>
      <c r="B153" s="581"/>
      <c r="C153" s="54">
        <v>2030</v>
      </c>
      <c r="D153" s="35">
        <f>SUM(D161+D169)</f>
        <v>0</v>
      </c>
      <c r="E153" s="35">
        <f>SUM(E161+E169)</f>
        <v>0</v>
      </c>
      <c r="F153" s="35">
        <f>SUM(F161+F169)</f>
        <v>0</v>
      </c>
      <c r="G153" s="35">
        <f>SUM(G161+G169)</f>
        <v>0</v>
      </c>
      <c r="H153" s="40"/>
      <c r="I153" s="39"/>
      <c r="J153" s="39"/>
      <c r="K153" s="39"/>
      <c r="L153" s="39"/>
      <c r="M153" s="39"/>
      <c r="N153" s="552"/>
    </row>
    <row r="154" spans="1:20" s="9" customFormat="1" ht="15" customHeight="1" thickBot="1" x14ac:dyDescent="0.35">
      <c r="A154" s="551"/>
      <c r="B154" s="576" t="s">
        <v>70</v>
      </c>
      <c r="C154" s="53" t="s">
        <v>55</v>
      </c>
      <c r="D154" s="52">
        <f>SUM(D155:D161)</f>
        <v>183.5</v>
      </c>
      <c r="E154" s="52">
        <f>SUM(E155:E161)</f>
        <v>0</v>
      </c>
      <c r="F154" s="52">
        <f>SUM(F155:F161)</f>
        <v>183.5</v>
      </c>
      <c r="G154" s="52">
        <f>SUM(G155:G161)</f>
        <v>0</v>
      </c>
      <c r="H154" s="40"/>
      <c r="I154" s="39"/>
      <c r="J154" s="42"/>
      <c r="K154" s="42"/>
      <c r="L154" s="39"/>
      <c r="M154" s="39"/>
      <c r="N154" s="551"/>
      <c r="O154" s="31"/>
      <c r="P154" s="31"/>
      <c r="Q154" s="31"/>
      <c r="R154" s="31"/>
      <c r="S154" s="31"/>
      <c r="T154" s="31"/>
    </row>
    <row r="155" spans="1:20" s="9" customFormat="1" ht="15" customHeight="1" thickBot="1" x14ac:dyDescent="0.35">
      <c r="A155" s="552"/>
      <c r="B155" s="577"/>
      <c r="C155" s="49">
        <v>2024</v>
      </c>
      <c r="D155" s="50">
        <v>183.5</v>
      </c>
      <c r="E155" s="50">
        <v>0</v>
      </c>
      <c r="F155" s="50">
        <v>183.5</v>
      </c>
      <c r="G155" s="50">
        <v>0</v>
      </c>
      <c r="H155" s="40"/>
      <c r="I155" s="39"/>
      <c r="J155" s="39"/>
      <c r="K155" s="39"/>
      <c r="L155" s="39"/>
      <c r="M155" s="39"/>
      <c r="N155" s="552"/>
      <c r="O155" s="31"/>
      <c r="P155" s="31"/>
      <c r="Q155" s="31"/>
      <c r="R155" s="31"/>
      <c r="S155" s="31"/>
      <c r="T155" s="31"/>
    </row>
    <row r="156" spans="1:20" s="9" customFormat="1" ht="15" customHeight="1" thickBot="1" x14ac:dyDescent="0.35">
      <c r="A156" s="552"/>
      <c r="B156" s="577"/>
      <c r="C156" s="49">
        <v>2025</v>
      </c>
      <c r="D156" s="50">
        <v>0</v>
      </c>
      <c r="E156" s="50">
        <v>0</v>
      </c>
      <c r="F156" s="50">
        <v>0</v>
      </c>
      <c r="G156" s="50">
        <v>0</v>
      </c>
      <c r="H156" s="40"/>
      <c r="I156" s="39"/>
      <c r="J156" s="39"/>
      <c r="K156" s="39"/>
      <c r="L156" s="39"/>
      <c r="M156" s="39"/>
      <c r="N156" s="552"/>
      <c r="O156" s="31"/>
      <c r="P156" s="31"/>
      <c r="Q156" s="31"/>
      <c r="R156" s="31"/>
      <c r="S156" s="31"/>
      <c r="T156" s="31"/>
    </row>
    <row r="157" spans="1:20" s="9" customFormat="1" ht="15" customHeight="1" thickBot="1" x14ac:dyDescent="0.35">
      <c r="A157" s="552"/>
      <c r="B157" s="577"/>
      <c r="C157" s="49">
        <v>2026</v>
      </c>
      <c r="D157" s="50">
        <v>0</v>
      </c>
      <c r="E157" s="50">
        <v>0</v>
      </c>
      <c r="F157" s="50">
        <v>0</v>
      </c>
      <c r="G157" s="50">
        <v>0</v>
      </c>
      <c r="H157" s="40"/>
      <c r="I157" s="39"/>
      <c r="J157" s="39"/>
      <c r="K157" s="39"/>
      <c r="L157" s="39"/>
      <c r="M157" s="39"/>
      <c r="N157" s="552"/>
      <c r="O157" s="31"/>
      <c r="P157" s="31"/>
      <c r="Q157" s="31"/>
      <c r="R157" s="31"/>
      <c r="S157" s="31"/>
      <c r="T157" s="31"/>
    </row>
    <row r="158" spans="1:20" s="9" customFormat="1" ht="15" customHeight="1" thickBot="1" x14ac:dyDescent="0.35">
      <c r="A158" s="552"/>
      <c r="B158" s="577"/>
      <c r="C158" s="49">
        <v>2027</v>
      </c>
      <c r="D158" s="50">
        <v>0</v>
      </c>
      <c r="E158" s="50">
        <v>0</v>
      </c>
      <c r="F158" s="50">
        <v>0</v>
      </c>
      <c r="G158" s="50">
        <v>0</v>
      </c>
      <c r="H158" s="40"/>
      <c r="I158" s="39"/>
      <c r="J158" s="39"/>
      <c r="K158" s="39"/>
      <c r="L158" s="39"/>
      <c r="M158" s="39"/>
      <c r="N158" s="552"/>
      <c r="O158" s="31"/>
      <c r="P158" s="31"/>
      <c r="Q158" s="31"/>
      <c r="R158" s="31"/>
      <c r="S158" s="31"/>
      <c r="T158" s="31"/>
    </row>
    <row r="159" spans="1:20" s="9" customFormat="1" ht="15" customHeight="1" thickBot="1" x14ac:dyDescent="0.35">
      <c r="A159" s="552"/>
      <c r="B159" s="577"/>
      <c r="C159" s="49">
        <v>2028</v>
      </c>
      <c r="D159" s="50">
        <v>0</v>
      </c>
      <c r="E159" s="50">
        <v>0</v>
      </c>
      <c r="F159" s="50">
        <v>0</v>
      </c>
      <c r="G159" s="50">
        <v>0</v>
      </c>
      <c r="H159" s="40"/>
      <c r="I159" s="39"/>
      <c r="J159" s="39"/>
      <c r="K159" s="39"/>
      <c r="L159" s="39"/>
      <c r="M159" s="39"/>
      <c r="N159" s="552"/>
      <c r="O159" s="31"/>
      <c r="P159" s="31"/>
      <c r="Q159" s="31"/>
      <c r="R159" s="31"/>
      <c r="S159" s="31"/>
      <c r="T159" s="31"/>
    </row>
    <row r="160" spans="1:20" s="9" customFormat="1" ht="15" customHeight="1" thickBot="1" x14ac:dyDescent="0.35">
      <c r="A160" s="552"/>
      <c r="B160" s="577"/>
      <c r="C160" s="49">
        <v>2029</v>
      </c>
      <c r="D160" s="50">
        <v>0</v>
      </c>
      <c r="E160" s="50">
        <v>0</v>
      </c>
      <c r="F160" s="50">
        <v>0</v>
      </c>
      <c r="G160" s="50">
        <v>0</v>
      </c>
      <c r="H160" s="40"/>
      <c r="I160" s="39"/>
      <c r="J160" s="39"/>
      <c r="K160" s="39"/>
      <c r="L160" s="39"/>
      <c r="M160" s="39"/>
      <c r="N160" s="552"/>
      <c r="O160" s="31"/>
      <c r="P160" s="31"/>
      <c r="Q160" s="31"/>
      <c r="R160" s="31"/>
      <c r="S160" s="31"/>
      <c r="T160" s="31"/>
    </row>
    <row r="161" spans="1:20" s="9" customFormat="1" ht="15" customHeight="1" thickBot="1" x14ac:dyDescent="0.35">
      <c r="A161" s="552"/>
      <c r="B161" s="577"/>
      <c r="C161" s="49">
        <v>2030</v>
      </c>
      <c r="D161" s="50">
        <v>0</v>
      </c>
      <c r="E161" s="50">
        <v>0</v>
      </c>
      <c r="F161" s="50">
        <v>0</v>
      </c>
      <c r="G161" s="50">
        <v>0</v>
      </c>
      <c r="H161" s="40"/>
      <c r="I161" s="39"/>
      <c r="J161" s="39"/>
      <c r="K161" s="39"/>
      <c r="L161" s="39"/>
      <c r="M161" s="39"/>
      <c r="N161" s="552"/>
      <c r="O161" s="31"/>
      <c r="P161" s="31"/>
      <c r="Q161" s="31"/>
      <c r="R161" s="31"/>
      <c r="S161" s="31"/>
      <c r="T161" s="31"/>
    </row>
    <row r="162" spans="1:20" s="9" customFormat="1" ht="16.2" customHeight="1" thickBot="1" x14ac:dyDescent="0.35">
      <c r="A162" s="551"/>
      <c r="B162" s="576" t="s">
        <v>69</v>
      </c>
      <c r="C162" s="53" t="s">
        <v>55</v>
      </c>
      <c r="D162" s="52">
        <f>SUM(D163:D169)</f>
        <v>2051.1</v>
      </c>
      <c r="E162" s="52">
        <f>SUM(E163:E169)</f>
        <v>0</v>
      </c>
      <c r="F162" s="52">
        <f>SUM(F163:F169)</f>
        <v>2051.1</v>
      </c>
      <c r="G162" s="52">
        <f>SUM(G163:G169)</f>
        <v>0</v>
      </c>
      <c r="H162" s="40"/>
      <c r="I162" s="39"/>
      <c r="J162" s="42"/>
      <c r="K162" s="42"/>
      <c r="L162" s="39"/>
      <c r="M162" s="39"/>
      <c r="N162" s="551"/>
      <c r="O162" s="31"/>
      <c r="P162" s="31"/>
      <c r="Q162" s="31"/>
      <c r="R162" s="31"/>
      <c r="S162" s="31"/>
      <c r="T162" s="31"/>
    </row>
    <row r="163" spans="1:20" s="9" customFormat="1" ht="16.2" customHeight="1" thickBot="1" x14ac:dyDescent="0.35">
      <c r="A163" s="552"/>
      <c r="B163" s="577"/>
      <c r="C163" s="49">
        <v>2024</v>
      </c>
      <c r="D163" s="50">
        <v>861.5</v>
      </c>
      <c r="E163" s="51">
        <v>0</v>
      </c>
      <c r="F163" s="50">
        <v>861.5</v>
      </c>
      <c r="G163" s="50">
        <v>0</v>
      </c>
      <c r="H163" s="40"/>
      <c r="I163" s="39"/>
      <c r="J163" s="39"/>
      <c r="K163" s="39"/>
      <c r="L163" s="39"/>
      <c r="M163" s="39"/>
      <c r="N163" s="552"/>
      <c r="O163" s="31"/>
      <c r="P163" s="31"/>
      <c r="Q163" s="31"/>
      <c r="R163" s="31"/>
      <c r="S163" s="31"/>
      <c r="T163" s="31"/>
    </row>
    <row r="164" spans="1:20" s="9" customFormat="1" ht="16.2" customHeight="1" thickBot="1" x14ac:dyDescent="0.35">
      <c r="A164" s="552"/>
      <c r="B164" s="577"/>
      <c r="C164" s="49">
        <v>2025</v>
      </c>
      <c r="D164" s="56">
        <v>839.6</v>
      </c>
      <c r="E164" s="51">
        <v>0</v>
      </c>
      <c r="F164" s="56">
        <v>839.6</v>
      </c>
      <c r="G164" s="50">
        <v>0</v>
      </c>
      <c r="H164" s="40"/>
      <c r="I164" s="39"/>
      <c r="J164" s="39"/>
      <c r="K164" s="39"/>
      <c r="L164" s="39"/>
      <c r="M164" s="39"/>
      <c r="N164" s="552"/>
      <c r="O164" s="31"/>
      <c r="P164" s="31"/>
      <c r="Q164" s="31"/>
      <c r="R164" s="31"/>
      <c r="S164" s="31"/>
      <c r="T164" s="31"/>
    </row>
    <row r="165" spans="1:20" s="9" customFormat="1" ht="16.2" customHeight="1" thickBot="1" x14ac:dyDescent="0.35">
      <c r="A165" s="552"/>
      <c r="B165" s="577"/>
      <c r="C165" s="49">
        <v>2026</v>
      </c>
      <c r="D165" s="50">
        <v>350</v>
      </c>
      <c r="E165" s="51">
        <v>0</v>
      </c>
      <c r="F165" s="50">
        <v>350</v>
      </c>
      <c r="G165" s="50">
        <v>0</v>
      </c>
      <c r="H165" s="40"/>
      <c r="I165" s="39"/>
      <c r="J165" s="39"/>
      <c r="K165" s="39"/>
      <c r="L165" s="39"/>
      <c r="M165" s="39"/>
      <c r="N165" s="552"/>
      <c r="O165" s="31"/>
      <c r="P165" s="31"/>
      <c r="Q165" s="31"/>
      <c r="R165" s="31"/>
      <c r="S165" s="31"/>
      <c r="T165" s="31"/>
    </row>
    <row r="166" spans="1:20" s="9" customFormat="1" ht="16.2" customHeight="1" thickBot="1" x14ac:dyDescent="0.35">
      <c r="A166" s="552"/>
      <c r="B166" s="577"/>
      <c r="C166" s="49">
        <v>2027</v>
      </c>
      <c r="D166" s="50">
        <v>0</v>
      </c>
      <c r="E166" s="51">
        <v>0</v>
      </c>
      <c r="F166" s="51">
        <v>0</v>
      </c>
      <c r="G166" s="50">
        <v>0</v>
      </c>
      <c r="H166" s="40"/>
      <c r="I166" s="39"/>
      <c r="J166" s="39"/>
      <c r="K166" s="39"/>
      <c r="L166" s="39"/>
      <c r="M166" s="39"/>
      <c r="N166" s="552"/>
      <c r="O166" s="31"/>
      <c r="P166" s="31"/>
      <c r="Q166" s="31"/>
      <c r="R166" s="31"/>
      <c r="S166" s="31"/>
      <c r="T166" s="31"/>
    </row>
    <row r="167" spans="1:20" s="9" customFormat="1" ht="16.2" customHeight="1" thickBot="1" x14ac:dyDescent="0.35">
      <c r="A167" s="552"/>
      <c r="B167" s="577"/>
      <c r="C167" s="49">
        <v>2028</v>
      </c>
      <c r="D167" s="50">
        <v>0</v>
      </c>
      <c r="E167" s="50">
        <v>0</v>
      </c>
      <c r="F167" s="51">
        <v>0</v>
      </c>
      <c r="G167" s="50">
        <v>0</v>
      </c>
      <c r="H167" s="40"/>
      <c r="I167" s="39"/>
      <c r="J167" s="39"/>
      <c r="K167" s="39"/>
      <c r="L167" s="39"/>
      <c r="M167" s="39"/>
      <c r="N167" s="552"/>
      <c r="O167" s="31"/>
      <c r="P167" s="31"/>
      <c r="Q167" s="31"/>
      <c r="R167" s="31"/>
      <c r="S167" s="31"/>
      <c r="T167" s="31"/>
    </row>
    <row r="168" spans="1:20" s="9" customFormat="1" ht="16.2" customHeight="1" thickBot="1" x14ac:dyDescent="0.35">
      <c r="A168" s="552"/>
      <c r="B168" s="577"/>
      <c r="C168" s="49">
        <v>2029</v>
      </c>
      <c r="D168" s="50">
        <v>0</v>
      </c>
      <c r="E168" s="50">
        <v>0</v>
      </c>
      <c r="F168" s="51">
        <v>0</v>
      </c>
      <c r="G168" s="50">
        <v>0</v>
      </c>
      <c r="H168" s="40"/>
      <c r="I168" s="39"/>
      <c r="J168" s="39"/>
      <c r="K168" s="39"/>
      <c r="L168" s="39"/>
      <c r="M168" s="39"/>
      <c r="N168" s="552"/>
      <c r="O168" s="31"/>
      <c r="P168" s="31"/>
      <c r="Q168" s="31"/>
      <c r="R168" s="31"/>
      <c r="S168" s="31"/>
      <c r="T168" s="31"/>
    </row>
    <row r="169" spans="1:20" s="9" customFormat="1" ht="16.2" customHeight="1" thickBot="1" x14ac:dyDescent="0.35">
      <c r="A169" s="552"/>
      <c r="B169" s="577"/>
      <c r="C169" s="49">
        <v>2030</v>
      </c>
      <c r="D169" s="50">
        <v>0</v>
      </c>
      <c r="E169" s="50">
        <v>0</v>
      </c>
      <c r="F169" s="51">
        <v>0</v>
      </c>
      <c r="G169" s="50">
        <v>0</v>
      </c>
      <c r="H169" s="40"/>
      <c r="I169" s="39"/>
      <c r="J169" s="39"/>
      <c r="K169" s="39"/>
      <c r="L169" s="39"/>
      <c r="M169" s="39"/>
      <c r="N169" s="552"/>
      <c r="O169" s="31"/>
      <c r="P169" s="31"/>
      <c r="Q169" s="31"/>
      <c r="R169" s="31"/>
      <c r="S169" s="31"/>
      <c r="T169" s="31"/>
    </row>
    <row r="170" spans="1:20" s="9" customFormat="1" ht="13.95" customHeight="1" thickBot="1" x14ac:dyDescent="0.35">
      <c r="A170" s="578">
        <v>6</v>
      </c>
      <c r="B170" s="580" t="s">
        <v>426</v>
      </c>
      <c r="C170" s="41" t="s">
        <v>55</v>
      </c>
      <c r="D170" s="60">
        <f>SUM(D171:D177)</f>
        <v>950</v>
      </c>
      <c r="E170" s="60">
        <f>SUM(E171:E177)</f>
        <v>0</v>
      </c>
      <c r="F170" s="60">
        <f>SUM(F171:F177)</f>
        <v>950</v>
      </c>
      <c r="G170" s="60">
        <f>SUM(G171:G177)</f>
        <v>0</v>
      </c>
      <c r="H170" s="40"/>
      <c r="I170" s="39"/>
      <c r="J170" s="42"/>
      <c r="K170" s="42"/>
      <c r="L170" s="39"/>
      <c r="M170" s="39"/>
      <c r="N170" s="551" t="s">
        <v>72</v>
      </c>
      <c r="O170" s="31"/>
      <c r="P170" s="31"/>
      <c r="Q170" s="31"/>
      <c r="R170" s="31"/>
      <c r="S170" s="31"/>
      <c r="T170" s="31"/>
    </row>
    <row r="171" spans="1:20" s="9" customFormat="1" ht="13.95" customHeight="1" thickBot="1" x14ac:dyDescent="0.35">
      <c r="A171" s="579"/>
      <c r="B171" s="581"/>
      <c r="C171" s="59">
        <v>2024</v>
      </c>
      <c r="D171" s="36">
        <v>950</v>
      </c>
      <c r="E171" s="36">
        <f t="shared" ref="E171:E177" si="0">SUM(E179+E187)</f>
        <v>0</v>
      </c>
      <c r="F171" s="36">
        <v>950</v>
      </c>
      <c r="G171" s="36">
        <f t="shared" ref="G171:G177" si="1">SUM(G179+G187)</f>
        <v>0</v>
      </c>
      <c r="H171" s="40"/>
      <c r="I171" s="39"/>
      <c r="J171" s="39"/>
      <c r="K171" s="39"/>
      <c r="L171" s="39"/>
      <c r="M171" s="39"/>
      <c r="N171" s="552"/>
      <c r="O171" s="31"/>
      <c r="P171" s="31"/>
      <c r="Q171" s="31"/>
      <c r="R171" s="31"/>
      <c r="S171" s="31"/>
      <c r="T171" s="31"/>
    </row>
    <row r="172" spans="1:20" s="9" customFormat="1" ht="13.95" customHeight="1" thickBot="1" x14ac:dyDescent="0.35">
      <c r="A172" s="579"/>
      <c r="B172" s="581"/>
      <c r="C172" s="59">
        <v>2025</v>
      </c>
      <c r="D172" s="36">
        <f t="shared" ref="D172:D177" si="2">SUM(D180+D188)</f>
        <v>0</v>
      </c>
      <c r="E172" s="36">
        <f t="shared" si="0"/>
        <v>0</v>
      </c>
      <c r="F172" s="36">
        <f>SUM(F180+F188)</f>
        <v>0</v>
      </c>
      <c r="G172" s="36">
        <f t="shared" si="1"/>
        <v>0</v>
      </c>
      <c r="H172" s="40"/>
      <c r="I172" s="39"/>
      <c r="J172" s="39"/>
      <c r="K172" s="39"/>
      <c r="L172" s="39"/>
      <c r="M172" s="39"/>
      <c r="N172" s="552"/>
      <c r="O172" s="31"/>
      <c r="P172" s="31"/>
      <c r="Q172" s="31"/>
      <c r="R172" s="31"/>
      <c r="S172" s="31"/>
      <c r="T172" s="31"/>
    </row>
    <row r="173" spans="1:20" s="9" customFormat="1" ht="13.95" customHeight="1" thickBot="1" x14ac:dyDescent="0.35">
      <c r="A173" s="579"/>
      <c r="B173" s="581"/>
      <c r="C173" s="58">
        <v>2026</v>
      </c>
      <c r="D173" s="36">
        <f t="shared" si="2"/>
        <v>0</v>
      </c>
      <c r="E173" s="36">
        <f t="shared" si="0"/>
        <v>0</v>
      </c>
      <c r="F173" s="36">
        <f>SUM(F181+F189)</f>
        <v>0</v>
      </c>
      <c r="G173" s="36">
        <f t="shared" si="1"/>
        <v>0</v>
      </c>
      <c r="H173" s="40"/>
      <c r="I173" s="39"/>
      <c r="J173" s="39"/>
      <c r="K173" s="39"/>
      <c r="L173" s="39"/>
      <c r="M173" s="39"/>
      <c r="N173" s="552"/>
      <c r="O173" s="31"/>
      <c r="P173" s="31"/>
      <c r="Q173" s="31"/>
      <c r="R173" s="31"/>
      <c r="S173" s="31"/>
      <c r="T173" s="31"/>
    </row>
    <row r="174" spans="1:20" s="9" customFormat="1" ht="13.95" customHeight="1" thickBot="1" x14ac:dyDescent="0.35">
      <c r="A174" s="579"/>
      <c r="B174" s="581"/>
      <c r="C174" s="58">
        <v>2027</v>
      </c>
      <c r="D174" s="36">
        <f t="shared" si="2"/>
        <v>0</v>
      </c>
      <c r="E174" s="36">
        <f t="shared" si="0"/>
        <v>0</v>
      </c>
      <c r="F174" s="36">
        <f>SUM(F182+F190)</f>
        <v>0</v>
      </c>
      <c r="G174" s="36">
        <f t="shared" si="1"/>
        <v>0</v>
      </c>
      <c r="H174" s="40"/>
      <c r="I174" s="39"/>
      <c r="J174" s="39"/>
      <c r="K174" s="39"/>
      <c r="L174" s="39"/>
      <c r="M174" s="39"/>
      <c r="N174" s="552"/>
      <c r="O174" s="31"/>
      <c r="P174" s="31"/>
      <c r="Q174" s="31"/>
      <c r="R174" s="31"/>
      <c r="S174" s="31"/>
      <c r="T174" s="31"/>
    </row>
    <row r="175" spans="1:20" s="9" customFormat="1" ht="13.95" customHeight="1" thickBot="1" x14ac:dyDescent="0.35">
      <c r="A175" s="579"/>
      <c r="B175" s="581"/>
      <c r="C175" s="58">
        <v>2028</v>
      </c>
      <c r="D175" s="36">
        <f t="shared" si="2"/>
        <v>0</v>
      </c>
      <c r="E175" s="36">
        <f t="shared" si="0"/>
        <v>0</v>
      </c>
      <c r="F175" s="36">
        <f>SUM(F183+F191)</f>
        <v>0</v>
      </c>
      <c r="G175" s="36">
        <f t="shared" si="1"/>
        <v>0</v>
      </c>
      <c r="H175" s="40"/>
      <c r="I175" s="39"/>
      <c r="J175" s="39"/>
      <c r="K175" s="39"/>
      <c r="L175" s="39"/>
      <c r="M175" s="39"/>
      <c r="N175" s="552"/>
      <c r="O175" s="31"/>
      <c r="P175" s="31"/>
      <c r="Q175" s="31"/>
      <c r="R175" s="31"/>
      <c r="S175" s="31"/>
      <c r="T175" s="31"/>
    </row>
    <row r="176" spans="1:20" s="9" customFormat="1" ht="13.95" customHeight="1" thickBot="1" x14ac:dyDescent="0.35">
      <c r="A176" s="579"/>
      <c r="B176" s="581"/>
      <c r="C176" s="57">
        <v>2029</v>
      </c>
      <c r="D176" s="36">
        <f t="shared" si="2"/>
        <v>0</v>
      </c>
      <c r="E176" s="36">
        <f t="shared" si="0"/>
        <v>0</v>
      </c>
      <c r="F176" s="36">
        <f>SUM(F184+F192)</f>
        <v>0</v>
      </c>
      <c r="G176" s="36">
        <f t="shared" si="1"/>
        <v>0</v>
      </c>
      <c r="H176" s="40"/>
      <c r="I176" s="39"/>
      <c r="J176" s="39"/>
      <c r="K176" s="39"/>
      <c r="L176" s="39"/>
      <c r="M176" s="39"/>
      <c r="N176" s="552"/>
      <c r="O176" s="31"/>
      <c r="P176" s="31"/>
      <c r="Q176" s="31"/>
      <c r="R176" s="31"/>
      <c r="S176" s="31"/>
      <c r="T176" s="31"/>
    </row>
    <row r="177" spans="1:20" s="9" customFormat="1" ht="13.95" customHeight="1" thickBot="1" x14ac:dyDescent="0.35">
      <c r="A177" s="579"/>
      <c r="B177" s="581"/>
      <c r="C177" s="55">
        <v>2030</v>
      </c>
      <c r="D177" s="36">
        <f t="shared" si="2"/>
        <v>0</v>
      </c>
      <c r="E177" s="36">
        <f t="shared" si="0"/>
        <v>0</v>
      </c>
      <c r="F177" s="36">
        <v>0</v>
      </c>
      <c r="G177" s="36">
        <f t="shared" si="1"/>
        <v>0</v>
      </c>
      <c r="H177" s="40"/>
      <c r="I177" s="39"/>
      <c r="J177" s="39"/>
      <c r="K177" s="39"/>
      <c r="L177" s="39"/>
      <c r="M177" s="39"/>
      <c r="N177" s="552"/>
      <c r="O177" s="31"/>
      <c r="P177" s="31"/>
      <c r="Q177" s="31"/>
      <c r="R177" s="31"/>
      <c r="S177" s="31"/>
      <c r="T177" s="31"/>
    </row>
    <row r="178" spans="1:20" s="9" customFormat="1" ht="13.95" customHeight="1" thickBot="1" x14ac:dyDescent="0.35">
      <c r="A178" s="551"/>
      <c r="B178" s="576" t="s">
        <v>70</v>
      </c>
      <c r="C178" s="53" t="s">
        <v>55</v>
      </c>
      <c r="D178" s="52">
        <f>SUM(D179:D185)</f>
        <v>0</v>
      </c>
      <c r="E178" s="52">
        <f>SUM(E179:E185)</f>
        <v>0</v>
      </c>
      <c r="F178" s="52">
        <f>SUM(F179:F185)</f>
        <v>0</v>
      </c>
      <c r="G178" s="52">
        <f>SUM(G179:G185)</f>
        <v>0</v>
      </c>
      <c r="H178" s="40"/>
      <c r="I178" s="39"/>
      <c r="J178" s="42"/>
      <c r="K178" s="42"/>
      <c r="L178" s="39"/>
      <c r="M178" s="38"/>
      <c r="N178" s="551"/>
      <c r="O178" s="31"/>
      <c r="P178" s="31"/>
      <c r="Q178" s="31"/>
      <c r="R178" s="31"/>
      <c r="S178" s="31"/>
      <c r="T178" s="31"/>
    </row>
    <row r="179" spans="1:20" s="9" customFormat="1" ht="13.95" customHeight="1" thickBot="1" x14ac:dyDescent="0.35">
      <c r="A179" s="552"/>
      <c r="B179" s="577"/>
      <c r="C179" s="49">
        <v>2024</v>
      </c>
      <c r="D179" s="50">
        <v>0</v>
      </c>
      <c r="E179" s="51">
        <v>0</v>
      </c>
      <c r="F179" s="51">
        <v>0</v>
      </c>
      <c r="G179" s="51">
        <v>0</v>
      </c>
      <c r="H179" s="40"/>
      <c r="I179" s="39"/>
      <c r="J179" s="39"/>
      <c r="K179" s="39"/>
      <c r="L179" s="39"/>
      <c r="M179" s="38"/>
      <c r="N179" s="552"/>
      <c r="O179" s="31"/>
      <c r="P179" s="31"/>
      <c r="Q179" s="31"/>
      <c r="R179" s="31"/>
      <c r="S179" s="31"/>
      <c r="T179" s="31"/>
    </row>
    <row r="180" spans="1:20" s="9" customFormat="1" ht="13.95" customHeight="1" thickBot="1" x14ac:dyDescent="0.35">
      <c r="A180" s="552"/>
      <c r="B180" s="577"/>
      <c r="C180" s="49">
        <v>2025</v>
      </c>
      <c r="D180" s="50">
        <v>0</v>
      </c>
      <c r="E180" s="51">
        <v>0</v>
      </c>
      <c r="F180" s="51">
        <v>0</v>
      </c>
      <c r="G180" s="51">
        <v>0</v>
      </c>
      <c r="H180" s="40"/>
      <c r="I180" s="39"/>
      <c r="J180" s="39"/>
      <c r="K180" s="39"/>
      <c r="L180" s="39"/>
      <c r="M180" s="38"/>
      <c r="N180" s="552"/>
      <c r="O180" s="31"/>
      <c r="P180" s="31"/>
      <c r="Q180" s="31"/>
      <c r="R180" s="31"/>
      <c r="S180" s="31"/>
      <c r="T180" s="31"/>
    </row>
    <row r="181" spans="1:20" s="9" customFormat="1" ht="13.95" customHeight="1" thickBot="1" x14ac:dyDescent="0.35">
      <c r="A181" s="552"/>
      <c r="B181" s="577"/>
      <c r="C181" s="49">
        <v>2026</v>
      </c>
      <c r="D181" s="50">
        <v>0</v>
      </c>
      <c r="E181" s="51">
        <v>0</v>
      </c>
      <c r="F181" s="51">
        <v>0</v>
      </c>
      <c r="G181" s="51">
        <v>0</v>
      </c>
      <c r="H181" s="40"/>
      <c r="I181" s="39"/>
      <c r="J181" s="39"/>
      <c r="K181" s="39"/>
      <c r="L181" s="39"/>
      <c r="M181" s="38"/>
      <c r="N181" s="552"/>
      <c r="O181" s="31"/>
      <c r="P181" s="31"/>
      <c r="Q181" s="31"/>
      <c r="R181" s="31"/>
      <c r="S181" s="31"/>
      <c r="T181" s="31"/>
    </row>
    <row r="182" spans="1:20" s="9" customFormat="1" ht="13.95" customHeight="1" thickBot="1" x14ac:dyDescent="0.35">
      <c r="A182" s="552"/>
      <c r="B182" s="577"/>
      <c r="C182" s="49">
        <v>2027</v>
      </c>
      <c r="D182" s="50">
        <v>0</v>
      </c>
      <c r="E182" s="51">
        <v>0</v>
      </c>
      <c r="F182" s="51">
        <v>0</v>
      </c>
      <c r="G182" s="51">
        <v>0</v>
      </c>
      <c r="H182" s="40"/>
      <c r="I182" s="39"/>
      <c r="J182" s="39"/>
      <c r="K182" s="39"/>
      <c r="L182" s="39"/>
      <c r="M182" s="38"/>
      <c r="N182" s="552"/>
      <c r="O182" s="31"/>
      <c r="P182" s="31"/>
      <c r="Q182" s="31"/>
      <c r="R182" s="31"/>
      <c r="S182" s="31"/>
      <c r="T182" s="31"/>
    </row>
    <row r="183" spans="1:20" s="9" customFormat="1" ht="13.95" customHeight="1" thickBot="1" x14ac:dyDescent="0.35">
      <c r="A183" s="552"/>
      <c r="B183" s="577"/>
      <c r="C183" s="49">
        <v>2028</v>
      </c>
      <c r="D183" s="50">
        <v>0</v>
      </c>
      <c r="E183" s="51">
        <v>0</v>
      </c>
      <c r="F183" s="51">
        <v>0</v>
      </c>
      <c r="G183" s="51">
        <v>0</v>
      </c>
      <c r="H183" s="40"/>
      <c r="I183" s="39"/>
      <c r="J183" s="39"/>
      <c r="K183" s="39"/>
      <c r="L183" s="39"/>
      <c r="M183" s="38"/>
      <c r="N183" s="552"/>
      <c r="O183" s="31"/>
      <c r="P183" s="31"/>
      <c r="Q183" s="31"/>
      <c r="R183" s="31"/>
      <c r="S183" s="31"/>
      <c r="T183" s="31"/>
    </row>
    <row r="184" spans="1:20" s="9" customFormat="1" ht="18" customHeight="1" thickBot="1" x14ac:dyDescent="0.35">
      <c r="A184" s="552"/>
      <c r="B184" s="577"/>
      <c r="C184" s="49">
        <v>2029</v>
      </c>
      <c r="D184" s="50">
        <v>0</v>
      </c>
      <c r="E184" s="50">
        <v>0</v>
      </c>
      <c r="F184" s="50">
        <v>0</v>
      </c>
      <c r="G184" s="50">
        <v>0</v>
      </c>
      <c r="H184" s="40"/>
      <c r="I184" s="39"/>
      <c r="J184" s="39"/>
      <c r="K184" s="39"/>
      <c r="L184" s="39"/>
      <c r="M184" s="38"/>
      <c r="N184" s="552"/>
      <c r="O184" s="31"/>
      <c r="P184" s="31"/>
      <c r="Q184" s="31"/>
      <c r="R184" s="31"/>
      <c r="S184" s="31"/>
      <c r="T184" s="31"/>
    </row>
    <row r="185" spans="1:20" s="9" customFormat="1" ht="15" thickBot="1" x14ac:dyDescent="0.35">
      <c r="A185" s="552"/>
      <c r="B185" s="577"/>
      <c r="C185" s="49">
        <v>2030</v>
      </c>
      <c r="D185" s="50">
        <v>0</v>
      </c>
      <c r="E185" s="50">
        <v>0</v>
      </c>
      <c r="F185" s="50">
        <v>0</v>
      </c>
      <c r="G185" s="50">
        <v>0</v>
      </c>
      <c r="H185" s="40"/>
      <c r="I185" s="39"/>
      <c r="J185" s="39"/>
      <c r="K185" s="39"/>
      <c r="L185" s="39"/>
      <c r="M185" s="38"/>
      <c r="N185" s="552"/>
      <c r="O185" s="31"/>
      <c r="P185" s="31"/>
      <c r="Q185" s="31"/>
      <c r="R185" s="31"/>
      <c r="S185" s="31"/>
      <c r="T185" s="31"/>
    </row>
    <row r="186" spans="1:20" s="9" customFormat="1" ht="15" thickBot="1" x14ac:dyDescent="0.35">
      <c r="A186" s="551"/>
      <c r="B186" s="576" t="s">
        <v>69</v>
      </c>
      <c r="C186" s="53" t="s">
        <v>55</v>
      </c>
      <c r="D186" s="52">
        <f>SUM(D187:D193)</f>
        <v>950</v>
      </c>
      <c r="E186" s="52">
        <f>SUM(E187:E193)</f>
        <v>0</v>
      </c>
      <c r="F186" s="52">
        <f>SUM(F187:F193)</f>
        <v>950</v>
      </c>
      <c r="G186" s="52">
        <f>E186:E193</f>
        <v>0</v>
      </c>
      <c r="H186" s="40"/>
      <c r="I186" s="39"/>
      <c r="J186" s="42"/>
      <c r="K186" s="42"/>
      <c r="L186" s="39"/>
      <c r="M186" s="38"/>
      <c r="N186" s="551"/>
      <c r="O186" s="31"/>
      <c r="P186" s="31"/>
      <c r="Q186" s="31"/>
      <c r="R186" s="31"/>
      <c r="S186" s="31"/>
      <c r="T186" s="31"/>
    </row>
    <row r="187" spans="1:20" s="9" customFormat="1" ht="15" thickBot="1" x14ac:dyDescent="0.35">
      <c r="A187" s="552"/>
      <c r="B187" s="577"/>
      <c r="C187" s="49">
        <v>2024</v>
      </c>
      <c r="D187" s="50">
        <v>950</v>
      </c>
      <c r="E187" s="51">
        <v>0</v>
      </c>
      <c r="F187" s="51">
        <v>950</v>
      </c>
      <c r="G187" s="52">
        <f>E187:E193</f>
        <v>0</v>
      </c>
      <c r="H187" s="40"/>
      <c r="I187" s="39"/>
      <c r="J187" s="39"/>
      <c r="K187" s="39"/>
      <c r="L187" s="39"/>
      <c r="M187" s="38"/>
      <c r="N187" s="552"/>
      <c r="O187" s="31"/>
      <c r="P187" s="31"/>
      <c r="Q187" s="31"/>
      <c r="R187" s="31"/>
      <c r="S187" s="31"/>
      <c r="T187" s="31"/>
    </row>
    <row r="188" spans="1:20" s="9" customFormat="1" ht="15" thickBot="1" x14ac:dyDescent="0.35">
      <c r="A188" s="552"/>
      <c r="B188" s="577"/>
      <c r="C188" s="49">
        <v>2025</v>
      </c>
      <c r="D188" s="50">
        <v>0</v>
      </c>
      <c r="E188" s="51">
        <v>0</v>
      </c>
      <c r="F188" s="51">
        <v>0</v>
      </c>
      <c r="G188" s="52">
        <f>E188:E193</f>
        <v>0</v>
      </c>
      <c r="H188" s="40"/>
      <c r="I188" s="39"/>
      <c r="J188" s="39"/>
      <c r="K188" s="39"/>
      <c r="L188" s="39"/>
      <c r="M188" s="38"/>
      <c r="N188" s="552"/>
      <c r="O188" s="31"/>
      <c r="P188" s="31"/>
      <c r="Q188" s="31"/>
      <c r="R188" s="31"/>
      <c r="S188" s="31"/>
      <c r="T188" s="31"/>
    </row>
    <row r="189" spans="1:20" s="9" customFormat="1" ht="15" thickBot="1" x14ac:dyDescent="0.35">
      <c r="A189" s="552"/>
      <c r="B189" s="577"/>
      <c r="C189" s="49">
        <v>2026</v>
      </c>
      <c r="D189" s="50">
        <v>0</v>
      </c>
      <c r="E189" s="51">
        <v>0</v>
      </c>
      <c r="F189" s="51">
        <v>0</v>
      </c>
      <c r="G189" s="52">
        <f>E189:E193</f>
        <v>0</v>
      </c>
      <c r="H189" s="40"/>
      <c r="I189" s="39"/>
      <c r="J189" s="39"/>
      <c r="K189" s="39"/>
      <c r="L189" s="39"/>
      <c r="M189" s="38"/>
      <c r="N189" s="552"/>
      <c r="O189" s="31"/>
      <c r="P189" s="31"/>
      <c r="Q189" s="31"/>
      <c r="R189" s="31"/>
      <c r="S189" s="31"/>
      <c r="T189" s="31"/>
    </row>
    <row r="190" spans="1:20" s="9" customFormat="1" ht="15" thickBot="1" x14ac:dyDescent="0.35">
      <c r="A190" s="552"/>
      <c r="B190" s="577"/>
      <c r="C190" s="49">
        <v>2027</v>
      </c>
      <c r="D190" s="50">
        <v>0</v>
      </c>
      <c r="E190" s="51">
        <v>0</v>
      </c>
      <c r="F190" s="51">
        <v>0</v>
      </c>
      <c r="G190" s="52">
        <f>E190:E193</f>
        <v>0</v>
      </c>
      <c r="H190" s="40"/>
      <c r="I190" s="39"/>
      <c r="J190" s="39"/>
      <c r="K190" s="39"/>
      <c r="L190" s="39"/>
      <c r="M190" s="38"/>
      <c r="N190" s="552"/>
      <c r="O190" s="31"/>
      <c r="P190" s="31"/>
      <c r="Q190" s="31"/>
      <c r="R190" s="31"/>
      <c r="S190" s="31"/>
      <c r="T190" s="31"/>
    </row>
    <row r="191" spans="1:20" s="9" customFormat="1" ht="18.600000000000001" customHeight="1" thickBot="1" x14ac:dyDescent="0.35">
      <c r="A191" s="552"/>
      <c r="B191" s="577"/>
      <c r="C191" s="49">
        <v>2028</v>
      </c>
      <c r="D191" s="50">
        <v>0</v>
      </c>
      <c r="E191" s="51">
        <v>0</v>
      </c>
      <c r="F191" s="51">
        <v>0</v>
      </c>
      <c r="G191" s="52">
        <f>E191:E193</f>
        <v>0</v>
      </c>
      <c r="H191" s="40"/>
      <c r="I191" s="39"/>
      <c r="J191" s="39"/>
      <c r="K191" s="39"/>
      <c r="L191" s="39"/>
      <c r="M191" s="38"/>
      <c r="N191" s="552"/>
      <c r="O191" s="31"/>
      <c r="P191" s="31"/>
      <c r="Q191" s="31"/>
      <c r="R191" s="31"/>
      <c r="S191" s="31"/>
      <c r="T191" s="31"/>
    </row>
    <row r="192" spans="1:20" s="9" customFormat="1" ht="15" thickBot="1" x14ac:dyDescent="0.35">
      <c r="A192" s="552"/>
      <c r="B192" s="577"/>
      <c r="C192" s="49">
        <v>2029</v>
      </c>
      <c r="D192" s="50">
        <v>0</v>
      </c>
      <c r="E192" s="51">
        <v>0</v>
      </c>
      <c r="F192" s="51">
        <v>0</v>
      </c>
      <c r="G192" s="52">
        <f>E192:E193</f>
        <v>0</v>
      </c>
      <c r="H192" s="40"/>
      <c r="I192" s="39"/>
      <c r="J192" s="39"/>
      <c r="K192" s="39"/>
      <c r="L192" s="39"/>
      <c r="M192" s="38"/>
      <c r="N192" s="552"/>
      <c r="O192" s="31"/>
      <c r="P192" s="31"/>
      <c r="Q192" s="31"/>
      <c r="R192" s="31"/>
      <c r="S192" s="31"/>
      <c r="T192" s="31"/>
    </row>
    <row r="193" spans="1:154" s="9" customFormat="1" ht="15" thickBot="1" x14ac:dyDescent="0.35">
      <c r="A193" s="552"/>
      <c r="B193" s="577"/>
      <c r="C193" s="49">
        <v>2030</v>
      </c>
      <c r="D193" s="50">
        <v>0</v>
      </c>
      <c r="E193" s="51">
        <v>0</v>
      </c>
      <c r="F193" s="51">
        <v>0</v>
      </c>
      <c r="G193" s="52">
        <f>E193:E193</f>
        <v>0</v>
      </c>
      <c r="H193" s="40"/>
      <c r="I193" s="39"/>
      <c r="J193" s="39"/>
      <c r="K193" s="39"/>
      <c r="L193" s="39"/>
      <c r="M193" s="38"/>
      <c r="N193" s="552"/>
      <c r="O193" s="31"/>
      <c r="P193" s="31"/>
      <c r="Q193" s="31"/>
      <c r="R193" s="31"/>
      <c r="S193" s="31"/>
      <c r="T193" s="31"/>
    </row>
    <row r="194" spans="1:154" s="31" customFormat="1" ht="15" thickBot="1" x14ac:dyDescent="0.35">
      <c r="A194" s="465"/>
      <c r="B194" s="582" t="s">
        <v>30</v>
      </c>
      <c r="C194" s="48" t="s">
        <v>55</v>
      </c>
      <c r="D194" s="106">
        <f>SUM(D195:D201)</f>
        <v>92309.500000000015</v>
      </c>
      <c r="E194" s="106">
        <f>SUM(E195:E201)</f>
        <v>0</v>
      </c>
      <c r="F194" s="106">
        <f>SUM(F195:F201)</f>
        <v>92309.500000000015</v>
      </c>
      <c r="G194" s="106">
        <f>SUM(G195:G201)</f>
        <v>0</v>
      </c>
      <c r="H194" s="47"/>
      <c r="I194" s="45"/>
      <c r="J194" s="46"/>
      <c r="K194" s="46"/>
      <c r="L194" s="45"/>
      <c r="M194" s="45"/>
      <c r="N194" s="465" t="s">
        <v>391</v>
      </c>
      <c r="U194" s="9"/>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row>
    <row r="195" spans="1:154" s="31" customFormat="1" ht="15" thickBot="1" x14ac:dyDescent="0.35">
      <c r="A195" s="466"/>
      <c r="B195" s="583"/>
      <c r="C195" s="34">
        <v>2024</v>
      </c>
      <c r="D195" s="105">
        <f>SUM(D27+D64+D96+D113+D147+D171)</f>
        <v>40920.1</v>
      </c>
      <c r="E195" s="105">
        <f t="shared" ref="E195:G195" si="3">SUM(E27+E64+E96+E113+E147+E171)</f>
        <v>0</v>
      </c>
      <c r="F195" s="105">
        <f t="shared" si="3"/>
        <v>40920.1</v>
      </c>
      <c r="G195" s="105">
        <f t="shared" si="3"/>
        <v>0</v>
      </c>
      <c r="H195" s="44"/>
      <c r="I195" s="43"/>
      <c r="J195" s="43"/>
      <c r="K195" s="43"/>
      <c r="L195" s="43"/>
      <c r="M195" s="43"/>
      <c r="N195" s="466"/>
      <c r="U195" s="9"/>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row>
    <row r="196" spans="1:154" s="31" customFormat="1" ht="15" thickBot="1" x14ac:dyDescent="0.35">
      <c r="A196" s="466"/>
      <c r="B196" s="583"/>
      <c r="C196" s="34">
        <v>2025</v>
      </c>
      <c r="D196" s="105">
        <f t="shared" ref="D196:G196" si="4">SUM(D28+D65+D97+D114+D148+D172)</f>
        <v>9410.1</v>
      </c>
      <c r="E196" s="105">
        <f t="shared" si="4"/>
        <v>0</v>
      </c>
      <c r="F196" s="105">
        <f t="shared" si="4"/>
        <v>9410.1</v>
      </c>
      <c r="G196" s="105">
        <f t="shared" si="4"/>
        <v>0</v>
      </c>
      <c r="H196" s="44"/>
      <c r="I196" s="43"/>
      <c r="J196" s="43"/>
      <c r="K196" s="43"/>
      <c r="L196" s="43"/>
      <c r="M196" s="43"/>
      <c r="N196" s="466"/>
      <c r="U196" s="9"/>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row>
    <row r="197" spans="1:154" s="31" customFormat="1" ht="15" thickBot="1" x14ac:dyDescent="0.35">
      <c r="A197" s="466"/>
      <c r="B197" s="583"/>
      <c r="C197" s="34">
        <v>2026</v>
      </c>
      <c r="D197" s="105">
        <f t="shared" ref="D197:G197" si="5">SUM(D29+D66+D98+D115+D149+D173)</f>
        <v>1779.5</v>
      </c>
      <c r="E197" s="105">
        <f t="shared" si="5"/>
        <v>0</v>
      </c>
      <c r="F197" s="105">
        <f t="shared" si="5"/>
        <v>1779.5</v>
      </c>
      <c r="G197" s="105">
        <f t="shared" si="5"/>
        <v>0</v>
      </c>
      <c r="H197" s="44"/>
      <c r="I197" s="43"/>
      <c r="J197" s="43"/>
      <c r="K197" s="43"/>
      <c r="L197" s="43"/>
      <c r="M197" s="43"/>
      <c r="N197" s="466"/>
      <c r="U197" s="9"/>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row>
    <row r="198" spans="1:154" s="9" customFormat="1" ht="15" thickBot="1" x14ac:dyDescent="0.35">
      <c r="A198" s="466"/>
      <c r="B198" s="583"/>
      <c r="C198" s="34">
        <v>2027</v>
      </c>
      <c r="D198" s="105">
        <f t="shared" ref="D198:G198" si="6">SUM(D30+D67+D99+D116+D150+D174)</f>
        <v>13519.8</v>
      </c>
      <c r="E198" s="105">
        <f t="shared" si="6"/>
        <v>0</v>
      </c>
      <c r="F198" s="105">
        <f t="shared" si="6"/>
        <v>13519.8</v>
      </c>
      <c r="G198" s="105">
        <f t="shared" si="6"/>
        <v>0</v>
      </c>
      <c r="H198" s="44"/>
      <c r="I198" s="43"/>
      <c r="J198" s="43"/>
      <c r="K198" s="43"/>
      <c r="L198" s="43"/>
      <c r="M198" s="43"/>
      <c r="N198" s="466"/>
      <c r="O198" s="31"/>
      <c r="P198" s="31"/>
      <c r="Q198" s="31"/>
      <c r="R198" s="31"/>
      <c r="S198" s="31"/>
      <c r="T198" s="31"/>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row>
    <row r="199" spans="1:154" s="9" customFormat="1" ht="15" thickBot="1" x14ac:dyDescent="0.35">
      <c r="A199" s="466"/>
      <c r="B199" s="583"/>
      <c r="C199" s="34">
        <v>2028</v>
      </c>
      <c r="D199" s="105">
        <f t="shared" ref="D199:G199" si="7">SUM(D31+D68+D100+D117+D151+D175)</f>
        <v>7530.6</v>
      </c>
      <c r="E199" s="105">
        <f t="shared" si="7"/>
        <v>0</v>
      </c>
      <c r="F199" s="105">
        <f t="shared" si="7"/>
        <v>7530.6</v>
      </c>
      <c r="G199" s="105">
        <f t="shared" si="7"/>
        <v>0</v>
      </c>
      <c r="H199" s="44"/>
      <c r="I199" s="43"/>
      <c r="J199" s="43"/>
      <c r="K199" s="43"/>
      <c r="L199" s="43"/>
      <c r="M199" s="43"/>
      <c r="N199" s="466"/>
      <c r="O199" s="31"/>
      <c r="P199" s="31"/>
      <c r="Q199" s="31"/>
      <c r="R199" s="31"/>
      <c r="S199" s="31"/>
      <c r="T199" s="31"/>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row>
    <row r="200" spans="1:154" s="9" customFormat="1" ht="15" thickBot="1" x14ac:dyDescent="0.35">
      <c r="A200" s="466"/>
      <c r="B200" s="583"/>
      <c r="C200" s="34">
        <v>2029</v>
      </c>
      <c r="D200" s="105">
        <f t="shared" ref="D200:G200" si="8">SUM(D32+D69+D101+D118+D152+D176)</f>
        <v>6368.8</v>
      </c>
      <c r="E200" s="105">
        <f t="shared" si="8"/>
        <v>0</v>
      </c>
      <c r="F200" s="105">
        <f t="shared" si="8"/>
        <v>6368.8</v>
      </c>
      <c r="G200" s="105">
        <f t="shared" si="8"/>
        <v>0</v>
      </c>
      <c r="H200" s="44"/>
      <c r="I200" s="43"/>
      <c r="J200" s="43"/>
      <c r="K200" s="43"/>
      <c r="L200" s="43"/>
      <c r="M200" s="43"/>
      <c r="N200" s="466"/>
      <c r="O200" s="31"/>
      <c r="P200" s="31"/>
      <c r="Q200" s="31"/>
      <c r="R200" s="31"/>
      <c r="S200" s="31"/>
      <c r="T200" s="31"/>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row>
    <row r="201" spans="1:154" s="9" customFormat="1" ht="15" thickBot="1" x14ac:dyDescent="0.35">
      <c r="A201" s="467"/>
      <c r="B201" s="584"/>
      <c r="C201" s="34">
        <v>2030</v>
      </c>
      <c r="D201" s="105">
        <f t="shared" ref="D201:G201" si="9">SUM(D33+D70+D102+D119+D153+D177)</f>
        <v>12780.6</v>
      </c>
      <c r="E201" s="105">
        <f t="shared" si="9"/>
        <v>0</v>
      </c>
      <c r="F201" s="105">
        <f t="shared" si="9"/>
        <v>12780.6</v>
      </c>
      <c r="G201" s="105">
        <f t="shared" si="9"/>
        <v>0</v>
      </c>
      <c r="H201" s="44"/>
      <c r="I201" s="43"/>
      <c r="J201" s="43"/>
      <c r="K201" s="43"/>
      <c r="L201" s="43"/>
      <c r="M201" s="43"/>
      <c r="N201" s="467"/>
      <c r="O201" s="31"/>
      <c r="P201" s="31"/>
      <c r="Q201" s="31"/>
      <c r="R201" s="31"/>
      <c r="S201" s="31"/>
      <c r="T201" s="3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row>
  </sheetData>
  <mergeCells count="89">
    <mergeCell ref="N162:N169"/>
    <mergeCell ref="A16:A18"/>
    <mergeCell ref="A19:A21"/>
    <mergeCell ref="A22:A24"/>
    <mergeCell ref="A25:A26"/>
    <mergeCell ref="A37:A39"/>
    <mergeCell ref="A28:A30"/>
    <mergeCell ref="A31:A33"/>
    <mergeCell ref="A34:A36"/>
    <mergeCell ref="N146:N153"/>
    <mergeCell ref="A154:A161"/>
    <mergeCell ref="B154:B161"/>
    <mergeCell ref="N154:N161"/>
    <mergeCell ref="A129:A131"/>
    <mergeCell ref="A146:A153"/>
    <mergeCell ref="B146:B153"/>
    <mergeCell ref="A194:A201"/>
    <mergeCell ref="B194:B201"/>
    <mergeCell ref="N194:N201"/>
    <mergeCell ref="A186:A193"/>
    <mergeCell ref="B186:B193"/>
    <mergeCell ref="N186:N193"/>
    <mergeCell ref="A178:A185"/>
    <mergeCell ref="B178:B185"/>
    <mergeCell ref="N178:N185"/>
    <mergeCell ref="A170:A177"/>
    <mergeCell ref="B170:B177"/>
    <mergeCell ref="N170:N177"/>
    <mergeCell ref="A162:A169"/>
    <mergeCell ref="B162:B169"/>
    <mergeCell ref="A117:A119"/>
    <mergeCell ref="A120:A121"/>
    <mergeCell ref="A122:A124"/>
    <mergeCell ref="A125:A127"/>
    <mergeCell ref="N103:N145"/>
    <mergeCell ref="A132:A134"/>
    <mergeCell ref="A135:A137"/>
    <mergeCell ref="A138:A140"/>
    <mergeCell ref="A104:A105"/>
    <mergeCell ref="A106:A108"/>
    <mergeCell ref="A109:A110"/>
    <mergeCell ref="A111:A112"/>
    <mergeCell ref="A114:A116"/>
    <mergeCell ref="A74:A76"/>
    <mergeCell ref="A77:A79"/>
    <mergeCell ref="N85:N102"/>
    <mergeCell ref="A86:A87"/>
    <mergeCell ref="A88:A89"/>
    <mergeCell ref="A90:A92"/>
    <mergeCell ref="A93:A95"/>
    <mergeCell ref="A41:A43"/>
    <mergeCell ref="A44:A46"/>
    <mergeCell ref="A47:A49"/>
    <mergeCell ref="N55:N73"/>
    <mergeCell ref="A56:A58"/>
    <mergeCell ref="A59:A61"/>
    <mergeCell ref="A62:A63"/>
    <mergeCell ref="A65:A66"/>
    <mergeCell ref="A67:A69"/>
    <mergeCell ref="A70:A72"/>
    <mergeCell ref="J11:J13"/>
    <mergeCell ref="K11:K13"/>
    <mergeCell ref="L11:L13"/>
    <mergeCell ref="M11:M13"/>
    <mergeCell ref="N11:N40"/>
    <mergeCell ref="H11:H13"/>
    <mergeCell ref="I11:I13"/>
    <mergeCell ref="B11:B13"/>
    <mergeCell ref="C11:C13"/>
    <mergeCell ref="A14:A15"/>
    <mergeCell ref="A11:A13"/>
    <mergeCell ref="D11:D13"/>
    <mergeCell ref="E11:E13"/>
    <mergeCell ref="F11:F13"/>
    <mergeCell ref="G11:G13"/>
    <mergeCell ref="J1:M2"/>
    <mergeCell ref="P1:S1"/>
    <mergeCell ref="A4:N4"/>
    <mergeCell ref="A5:N5"/>
    <mergeCell ref="A6:A9"/>
    <mergeCell ref="B6:B9"/>
    <mergeCell ref="C6:C9"/>
    <mergeCell ref="D6:E8"/>
    <mergeCell ref="F6:M6"/>
    <mergeCell ref="N6:N9"/>
    <mergeCell ref="F7:G8"/>
    <mergeCell ref="H7:I8"/>
    <mergeCell ref="J7:K8"/>
    <mergeCell ref="L7:M8"/>
  </mergeCells>
  <pageMargins left="0.25" right="0.25" top="0.75" bottom="0.75" header="0.3" footer="0.3"/>
  <pageSetup paperSize="9" scale="74" fitToHeight="0" orientation="landscape" r:id="rId1"/>
  <rowBreaks count="2" manualBreakCount="2">
    <brk id="145" max="16" man="1"/>
    <brk id="16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Паспорт программы</vt:lpstr>
      <vt:lpstr>Анализ ситуации</vt:lpstr>
      <vt:lpstr>Показатели, цели, задачи</vt:lpstr>
      <vt:lpstr>Перечень мероприятий</vt:lpstr>
      <vt:lpstr>Экономический расчёт расходов</vt:lpstr>
      <vt:lpstr>Перечень объектов</vt:lpstr>
      <vt:lpstr>'Анализ ситуации'!Область_печати</vt:lpstr>
      <vt:lpstr>'Паспорт программы'!Область_печати</vt:lpstr>
      <vt:lpstr>'Перечень мероприятий'!Область_печати</vt:lpstr>
      <vt:lpstr>'Перечень объектов'!Область_печати</vt:lpstr>
      <vt:lpstr>'Показатели, цели, задачи'!Область_печати</vt:lpstr>
      <vt:lpstr>'Экономический расчёт расходов'!Область_печати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2023-10-05T04:56:58Z</dcterms:modified>
</cp:coreProperties>
</file>