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2" sheetId="1" r:id="rId1"/>
    <sheet name="Приложение 1" sheetId="2" state="hidden" r:id="rId2"/>
  </sheets>
  <definedNames>
    <definedName name="_xlnm.Print_Titles" localSheetId="1">'Приложение 1'!$5:$8</definedName>
    <definedName name="_xlnm.Print_Titles" localSheetId="0">'Приложение 2'!$8:$11</definedName>
    <definedName name="_xlnm.Print_Area" localSheetId="1">'Приложение 1'!$A$1:$AB$46</definedName>
    <definedName name="_xlnm.Print_Area" localSheetId="0">'Приложение 2'!$A$1:$AG$897</definedName>
  </definedNames>
  <calcPr fullCalcOnLoad="1"/>
</workbook>
</file>

<file path=xl/comments2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sharedStrings.xml><?xml version="1.0" encoding="utf-8"?>
<sst xmlns="http://schemas.openxmlformats.org/spreadsheetml/2006/main" count="1659" uniqueCount="309">
  <si>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</si>
  <si>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</si>
  <si>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</si>
  <si>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</si>
  <si>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</si>
  <si>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</si>
  <si>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</si>
  <si>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</si>
  <si>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</si>
  <si>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</si>
  <si>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</si>
  <si>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</si>
  <si>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</si>
  <si>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</si>
  <si>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>СМР</t>
  </si>
  <si>
    <t>1 шт.</t>
  </si>
  <si>
    <t>Реконструкция КНС-4 и строительство канализационных коллекторов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</si>
  <si>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</si>
  <si>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</si>
  <si>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</si>
  <si>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</si>
  <si>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</si>
  <si>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</si>
  <si>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</si>
  <si>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</si>
  <si>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</si>
  <si>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</si>
  <si>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</si>
  <si>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</si>
  <si>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</si>
  <si>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</si>
  <si>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</si>
  <si>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</si>
  <si>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</si>
  <si>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</si>
  <si>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</si>
  <si>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</si>
  <si>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</si>
  <si>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</si>
  <si>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</si>
  <si>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</si>
  <si>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Департамент городского хозяйства администрации Города Томска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</si>
  <si>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</si>
  <si>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</si>
  <si>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</si>
  <si>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</si>
  <si>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</si>
  <si>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</si>
  <si>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</si>
  <si>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</si>
  <si>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</si>
  <si>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</si>
  <si>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</si>
  <si>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</si>
  <si>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</si>
  <si>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</si>
  <si>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</si>
  <si>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</si>
  <si>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</si>
  <si>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</si>
  <si>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11.214 км</t>
  </si>
  <si>
    <t>11</t>
  </si>
  <si>
    <t>500 п.м.</t>
  </si>
  <si>
    <t>12</t>
  </si>
  <si>
    <t>13</t>
  </si>
  <si>
    <t>Строительство газовой котельной установленной мощностью 0.5 МВт по адресу: ул. 2-ой пос. ЛПК</t>
  </si>
  <si>
    <t>14</t>
  </si>
  <si>
    <t>15</t>
  </si>
  <si>
    <t>Выкуп</t>
  </si>
  <si>
    <t>Задача 3 подпрограммы: Обеспечение населения надежным электроснабжением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</si>
  <si>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</si>
  <si>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</si>
  <si>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</si>
  <si>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</si>
  <si>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</si>
  <si>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Департамент управления муниципальной собственностью администрации Города Томска</t>
  </si>
  <si>
    <t>16</t>
  </si>
  <si>
    <t>Код бюджетной классификации (КЦСР, КВР)</t>
  </si>
  <si>
    <t>план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</si>
  <si>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</si>
  <si>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(сети ливневой канализации)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</si>
  <si>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</si>
  <si>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</si>
  <si>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</si>
  <si>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18</t>
  </si>
  <si>
    <t xml:space="preserve">Мощность объекта </t>
  </si>
  <si>
    <t>Всего</t>
  </si>
  <si>
    <t>Строительство сетей водоснабжения в районе п. Светлый (мкр. Народный, мкр. Реженка, ж.д. ст. Копылово)</t>
  </si>
  <si>
    <t>1 500,0 п.м.</t>
  </si>
  <si>
    <t>1 000,0 п.м.</t>
  </si>
  <si>
    <t>148,0 м3</t>
  </si>
  <si>
    <t>1 160 п.м.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</si>
  <si>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</si>
  <si>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20</t>
  </si>
  <si>
    <t>522,2 
1094,7</t>
  </si>
  <si>
    <t>21</t>
  </si>
  <si>
    <t>25 600,0 м.п.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</si>
  <si>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</si>
  <si>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</si>
  <si>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 Строительство (реконструкция), капитальный ремонт объектов электроснабжения:
</t>
  </si>
  <si>
    <t>Строительство сетей водоснабжения в пос. Залесье (решение судов)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</si>
  <si>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</si>
  <si>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</si>
  <si>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</si>
  <si>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дер. Киргизка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</si>
  <si>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</si>
  <si>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п. Геологов</t>
  </si>
  <si>
    <t>Строительство сетей водоснабжения, по адресу: ул.2-ая Лесная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</si>
  <si>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</si>
  <si>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</si>
  <si>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ул. Игарская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</si>
  <si>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</si>
  <si>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</si>
  <si>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>Строительство сетей водоснабжения, по адресу: ул. Оренбургская</t>
  </si>
  <si>
    <t>Строительство сетей водоснабжения, по адресу: пер. Просторный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</si>
  <si>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</si>
  <si>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Реконструкция тепловых сетей, расположенных по ул. Елизаровых, 53т в г. Томске</t>
  </si>
  <si>
    <t>22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</si>
  <si>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</si>
  <si>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</si>
  <si>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</si>
  <si>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</si>
  <si>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объектов водоотведения поверхностных сточных и дренажных вод по ул. Обская в г. Томске</t>
  </si>
  <si>
    <t>Тех.прис.</t>
  </si>
  <si>
    <t>км.</t>
  </si>
  <si>
    <t>Генеральные схемы</t>
  </si>
  <si>
    <t>Инженерная защита от подтоплений территории «Татарская слобода»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</si>
  <si>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</si>
  <si>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</si>
  <si>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</si>
  <si>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</si>
  <si>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</si>
  <si>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</si>
  <si>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</si>
  <si>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</si>
  <si>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</si>
  <si>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</si>
  <si>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</si>
  <si>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</si>
  <si>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</si>
  <si>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</si>
  <si>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</si>
  <si>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</si>
  <si>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</si>
  <si>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</si>
  <si>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</si>
  <si>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</si>
  <si>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</si>
  <si>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</si>
  <si>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</si>
  <si>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</si>
  <si>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</si>
  <si>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</si>
  <si>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</si>
  <si>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</si>
  <si>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</si>
  <si>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</si>
  <si>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</si>
  <si>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</si>
  <si>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</si>
  <si>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</si>
  <si>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</si>
  <si>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</si>
  <si>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</si>
  <si>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</si>
  <si>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</si>
  <si>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</si>
  <si>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</si>
  <si>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</si>
  <si>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</si>
  <si>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</si>
  <si>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</si>
  <si>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</si>
  <si>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</si>
  <si>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</si>
  <si>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</si>
  <si>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</si>
  <si>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</si>
  <si>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</si>
  <si>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</si>
  <si>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</si>
  <si>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</si>
  <si>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</si>
  <si>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</si>
  <si>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</si>
  <si>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</si>
  <si>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</si>
  <si>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</si>
  <si>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</si>
  <si>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</si>
  <si>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</si>
  <si>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</si>
  <si>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</si>
  <si>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</si>
  <si>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</si>
  <si>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</si>
  <si>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</si>
  <si>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</si>
  <si>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</si>
  <si>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</si>
  <si>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</si>
  <si>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</si>
  <si>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</si>
  <si>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</si>
  <si>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</si>
  <si>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</si>
  <si>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</si>
  <si>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</si>
  <si>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</si>
  <si>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</si>
  <si>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</si>
  <si>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</si>
  <si>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</si>
  <si>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</si>
  <si>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</si>
  <si>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</si>
  <si>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</si>
  <si>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</si>
  <si>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</si>
  <si>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</si>
  <si>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</si>
  <si>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</si>
  <si>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</si>
  <si>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>27</t>
  </si>
  <si>
    <t>28</t>
  </si>
  <si>
    <t>29</t>
  </si>
  <si>
    <t>30</t>
  </si>
  <si>
    <t>31</t>
  </si>
  <si>
    <t>32</t>
  </si>
  <si>
    <t>Субсидия на плату концедента в рамках концессионного соглашения по  переключению абонентов по ул. Водяная, 80</t>
  </si>
  <si>
    <t>Ответственный исполнитель, соисполнители, участники</t>
  </si>
  <si>
    <t>Организация теплоснабжения жилых домов, расположенных по адресам: ул.Больничная, 9; пер. Мариинский, 8/б</t>
  </si>
  <si>
    <t>Приложение 2 к подпрограмме</t>
  </si>
  <si>
    <t>Строительство системы отвода поверхностных (грунтовых) вод в районе дома по адресу: г. Томск, ул. Розы Люксембург, 45</t>
  </si>
  <si>
    <t>Строительство системы отвода поверхностных (грунтовых) вод в районе дома по адресу: г. Томск, ул.Нижне-Луговая</t>
  </si>
  <si>
    <t>Строительство ливневой канализации по адресу: г. Томск, ул. 19-й Гв. Дивизии, 9а</t>
  </si>
  <si>
    <t>Строительство ливневой канализации по адресу: г. Томск, ул. 19-й Гв. Дивизии</t>
  </si>
  <si>
    <t xml:space="preserve">кадастровые работы </t>
  </si>
  <si>
    <t xml:space="preserve">Строительство очистных сооружений на водовыпусках ливневой канализации: Водовыпуск №1 (в районе ул. Розы Люксембург, 2); Водовыпуск №2 (в районе Московский тракт, 109/4); Водовыпуск №3 (в районе пер. Буяновский, 2); Водовыпуск №4 (в районе пер. Пристанской, 2); Водовыпуск №6 (в районе пер. Песочный, 19); Водовыпуск №8 (в районе ул. Киевская, 1); Водовыпуск №9 (в районе Московский тракт, 82); Водовыпуск №10 (в районе ул. Петропавловская, 4); Водовыпуск №11 (в районе ул. А.Беленца, 2/1); Водовыпуск №12 (в районе Конная площадь, 2); Водовыпуск №14 (в районе пер. Кооперативный, 2); Водовыпуск №16 (в районе ул. Войлочная, 12); Водовыпуск №18 (в районе пер. Казанский, 3); Водовыпуск №19 (в районе ул. Киевская, 1, рядом с водовыпуском №8). </t>
  </si>
  <si>
    <t>2026 год</t>
  </si>
  <si>
    <t>2027 год</t>
  </si>
  <si>
    <t>2028 год</t>
  </si>
  <si>
    <t xml:space="preserve">Строительство сетей водоснабжения для частного сектора, расположенного по с. Дзержинское, ул.Малая Больничная     </t>
  </si>
  <si>
    <t xml:space="preserve">Строительство сетей водоснабжения для частного сектора, расположенного по с. Дзержинское, пер. Дзержинский           </t>
  </si>
  <si>
    <t xml:space="preserve">Строительство сетей водоснабжения, расположенного пос. Степановка - новые участки (ул. Поляночная, ул. Урманская, ул. Черемуховская, пер. Ермаковский, пер. Урочинский), пос.Ново-Карьерный </t>
  </si>
  <si>
    <t>Строительство сетей водоснабжения по пер. Ангарский г. Томска</t>
  </si>
  <si>
    <t>Строительство сетей водоснабжения по пер. Строительный г. Томска</t>
  </si>
  <si>
    <t>Строительство сетей водоснабжения по ул. Бийская г. Томска</t>
  </si>
  <si>
    <t>Строительство участка водопроводной линии по Богашевскому тракту от ул. Линейной до ул. Октябрьской в д. Лосктово г. Томск</t>
  </si>
  <si>
    <t>Строительство сетей водоснабжения, по адресу: п. Просторный:ул. Спокойная, п.Осинки; ул.Бархатная;  тупик Михайловский; ул.Черниговская;  ул.Онежская; ул.Благодатная; ул.Петербуржская; ул.Изумрудная;                               ул.Янтарная;  пер.Соловьиный;  бульвар Зелёный; ул.Арктическая; ул.Астраханская</t>
  </si>
  <si>
    <t>Строительство сетей водоснабжения, по адресу: ул. Нарочанская</t>
  </si>
  <si>
    <t>Приобретение дизель генератора для аварийного электроснабжения котельной базы ОМОН УВД Томской области</t>
  </si>
  <si>
    <t>2029 год</t>
  </si>
  <si>
    <t>2030 год</t>
  </si>
  <si>
    <t>Строительство локального источника теплоснабжения - газовой котельной установленной мощностью 0,65 МВт по адресу:  г. Томск, ул. Басандайская, 2/3стр.4.</t>
  </si>
  <si>
    <t>Реконструкция тепловых сетей, расположенных по ул. Парковая, 25т в г. Томске (пер. Осенний)</t>
  </si>
  <si>
    <t>Реконструкция тепловых сетей, расположенных по ул. Парковая, 25т в г. Томске (ул. Беринга)</t>
  </si>
  <si>
    <t>Реконструкция тепловых сетей, расположенных по ул. Парковая, 25т в г. Томске (ул. Мичурина, Иркутский тракт)</t>
  </si>
  <si>
    <t>Капитальный ремонт тепловых сетей, расположенных по пр. Ленина, 10т в г. Томск (ул. Вершинина, ул. Карташова)</t>
  </si>
  <si>
    <t>Капитальный ремонт тепловых сетей, расположенных по пр. Фрунзе, 117т в г. Томск (ул. Кулагина)</t>
  </si>
  <si>
    <t>Реконструкция тепловых сетей, расположенны по Иркутский тракт, 134т в г. Томске (Иркутский тракт, ул. Бела Куна)</t>
  </si>
  <si>
    <t>Реконструкция тепловых сетей, расположенны по ул. Говорова, 76т в г. Томске (пр. Мира, ул. Игарская)</t>
  </si>
  <si>
    <t>Реконструкция тепловых сетей, расположенны по пр. Комсомольский, 39т в г. Томске (ул. Пушкина)</t>
  </si>
  <si>
    <t>Реконструкция тепловых сетей, расположенны по ул. Сибирская, 102т в г. Томске (ул. Сибирская)</t>
  </si>
  <si>
    <t>Реконструкция тепловых сетей, расположенны по ул. К. Маркса, 52т в г. Томске (пер. Сакко)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</si>
  <si>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</t>
  </si>
  <si>
    <t>Строительство сетей водоснабжения, по адресу: д. Лоскутово: пер. Ракетный; ул. Трактовая; ул. Новая</t>
  </si>
  <si>
    <t>19</t>
  </si>
  <si>
    <t>26</t>
  </si>
  <si>
    <t>Итого по Мероприятию 2: Строительство (реконструкция), капитальный ремонт объектов водоотведения</t>
  </si>
  <si>
    <t xml:space="preserve">Мероприятие 1: Строительство (реконструкция), капитальный ремонт объектов водоснабжения:
</t>
  </si>
  <si>
    <t>Итого по Мероприятию 1: Строительство (реконструкция), капитальный ремонт объектов водоснабжения</t>
  </si>
  <si>
    <t>Итого по Мероприятию 3: Строительство (реконструкция), капитальный ремонт объектов ливневой канализации</t>
  </si>
  <si>
    <t xml:space="preserve">Мероприятие 1: Строительство (реконструкция), капитальный ремонт объектов теплоснабжения:
</t>
  </si>
  <si>
    <t>Итого по Мероприятию 1: Строительство (реконструкция), капитальный ремонт объектов теплоснабжения</t>
  </si>
  <si>
    <t>Итого по Мероприятию 1: Строительство (реконструкция), капитальный ремонт объектов электроснабжения</t>
  </si>
  <si>
    <t>Укрупненное (основное) мероприятие
1Модернизация и развитие инженерной инфраструктуры</t>
  </si>
  <si>
    <t>Реконструкция системы отвода поверхностных и дренажных вод на прилегающих территориях многоквартирных жилых домов по адресам: ул. Украинская, 15, С. Разина, 14 (ПИР)</t>
  </si>
  <si>
    <t xml:space="preserve">Переключение жилого дома по адресу: ул. Лесотехническая, 5а и котельной по адресу: ул. Лесотехническая, 2, стр.6 на сети централизованного водоснабжения </t>
  </si>
  <si>
    <t>Строительство сетей водоснабжения по пер. Встречный</t>
  </si>
  <si>
    <t>33</t>
  </si>
  <si>
    <t>34</t>
  </si>
  <si>
    <t>Реконструкция ЦТП-10 по ул. Лебедева, 5/8 в г. Томске (решение судов) ПИР</t>
  </si>
  <si>
    <t>Софинансирование  бюджета муниципального образования "Город Томск" на реализацию мероприятий из региональной программы Томской области по модернизации систем коммунальной инфраструктуры на 2023-2027 годы 
(утверждена Постановлением Администрации Томской области от 04.05.2023 №219а)  (Фонд развития территорий)</t>
  </si>
  <si>
    <t>Строительство объекта «Территории (площадки) в районе Кузовлевского тракта, предназначенные для предоставления льготным категориям граждан, в том числе многодетным семьям, для индивидуального жилищного строительства (решение судов)
. Сети водоснабжения. (решение судов) (ПИР).</t>
  </si>
  <si>
    <t>Строительство сетей водоснабжения в мкр. Заварзино и п. Родионово (ПИР)</t>
  </si>
  <si>
    <t>Организация электроснабжения территорий (площадок) в районе Кузовлевского тракта, предназначенные для предоставления льготным категориям граждан, в том числе многодетным семьям, для индивидуального жилищного строительства (решение судов)</t>
  </si>
  <si>
    <t>Итого по ДКС для включения в проект бюджета</t>
  </si>
  <si>
    <t>«Развитие инженерной инфраструкты»</t>
  </si>
  <si>
    <t xml:space="preserve"> «Развитие инженерной инфраструкты»</t>
  </si>
  <si>
    <t xml:space="preserve">Департамент капитального строительства администрации Города Томска
</t>
  </si>
  <si>
    <t>Итого по задаче 1</t>
  </si>
  <si>
    <t>Итого по задаче 2</t>
  </si>
  <si>
    <t>Итого по задаче 3</t>
  </si>
  <si>
    <t>Итого по подпрограмме</t>
  </si>
  <si>
    <t>Технологическое присоединение к электрическим сетям жилого дома по ул. Дальне-Ключевская, 66</t>
  </si>
  <si>
    <t>35</t>
  </si>
  <si>
    <t>Строительство сетей водоснабжения, по адресу: пос. Старо-Карьерный</t>
  </si>
  <si>
    <t>II</t>
  </si>
  <si>
    <t>Б</t>
  </si>
  <si>
    <t>Строительство ливневой канализации для строительства жилых домов в микрорайоне № 8 жилого района"Солнечная долина" в г. Томске</t>
  </si>
  <si>
    <t>ПЕРЕЧЕНЬ ОБЪЕКТОВ, ВКЛЮЧЕННЫХ  В ПОДПРОГРАММУ</t>
  </si>
  <si>
    <t>I</t>
  </si>
  <si>
    <t>А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</si>
  <si>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Аникинский;
пер. 5-й Аникинский.</t>
  </si>
  <si>
    <t>Реконструкция тепловых сетей, расположенных по пр. Ленина, 10т в г. Томске (ул. Белинского, ул. Кузнецова)</t>
  </si>
  <si>
    <t>Исполнитель ДКС, деньги под бюджет ДГХ</t>
  </si>
  <si>
    <t>Исполнитель работ ДКС, деньги в бюджете ДГХ</t>
  </si>
  <si>
    <t>Итого по ДГХ для включения в проект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</si>
</sst>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textRotation="90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8" fontId="8" fillId="2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16" fontId="8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4" fontId="8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/>
    </xf>
    <xf numFmtId="166" fontId="5" fillId="4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10" fillId="33" borderId="17" xfId="0" applyFont="1" applyFill="1" applyBorder="1" applyAlignment="1">
      <alignment horizontal="center" vertical="center" wrapText="1"/>
    </xf>
    <xf numFmtId="166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166" fontId="8" fillId="4" borderId="17" xfId="0" applyNumberFormat="1" applyFont="1" applyFill="1" applyBorder="1" applyAlignment="1">
      <alignment horizontal="center" vertical="center"/>
    </xf>
    <xf numFmtId="166" fontId="8" fillId="4" borderId="17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166" fontId="10" fillId="4" borderId="1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8" fillId="4" borderId="10" xfId="0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/>
    </xf>
    <xf numFmtId="2" fontId="8" fillId="4" borderId="10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7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166" fontId="8" fillId="33" borderId="14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166" fontId="8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166" fontId="8" fillId="33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10" fillId="33" borderId="21" xfId="0" applyFont="1" applyFill="1" applyBorder="1" applyAlignment="1">
      <alignment horizontal="center" vertical="center" wrapText="1"/>
    </xf>
    <xf numFmtId="166" fontId="10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166" fontId="8" fillId="33" borderId="24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166" fontId="8" fillId="33" borderId="0" xfId="0" applyNumberFormat="1" applyFont="1" applyFill="1" applyAlignment="1">
      <alignment horizontal="left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166" fontId="10" fillId="33" borderId="28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33" borderId="26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6" fontId="51" fillId="4" borderId="10" xfId="0" applyNumberFormat="1" applyFont="1" applyFill="1" applyBorder="1" applyAlignment="1">
      <alignment horizontal="center" vertical="center" wrapText="1"/>
    </xf>
    <xf numFmtId="166" fontId="51" fillId="4" borderId="10" xfId="0" applyNumberFormat="1" applyFont="1" applyFill="1" applyBorder="1" applyAlignment="1">
      <alignment horizontal="center" vertical="center"/>
    </xf>
    <xf numFmtId="166" fontId="51" fillId="4" borderId="10" xfId="0" applyNumberFormat="1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 wrapText="1"/>
    </xf>
    <xf numFmtId="166" fontId="8" fillId="3" borderId="17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166" fontId="10" fillId="3" borderId="1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166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 wrapText="1"/>
    </xf>
    <xf numFmtId="166" fontId="8" fillId="3" borderId="1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14" xfId="0" applyFont="1" applyFill="1" applyBorder="1" applyAlignment="1">
      <alignment horizontal="center" vertical="center"/>
    </xf>
    <xf numFmtId="166" fontId="8" fillId="3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166" fontId="8" fillId="3" borderId="14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left"/>
    </xf>
    <xf numFmtId="49" fontId="5" fillId="35" borderId="0" xfId="0" applyNumberFormat="1" applyFont="1" applyFill="1" applyBorder="1" applyAlignment="1">
      <alignment horizontal="left" vertical="center"/>
    </xf>
    <xf numFmtId="49" fontId="4" fillId="35" borderId="13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166" fontId="8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166" fontId="5" fillId="3" borderId="10" xfId="0" applyNumberFormat="1" applyFont="1" applyFill="1" applyBorder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166" fontId="4" fillId="33" borderId="0" xfId="0" applyNumberFormat="1" applyFont="1" applyFill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6" fontId="8" fillId="4" borderId="17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166" fontId="8" fillId="3" borderId="17" xfId="0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49" fontId="8" fillId="35" borderId="31" xfId="0" applyNumberFormat="1" applyFont="1" applyFill="1" applyBorder="1" applyAlignment="1">
      <alignment horizontal="center" vertical="center" wrapText="1"/>
    </xf>
    <xf numFmtId="49" fontId="8" fillId="35" borderId="32" xfId="0" applyNumberFormat="1" applyFont="1" applyFill="1" applyBorder="1" applyAlignment="1">
      <alignment horizontal="center" vertical="center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29" xfId="0" applyNumberFormat="1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center" vertical="center" wrapText="1"/>
    </xf>
    <xf numFmtId="4" fontId="51" fillId="33" borderId="19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33" borderId="26" xfId="0" applyNumberFormat="1" applyFont="1" applyFill="1" applyBorder="1" applyAlignment="1">
      <alignment horizontal="center" vertical="center" wrapText="1"/>
    </xf>
    <xf numFmtId="4" fontId="51" fillId="33" borderId="29" xfId="0" applyNumberFormat="1" applyFont="1" applyFill="1" applyBorder="1" applyAlignment="1">
      <alignment horizontal="center" vertical="center" wrapText="1"/>
    </xf>
    <xf numFmtId="4" fontId="51" fillId="33" borderId="30" xfId="0" applyNumberFormat="1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4" fontId="51" fillId="4" borderId="19" xfId="0" applyNumberFormat="1" applyFont="1" applyFill="1" applyBorder="1" applyAlignment="1">
      <alignment horizontal="center" vertical="center" wrapText="1"/>
    </xf>
    <xf numFmtId="4" fontId="51" fillId="4" borderId="20" xfId="0" applyNumberFormat="1" applyFont="1" applyFill="1" applyBorder="1" applyAlignment="1">
      <alignment horizontal="center" vertical="center" wrapText="1"/>
    </xf>
    <xf numFmtId="4" fontId="51" fillId="4" borderId="25" xfId="0" applyNumberFormat="1" applyFont="1" applyFill="1" applyBorder="1" applyAlignment="1">
      <alignment horizontal="center" vertical="center" wrapText="1"/>
    </xf>
    <xf numFmtId="4" fontId="51" fillId="4" borderId="26" xfId="0" applyNumberFormat="1" applyFont="1" applyFill="1" applyBorder="1" applyAlignment="1">
      <alignment horizontal="center" vertical="center" wrapText="1"/>
    </xf>
    <xf numFmtId="4" fontId="51" fillId="4" borderId="29" xfId="0" applyNumberFormat="1" applyFont="1" applyFill="1" applyBorder="1" applyAlignment="1">
      <alignment horizontal="center" vertical="center" wrapText="1"/>
    </xf>
    <xf numFmtId="4" fontId="51" fillId="4" borderId="3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8" fillId="35" borderId="33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29" xfId="0" applyNumberFormat="1" applyFont="1" applyFill="1" applyBorder="1" applyAlignment="1">
      <alignment horizontal="center" vertical="center" wrapText="1"/>
    </xf>
    <xf numFmtId="4" fontId="8" fillId="3" borderId="3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4" fontId="51" fillId="3" borderId="19" xfId="0" applyNumberFormat="1" applyFont="1" applyFill="1" applyBorder="1" applyAlignment="1">
      <alignment horizontal="center" vertical="center" wrapText="1"/>
    </xf>
    <xf numFmtId="4" fontId="51" fillId="3" borderId="20" xfId="0" applyNumberFormat="1" applyFont="1" applyFill="1" applyBorder="1" applyAlignment="1">
      <alignment horizontal="center" vertical="center" wrapText="1"/>
    </xf>
    <xf numFmtId="4" fontId="51" fillId="3" borderId="25" xfId="0" applyNumberFormat="1" applyFont="1" applyFill="1" applyBorder="1" applyAlignment="1">
      <alignment horizontal="center" vertical="center" wrapText="1"/>
    </xf>
    <xf numFmtId="4" fontId="51" fillId="3" borderId="26" xfId="0" applyNumberFormat="1" applyFont="1" applyFill="1" applyBorder="1" applyAlignment="1">
      <alignment horizontal="center" vertical="center" wrapText="1"/>
    </xf>
    <xf numFmtId="4" fontId="51" fillId="3" borderId="29" xfId="0" applyNumberFormat="1" applyFont="1" applyFill="1" applyBorder="1" applyAlignment="1">
      <alignment horizontal="center" vertical="center" wrapText="1"/>
    </xf>
    <xf numFmtId="4" fontId="51" fillId="3" borderId="3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38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49" fontId="8" fillId="35" borderId="41" xfId="0" applyNumberFormat="1" applyFont="1" applyFill="1" applyBorder="1" applyAlignment="1">
      <alignment horizontal="center" vertical="center" wrapText="1"/>
    </xf>
    <xf numFmtId="49" fontId="8" fillId="35" borderId="42" xfId="0" applyNumberFormat="1" applyFont="1" applyFill="1" applyBorder="1" applyAlignment="1">
      <alignment horizontal="center" vertical="center" wrapText="1"/>
    </xf>
    <xf numFmtId="49" fontId="8" fillId="35" borderId="43" xfId="0" applyNumberFormat="1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45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49" fontId="4" fillId="35" borderId="32" xfId="0" applyNumberFormat="1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5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 wrapText="1"/>
    </xf>
    <xf numFmtId="1" fontId="10" fillId="33" borderId="54" xfId="0" applyNumberFormat="1" applyFont="1" applyFill="1" applyBorder="1" applyAlignment="1">
      <alignment horizontal="center" vertical="center" wrapText="1"/>
    </xf>
    <xf numFmtId="1" fontId="10" fillId="33" borderId="58" xfId="0" applyNumberFormat="1" applyFont="1" applyFill="1" applyBorder="1" applyAlignment="1">
      <alignment horizontal="center" vertical="center" wrapText="1"/>
    </xf>
    <xf numFmtId="1" fontId="10" fillId="33" borderId="41" xfId="0" applyNumberFormat="1" applyFont="1" applyFill="1" applyBorder="1" applyAlignment="1">
      <alignment horizontal="center" vertical="center" wrapText="1"/>
    </xf>
    <xf numFmtId="1" fontId="10" fillId="33" borderId="55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 wrapText="1"/>
    </xf>
    <xf numFmtId="1" fontId="10" fillId="33" borderId="42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vertical="center" wrapText="1"/>
    </xf>
    <xf numFmtId="1" fontId="10" fillId="33" borderId="56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1" fontId="10" fillId="33" borderId="47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49" fontId="8" fillId="35" borderId="59" xfId="0" applyNumberFormat="1" applyFont="1" applyFill="1" applyBorder="1" applyAlignment="1">
      <alignment horizontal="center" vertical="center" wrapText="1"/>
    </xf>
    <xf numFmtId="49" fontId="8" fillId="35" borderId="60" xfId="0" applyNumberFormat="1" applyFont="1" applyFill="1" applyBorder="1" applyAlignment="1">
      <alignment horizontal="center" vertical="center" wrapText="1"/>
    </xf>
    <xf numFmtId="49" fontId="8" fillId="35" borderId="39" xfId="0" applyNumberFormat="1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8" fontId="8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24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4"/>
  <sheetViews>
    <sheetView tabSelected="1" view="pageBreakPreview" zoomScale="70" zoomScaleNormal="85" zoomScaleSheetLayoutView="70" zoomScalePageLayoutView="0" workbookViewId="0" topLeftCell="A4">
      <pane ySplit="8" topLeftCell="A774" activePane="bottomLeft" state="frozen"/>
      <selection pane="topLeft" activeCell="A4" sqref="A4"/>
      <selection pane="bottomLeft" activeCell="S783" sqref="S783:T783"/>
    </sheetView>
  </sheetViews>
  <sheetFormatPr defaultColWidth="12.625" defaultRowHeight="12.75"/>
  <cols>
    <col min="1" max="1" width="5.125" style="168" customWidth="1"/>
    <col min="2" max="2" width="52.25390625" style="49" customWidth="1"/>
    <col min="3" max="3" width="8.75390625" style="49" customWidth="1"/>
    <col min="4" max="4" width="10.00390625" style="49" customWidth="1"/>
    <col min="5" max="10" width="7.125" style="49" customWidth="1"/>
    <col min="11" max="11" width="7.875" style="49" customWidth="1"/>
    <col min="12" max="12" width="5.375" style="49" customWidth="1"/>
    <col min="13" max="13" width="8.375" style="49" customWidth="1"/>
    <col min="14" max="14" width="5.625" style="49" customWidth="1"/>
    <col min="15" max="15" width="6.75390625" style="49" customWidth="1"/>
    <col min="16" max="16" width="0.2421875" style="49" customWidth="1"/>
    <col min="17" max="17" width="11.625" style="49" customWidth="1"/>
    <col min="18" max="18" width="24.375" style="50" customWidth="1"/>
    <col min="19" max="20" width="10.875" style="49" customWidth="1"/>
    <col min="21" max="21" width="12.625" style="49" customWidth="1"/>
    <col min="22" max="31" width="14.00390625" style="49" customWidth="1"/>
    <col min="32" max="32" width="4.00390625" style="52" customWidth="1"/>
    <col min="33" max="33" width="18.00390625" style="52" customWidth="1"/>
    <col min="34" max="16384" width="12.625" style="49" customWidth="1"/>
  </cols>
  <sheetData>
    <row r="1" spans="31:33" ht="54" customHeight="1">
      <c r="AE1" s="312" t="s">
        <v>83</v>
      </c>
      <c r="AF1" s="312"/>
      <c r="AG1" s="312"/>
    </row>
    <row r="2" spans="1:33" ht="15.75" customHeight="1">
      <c r="A2" s="169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55"/>
      <c r="S2" s="63"/>
      <c r="T2" s="63"/>
      <c r="U2" s="63"/>
      <c r="V2" s="313"/>
      <c r="W2" s="313"/>
      <c r="X2" s="313"/>
      <c r="Y2" s="313"/>
      <c r="Z2" s="313"/>
      <c r="AA2" s="313"/>
      <c r="AB2" s="313"/>
      <c r="AC2" s="314"/>
      <c r="AD2" s="63"/>
      <c r="AE2" s="63"/>
      <c r="AF2" s="63"/>
      <c r="AG2" s="63"/>
    </row>
    <row r="3" spans="1:33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7"/>
      <c r="W3" s="317"/>
      <c r="X3" s="317"/>
      <c r="Y3" s="317"/>
      <c r="Z3" s="317"/>
      <c r="AA3" s="317"/>
      <c r="AB3" s="317"/>
      <c r="AC3" s="63"/>
      <c r="AD3" s="63"/>
      <c r="AE3" s="63"/>
      <c r="AF3" s="63"/>
      <c r="AG3" s="63"/>
    </row>
    <row r="4" spans="1:33" ht="15.75" customHeight="1">
      <c r="A4" s="16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5"/>
      <c r="W4" s="55"/>
      <c r="X4" s="55"/>
      <c r="Y4" s="55"/>
      <c r="Z4" s="55"/>
      <c r="AA4" s="55"/>
      <c r="AB4" s="55"/>
      <c r="AC4" s="63"/>
      <c r="AD4" s="63" t="s">
        <v>232</v>
      </c>
      <c r="AE4" s="63"/>
      <c r="AG4" s="63"/>
    </row>
    <row r="5" spans="1:33" ht="27" customHeight="1">
      <c r="A5" s="16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55"/>
      <c r="W5" s="55"/>
      <c r="X5" s="55"/>
      <c r="Y5" s="55"/>
      <c r="Z5" s="55"/>
      <c r="AA5" s="55"/>
      <c r="AB5" s="55"/>
      <c r="AC5" s="63"/>
      <c r="AD5" s="318" t="s">
        <v>288</v>
      </c>
      <c r="AE5" s="318"/>
      <c r="AF5" s="318"/>
      <c r="AG5" s="318"/>
    </row>
    <row r="6" spans="1:33" ht="15.75" customHeight="1">
      <c r="A6" s="319" t="s">
        <v>301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</row>
    <row r="7" spans="1:33" ht="25.5" customHeight="1" thickBot="1">
      <c r="A7" s="320" t="s">
        <v>289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</row>
    <row r="8" spans="1:33" ht="24.75" customHeight="1">
      <c r="A8" s="305" t="s">
        <v>0</v>
      </c>
      <c r="B8" s="280" t="s">
        <v>214</v>
      </c>
      <c r="C8" s="302" t="s">
        <v>85</v>
      </c>
      <c r="D8" s="293" t="s">
        <v>124</v>
      </c>
      <c r="E8" s="294"/>
      <c r="F8" s="293" t="s">
        <v>73</v>
      </c>
      <c r="G8" s="294"/>
      <c r="H8" s="293" t="s">
        <v>14</v>
      </c>
      <c r="I8" s="294"/>
      <c r="J8" s="293" t="s">
        <v>123</v>
      </c>
      <c r="K8" s="294"/>
      <c r="L8" s="293" t="s">
        <v>125</v>
      </c>
      <c r="M8" s="294"/>
      <c r="N8" s="293" t="s">
        <v>237</v>
      </c>
      <c r="O8" s="294"/>
      <c r="P8" s="293" t="s">
        <v>68</v>
      </c>
      <c r="Q8" s="294"/>
      <c r="R8" s="281" t="s">
        <v>77</v>
      </c>
      <c r="S8" s="275" t="s">
        <v>215</v>
      </c>
      <c r="T8" s="275" t="s">
        <v>216</v>
      </c>
      <c r="U8" s="280" t="s">
        <v>1</v>
      </c>
      <c r="V8" s="284" t="s">
        <v>2</v>
      </c>
      <c r="W8" s="281"/>
      <c r="X8" s="291" t="s">
        <v>3</v>
      </c>
      <c r="Y8" s="292"/>
      <c r="Z8" s="292"/>
      <c r="AA8" s="292"/>
      <c r="AB8" s="292"/>
      <c r="AC8" s="292"/>
      <c r="AD8" s="292"/>
      <c r="AE8" s="292"/>
      <c r="AF8" s="280" t="s">
        <v>230</v>
      </c>
      <c r="AG8" s="310"/>
    </row>
    <row r="9" spans="1:33" ht="24.75" customHeight="1">
      <c r="A9" s="306"/>
      <c r="B9" s="278"/>
      <c r="C9" s="303"/>
      <c r="D9" s="295"/>
      <c r="E9" s="296"/>
      <c r="F9" s="295"/>
      <c r="G9" s="296"/>
      <c r="H9" s="295"/>
      <c r="I9" s="296"/>
      <c r="J9" s="295"/>
      <c r="K9" s="296"/>
      <c r="L9" s="295"/>
      <c r="M9" s="296"/>
      <c r="N9" s="295"/>
      <c r="O9" s="296"/>
      <c r="P9" s="295"/>
      <c r="Q9" s="296"/>
      <c r="R9" s="282"/>
      <c r="S9" s="276"/>
      <c r="T9" s="276"/>
      <c r="U9" s="278"/>
      <c r="V9" s="285"/>
      <c r="W9" s="283"/>
      <c r="X9" s="278" t="s">
        <v>4</v>
      </c>
      <c r="Y9" s="278"/>
      <c r="Z9" s="278" t="s">
        <v>5</v>
      </c>
      <c r="AA9" s="278"/>
      <c r="AB9" s="278" t="s">
        <v>6</v>
      </c>
      <c r="AC9" s="278"/>
      <c r="AD9" s="278" t="s">
        <v>7</v>
      </c>
      <c r="AE9" s="279"/>
      <c r="AF9" s="278"/>
      <c r="AG9" s="311"/>
    </row>
    <row r="10" spans="1:33" ht="54.75" customHeight="1">
      <c r="A10" s="306"/>
      <c r="B10" s="278"/>
      <c r="C10" s="304"/>
      <c r="D10" s="297"/>
      <c r="E10" s="298"/>
      <c r="F10" s="297"/>
      <c r="G10" s="298"/>
      <c r="H10" s="297"/>
      <c r="I10" s="298"/>
      <c r="J10" s="297"/>
      <c r="K10" s="298"/>
      <c r="L10" s="297"/>
      <c r="M10" s="298"/>
      <c r="N10" s="297"/>
      <c r="O10" s="298"/>
      <c r="P10" s="297"/>
      <c r="Q10" s="298"/>
      <c r="R10" s="283"/>
      <c r="S10" s="277"/>
      <c r="T10" s="277"/>
      <c r="U10" s="278"/>
      <c r="V10" s="59" t="s">
        <v>9</v>
      </c>
      <c r="W10" s="59" t="s">
        <v>8</v>
      </c>
      <c r="X10" s="59" t="s">
        <v>9</v>
      </c>
      <c r="Y10" s="59" t="s">
        <v>8</v>
      </c>
      <c r="Z10" s="59" t="s">
        <v>9</v>
      </c>
      <c r="AA10" s="59" t="s">
        <v>8</v>
      </c>
      <c r="AB10" s="59" t="s">
        <v>9</v>
      </c>
      <c r="AC10" s="59" t="s">
        <v>8</v>
      </c>
      <c r="AD10" s="59" t="s">
        <v>9</v>
      </c>
      <c r="AE10" s="61" t="s">
        <v>78</v>
      </c>
      <c r="AF10" s="278"/>
      <c r="AG10" s="311"/>
    </row>
    <row r="11" spans="1:33" ht="27.75" customHeight="1" thickBot="1">
      <c r="A11" s="170">
        <v>1</v>
      </c>
      <c r="B11" s="60">
        <v>2</v>
      </c>
      <c r="C11" s="53">
        <v>2</v>
      </c>
      <c r="D11" s="54" t="s">
        <v>9</v>
      </c>
      <c r="E11" s="62" t="s">
        <v>8</v>
      </c>
      <c r="F11" s="54" t="s">
        <v>9</v>
      </c>
      <c r="G11" s="62" t="s">
        <v>8</v>
      </c>
      <c r="H11" s="54" t="s">
        <v>9</v>
      </c>
      <c r="I11" s="62" t="s">
        <v>8</v>
      </c>
      <c r="J11" s="54" t="s">
        <v>9</v>
      </c>
      <c r="K11" s="62" t="s">
        <v>8</v>
      </c>
      <c r="L11" s="54" t="s">
        <v>9</v>
      </c>
      <c r="M11" s="62" t="s">
        <v>8</v>
      </c>
      <c r="N11" s="54" t="s">
        <v>9</v>
      </c>
      <c r="O11" s="62" t="s">
        <v>8</v>
      </c>
      <c r="P11" s="54" t="s">
        <v>9</v>
      </c>
      <c r="Q11" s="62" t="s">
        <v>8</v>
      </c>
      <c r="R11" s="51">
        <v>3</v>
      </c>
      <c r="S11" s="60">
        <v>4</v>
      </c>
      <c r="T11" s="60">
        <v>5</v>
      </c>
      <c r="U11" s="60">
        <v>6</v>
      </c>
      <c r="V11" s="60">
        <v>7</v>
      </c>
      <c r="W11" s="60">
        <v>8</v>
      </c>
      <c r="X11" s="60">
        <v>9</v>
      </c>
      <c r="Y11" s="60">
        <v>10</v>
      </c>
      <c r="Z11" s="60">
        <v>11</v>
      </c>
      <c r="AA11" s="60">
        <v>12</v>
      </c>
      <c r="AB11" s="60">
        <v>13</v>
      </c>
      <c r="AC11" s="60">
        <v>14</v>
      </c>
      <c r="AD11" s="60">
        <v>15</v>
      </c>
      <c r="AE11" s="53">
        <v>16</v>
      </c>
      <c r="AF11" s="286">
        <v>17</v>
      </c>
      <c r="AG11" s="287"/>
    </row>
    <row r="12" spans="1:33" s="67" customFormat="1" ht="16.5" thickBot="1">
      <c r="A12" s="299" t="s">
        <v>10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1"/>
    </row>
    <row r="13" spans="1:33" s="70" customFormat="1" ht="13.5" customHeight="1">
      <c r="A13" s="345" t="s">
        <v>276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39"/>
      <c r="U13" s="68" t="s">
        <v>86</v>
      </c>
      <c r="V13" s="69">
        <f>SUM(V14:V20)</f>
        <v>4401755.597999999</v>
      </c>
      <c r="W13" s="69">
        <f aca="true" t="shared" si="0" ref="W13:AE13">SUM(W14:W20)</f>
        <v>9.237055564881302E-14</v>
      </c>
      <c r="X13" s="69">
        <f t="shared" si="0"/>
        <v>3737295.248</v>
      </c>
      <c r="Y13" s="69">
        <f t="shared" si="0"/>
        <v>9.237055564881302E-14</v>
      </c>
      <c r="Z13" s="69">
        <f t="shared" si="0"/>
        <v>252696</v>
      </c>
      <c r="AA13" s="69">
        <f t="shared" si="0"/>
        <v>0</v>
      </c>
      <c r="AB13" s="69">
        <f t="shared" si="0"/>
        <v>323418.52999999997</v>
      </c>
      <c r="AC13" s="69">
        <f t="shared" si="0"/>
        <v>0</v>
      </c>
      <c r="AD13" s="69">
        <f t="shared" si="0"/>
        <v>88345.86</v>
      </c>
      <c r="AE13" s="69">
        <f t="shared" si="0"/>
        <v>0</v>
      </c>
      <c r="AF13" s="349"/>
      <c r="AG13" s="350"/>
    </row>
    <row r="14" spans="1:33" s="70" customFormat="1" ht="15.75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0"/>
      <c r="U14" s="66" t="s">
        <v>81</v>
      </c>
      <c r="V14" s="71">
        <f>V870</f>
        <v>764995.8600000001</v>
      </c>
      <c r="W14" s="71">
        <f aca="true" t="shared" si="1" ref="W14:AE14">W870</f>
        <v>9.237055564881302E-14</v>
      </c>
      <c r="X14" s="71">
        <f t="shared" si="1"/>
        <v>614520.6000000001</v>
      </c>
      <c r="Y14" s="71">
        <f t="shared" si="1"/>
        <v>9.237055564881302E-14</v>
      </c>
      <c r="Z14" s="71">
        <f t="shared" si="1"/>
        <v>0</v>
      </c>
      <c r="AA14" s="71">
        <f t="shared" si="1"/>
        <v>0</v>
      </c>
      <c r="AB14" s="71">
        <f t="shared" si="1"/>
        <v>150475.3</v>
      </c>
      <c r="AC14" s="71">
        <f t="shared" si="1"/>
        <v>0</v>
      </c>
      <c r="AD14" s="71">
        <f t="shared" si="1"/>
        <v>0</v>
      </c>
      <c r="AE14" s="71">
        <f t="shared" si="1"/>
        <v>0</v>
      </c>
      <c r="AF14" s="351"/>
      <c r="AG14" s="352"/>
    </row>
    <row r="15" spans="1:33" s="70" customFormat="1" ht="15.75">
      <c r="A15" s="347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0"/>
      <c r="U15" s="66" t="s">
        <v>82</v>
      </c>
      <c r="V15" s="71">
        <f aca="true" t="shared" si="2" ref="V15:AE20">V871</f>
        <v>270954.7</v>
      </c>
      <c r="W15" s="71">
        <f t="shared" si="2"/>
        <v>0</v>
      </c>
      <c r="X15" s="71">
        <f t="shared" si="2"/>
        <v>159134.2</v>
      </c>
      <c r="Y15" s="71">
        <f t="shared" si="2"/>
        <v>0</v>
      </c>
      <c r="Z15" s="71">
        <f t="shared" si="2"/>
        <v>0</v>
      </c>
      <c r="AA15" s="71">
        <f t="shared" si="2"/>
        <v>0</v>
      </c>
      <c r="AB15" s="71">
        <f t="shared" si="2"/>
        <v>111820.5</v>
      </c>
      <c r="AC15" s="71">
        <f t="shared" si="2"/>
        <v>0</v>
      </c>
      <c r="AD15" s="71">
        <f t="shared" si="2"/>
        <v>0</v>
      </c>
      <c r="AE15" s="71">
        <f t="shared" si="2"/>
        <v>0</v>
      </c>
      <c r="AF15" s="351"/>
      <c r="AG15" s="352"/>
    </row>
    <row r="16" spans="1:33" s="70" customFormat="1" ht="15.75">
      <c r="A16" s="347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0"/>
      <c r="U16" s="66" t="s">
        <v>239</v>
      </c>
      <c r="V16" s="71">
        <f t="shared" si="2"/>
        <v>46399.5</v>
      </c>
      <c r="W16" s="71">
        <f t="shared" si="2"/>
        <v>0</v>
      </c>
      <c r="X16" s="71">
        <f t="shared" si="2"/>
        <v>11599.9</v>
      </c>
      <c r="Y16" s="71">
        <f t="shared" si="2"/>
        <v>0</v>
      </c>
      <c r="Z16" s="71">
        <f t="shared" si="2"/>
        <v>0</v>
      </c>
      <c r="AA16" s="71">
        <f t="shared" si="2"/>
        <v>0</v>
      </c>
      <c r="AB16" s="71">
        <f t="shared" si="2"/>
        <v>34799.6</v>
      </c>
      <c r="AC16" s="71">
        <f t="shared" si="2"/>
        <v>0</v>
      </c>
      <c r="AD16" s="71">
        <f t="shared" si="2"/>
        <v>0</v>
      </c>
      <c r="AE16" s="71">
        <f t="shared" si="2"/>
        <v>0</v>
      </c>
      <c r="AF16" s="351"/>
      <c r="AG16" s="352"/>
    </row>
    <row r="17" spans="1:33" s="70" customFormat="1" ht="15.75">
      <c r="A17" s="347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0"/>
      <c r="U17" s="66" t="s">
        <v>240</v>
      </c>
      <c r="V17" s="71">
        <f t="shared" si="2"/>
        <v>935036.52</v>
      </c>
      <c r="W17" s="71">
        <f t="shared" si="2"/>
        <v>0</v>
      </c>
      <c r="X17" s="71">
        <f t="shared" si="2"/>
        <v>567671.53</v>
      </c>
      <c r="Y17" s="71">
        <f t="shared" si="2"/>
        <v>0</v>
      </c>
      <c r="Z17" s="71">
        <f t="shared" si="2"/>
        <v>252696</v>
      </c>
      <c r="AA17" s="71">
        <f t="shared" si="2"/>
        <v>0</v>
      </c>
      <c r="AB17" s="71">
        <f t="shared" si="2"/>
        <v>26323.129999999997</v>
      </c>
      <c r="AC17" s="71">
        <f t="shared" si="2"/>
        <v>0</v>
      </c>
      <c r="AD17" s="71">
        <f t="shared" si="2"/>
        <v>88345.86</v>
      </c>
      <c r="AE17" s="71">
        <f t="shared" si="2"/>
        <v>0</v>
      </c>
      <c r="AF17" s="351"/>
      <c r="AG17" s="352"/>
    </row>
    <row r="18" spans="1:33" s="70" customFormat="1" ht="15.75">
      <c r="A18" s="347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0"/>
      <c r="U18" s="66" t="s">
        <v>241</v>
      </c>
      <c r="V18" s="71">
        <f t="shared" si="2"/>
        <v>868340.0999999999</v>
      </c>
      <c r="W18" s="71">
        <f t="shared" si="2"/>
        <v>0</v>
      </c>
      <c r="X18" s="71">
        <f t="shared" si="2"/>
        <v>868340.0999999999</v>
      </c>
      <c r="Y18" s="71">
        <f t="shared" si="2"/>
        <v>0</v>
      </c>
      <c r="Z18" s="71">
        <f t="shared" si="2"/>
        <v>0</v>
      </c>
      <c r="AA18" s="71">
        <f t="shared" si="2"/>
        <v>0</v>
      </c>
      <c r="AB18" s="71">
        <f t="shared" si="2"/>
        <v>0</v>
      </c>
      <c r="AC18" s="71">
        <f t="shared" si="2"/>
        <v>0</v>
      </c>
      <c r="AD18" s="71">
        <f t="shared" si="2"/>
        <v>0</v>
      </c>
      <c r="AE18" s="71">
        <f t="shared" si="2"/>
        <v>0</v>
      </c>
      <c r="AF18" s="351"/>
      <c r="AG18" s="352"/>
    </row>
    <row r="19" spans="1:33" s="70" customFormat="1" ht="15.75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0"/>
      <c r="U19" s="66" t="s">
        <v>252</v>
      </c>
      <c r="V19" s="71">
        <f t="shared" si="2"/>
        <v>564549.1</v>
      </c>
      <c r="W19" s="71">
        <f t="shared" si="2"/>
        <v>0</v>
      </c>
      <c r="X19" s="71">
        <f t="shared" si="2"/>
        <v>564549.1</v>
      </c>
      <c r="Y19" s="71">
        <f t="shared" si="2"/>
        <v>0</v>
      </c>
      <c r="Z19" s="71">
        <f t="shared" si="2"/>
        <v>0</v>
      </c>
      <c r="AA19" s="71">
        <f t="shared" si="2"/>
        <v>0</v>
      </c>
      <c r="AB19" s="71">
        <f t="shared" si="2"/>
        <v>0</v>
      </c>
      <c r="AC19" s="71">
        <f t="shared" si="2"/>
        <v>0</v>
      </c>
      <c r="AD19" s="71">
        <f t="shared" si="2"/>
        <v>0</v>
      </c>
      <c r="AE19" s="71">
        <f t="shared" si="2"/>
        <v>0</v>
      </c>
      <c r="AF19" s="351"/>
      <c r="AG19" s="352"/>
    </row>
    <row r="20" spans="1:33" s="70" customFormat="1" ht="14.25" customHeight="1" thickBot="1">
      <c r="A20" s="34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0"/>
      <c r="U20" s="72" t="s">
        <v>253</v>
      </c>
      <c r="V20" s="71">
        <f t="shared" si="2"/>
        <v>951479.818</v>
      </c>
      <c r="W20" s="71">
        <f t="shared" si="2"/>
        <v>0</v>
      </c>
      <c r="X20" s="71">
        <f t="shared" si="2"/>
        <v>951479.818</v>
      </c>
      <c r="Y20" s="71">
        <f t="shared" si="2"/>
        <v>0</v>
      </c>
      <c r="Z20" s="71">
        <f t="shared" si="2"/>
        <v>0</v>
      </c>
      <c r="AA20" s="71">
        <f t="shared" si="2"/>
        <v>0</v>
      </c>
      <c r="AB20" s="71">
        <f t="shared" si="2"/>
        <v>0</v>
      </c>
      <c r="AC20" s="71">
        <f t="shared" si="2"/>
        <v>0</v>
      </c>
      <c r="AD20" s="71">
        <f t="shared" si="2"/>
        <v>0</v>
      </c>
      <c r="AE20" s="71">
        <f t="shared" si="2"/>
        <v>0</v>
      </c>
      <c r="AF20" s="351"/>
      <c r="AG20" s="352"/>
    </row>
    <row r="21" spans="1:33" s="67" customFormat="1" ht="15.75">
      <c r="A21" s="288" t="s">
        <v>11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90"/>
    </row>
    <row r="22" spans="1:33" s="67" customFormat="1" ht="31.5" customHeight="1" thickBot="1">
      <c r="A22" s="249" t="s">
        <v>270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1"/>
    </row>
    <row r="23" spans="1:33" s="79" customFormat="1" ht="17.25" customHeight="1">
      <c r="A23" s="199" t="s">
        <v>43</v>
      </c>
      <c r="B23" s="227" t="s">
        <v>101</v>
      </c>
      <c r="C23" s="189">
        <v>86.4</v>
      </c>
      <c r="D23" s="74"/>
      <c r="E23" s="75"/>
      <c r="F23" s="75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6"/>
      <c r="S23" s="77"/>
      <c r="T23" s="77"/>
      <c r="U23" s="73" t="s">
        <v>86</v>
      </c>
      <c r="V23" s="78">
        <f aca="true" t="shared" si="3" ref="V23:AE23">SUM(V24:V28)</f>
        <v>3590.2999999999997</v>
      </c>
      <c r="W23" s="78">
        <f t="shared" si="3"/>
        <v>0</v>
      </c>
      <c r="X23" s="78">
        <f t="shared" si="3"/>
        <v>897.6</v>
      </c>
      <c r="Y23" s="78">
        <f t="shared" si="3"/>
        <v>0</v>
      </c>
      <c r="Z23" s="78">
        <f t="shared" si="3"/>
        <v>0</v>
      </c>
      <c r="AA23" s="78">
        <f t="shared" si="3"/>
        <v>0</v>
      </c>
      <c r="AB23" s="78">
        <f t="shared" si="3"/>
        <v>2692.7</v>
      </c>
      <c r="AC23" s="78">
        <f t="shared" si="3"/>
        <v>0</v>
      </c>
      <c r="AD23" s="78">
        <f t="shared" si="3"/>
        <v>0</v>
      </c>
      <c r="AE23" s="78">
        <f t="shared" si="3"/>
        <v>0</v>
      </c>
      <c r="AF23" s="256" t="s">
        <v>290</v>
      </c>
      <c r="AG23" s="257"/>
    </row>
    <row r="24" spans="1:33" s="79" customFormat="1" ht="17.25" customHeight="1">
      <c r="A24" s="200"/>
      <c r="B24" s="228"/>
      <c r="C24" s="190"/>
      <c r="D24" s="81"/>
      <c r="E24" s="82"/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3"/>
      <c r="S24" s="84"/>
      <c r="T24" s="84"/>
      <c r="U24" s="80" t="s">
        <v>81</v>
      </c>
      <c r="V24" s="81">
        <f aca="true" t="shared" si="4" ref="V24:W28">X24+Z24+AB24+AD24</f>
        <v>0</v>
      </c>
      <c r="W24" s="81">
        <f t="shared" si="4"/>
        <v>0</v>
      </c>
      <c r="X24" s="85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258"/>
      <c r="AG24" s="259"/>
    </row>
    <row r="25" spans="1:33" s="79" customFormat="1" ht="17.25" customHeight="1">
      <c r="A25" s="200"/>
      <c r="B25" s="228"/>
      <c r="C25" s="190"/>
      <c r="D25" s="81">
        <v>0.086</v>
      </c>
      <c r="E25" s="82"/>
      <c r="F25" s="82"/>
      <c r="G25" s="81"/>
      <c r="H25" s="81">
        <v>1</v>
      </c>
      <c r="I25" s="81"/>
      <c r="J25" s="81"/>
      <c r="K25" s="81"/>
      <c r="L25" s="81"/>
      <c r="M25" s="81"/>
      <c r="N25" s="81"/>
      <c r="O25" s="81"/>
      <c r="P25" s="81"/>
      <c r="Q25" s="81"/>
      <c r="R25" s="83"/>
      <c r="S25" s="141" t="s">
        <v>298</v>
      </c>
      <c r="T25" s="141" t="s">
        <v>299</v>
      </c>
      <c r="U25" s="80" t="s">
        <v>82</v>
      </c>
      <c r="V25" s="81">
        <f t="shared" si="4"/>
        <v>3590.2999999999997</v>
      </c>
      <c r="W25" s="81">
        <f t="shared" si="4"/>
        <v>0</v>
      </c>
      <c r="X25" s="85">
        <v>897.6</v>
      </c>
      <c r="Y25" s="81">
        <v>0</v>
      </c>
      <c r="Z25" s="81">
        <v>0</v>
      </c>
      <c r="AA25" s="81">
        <v>0</v>
      </c>
      <c r="AB25" s="81">
        <v>2692.7</v>
      </c>
      <c r="AC25" s="81">
        <v>0</v>
      </c>
      <c r="AD25" s="81">
        <v>0</v>
      </c>
      <c r="AE25" s="81">
        <v>0</v>
      </c>
      <c r="AF25" s="258"/>
      <c r="AG25" s="259"/>
    </row>
    <row r="26" spans="1:33" s="79" customFormat="1" ht="17.25" customHeight="1">
      <c r="A26" s="200"/>
      <c r="B26" s="228"/>
      <c r="C26" s="190"/>
      <c r="D26" s="81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3"/>
      <c r="S26" s="87"/>
      <c r="T26" s="87"/>
      <c r="U26" s="80" t="s">
        <v>239</v>
      </c>
      <c r="V26" s="81">
        <f t="shared" si="4"/>
        <v>0</v>
      </c>
      <c r="W26" s="81">
        <f t="shared" si="4"/>
        <v>0</v>
      </c>
      <c r="X26" s="85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258"/>
      <c r="AG26" s="259"/>
    </row>
    <row r="27" spans="1:33" s="79" customFormat="1" ht="17.25" customHeight="1">
      <c r="A27" s="200"/>
      <c r="B27" s="228"/>
      <c r="C27" s="190"/>
      <c r="D27" s="81"/>
      <c r="E27" s="82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3"/>
      <c r="S27" s="86"/>
      <c r="T27" s="86"/>
      <c r="U27" s="80" t="s">
        <v>240</v>
      </c>
      <c r="V27" s="81">
        <f t="shared" si="4"/>
        <v>0</v>
      </c>
      <c r="W27" s="81">
        <f t="shared" si="4"/>
        <v>0</v>
      </c>
      <c r="X27" s="85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258"/>
      <c r="AG27" s="259"/>
    </row>
    <row r="28" spans="1:33" s="79" customFormat="1" ht="17.25" customHeight="1">
      <c r="A28" s="200"/>
      <c r="B28" s="228"/>
      <c r="C28" s="190"/>
      <c r="D28" s="81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84"/>
      <c r="T28" s="84"/>
      <c r="U28" s="80" t="s">
        <v>241</v>
      </c>
      <c r="V28" s="81">
        <f t="shared" si="4"/>
        <v>0</v>
      </c>
      <c r="W28" s="81">
        <f t="shared" si="4"/>
        <v>0</v>
      </c>
      <c r="X28" s="85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258"/>
      <c r="AG28" s="259"/>
    </row>
    <row r="29" spans="1:33" s="79" customFormat="1" ht="17.25" customHeight="1">
      <c r="A29" s="200"/>
      <c r="B29" s="228"/>
      <c r="C29" s="81"/>
      <c r="D29" s="81"/>
      <c r="E29" s="82"/>
      <c r="F29" s="82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4"/>
      <c r="S29" s="84"/>
      <c r="T29" s="84"/>
      <c r="U29" s="80" t="s">
        <v>252</v>
      </c>
      <c r="V29" s="81">
        <f>X29+Z29+AB29+AD29</f>
        <v>0</v>
      </c>
      <c r="W29" s="81">
        <f>Y29+AA29+AC29+AE29</f>
        <v>0</v>
      </c>
      <c r="X29" s="85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258"/>
      <c r="AG29" s="259"/>
    </row>
    <row r="30" spans="1:33" s="79" customFormat="1" ht="17.25" customHeight="1" thickBot="1">
      <c r="A30" s="201"/>
      <c r="B30" s="239"/>
      <c r="C30" s="88"/>
      <c r="D30" s="88"/>
      <c r="E30" s="89"/>
      <c r="F30" s="89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90"/>
      <c r="S30" s="90"/>
      <c r="T30" s="90"/>
      <c r="U30" s="91" t="s">
        <v>253</v>
      </c>
      <c r="V30" s="88">
        <f>X30+Z30+AB30+AD30</f>
        <v>0</v>
      </c>
      <c r="W30" s="88">
        <f>Y30+AA30+AC30+AE30</f>
        <v>0</v>
      </c>
      <c r="X30" s="92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260"/>
      <c r="AG30" s="261"/>
    </row>
    <row r="31" spans="1:33" s="79" customFormat="1" ht="17.25" customHeight="1">
      <c r="A31" s="199" t="s">
        <v>44</v>
      </c>
      <c r="B31" s="227" t="s">
        <v>102</v>
      </c>
      <c r="C31" s="189">
        <v>96</v>
      </c>
      <c r="D31" s="74"/>
      <c r="E31" s="75"/>
      <c r="F31" s="75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7"/>
      <c r="T31" s="77"/>
      <c r="U31" s="73" t="s">
        <v>86</v>
      </c>
      <c r="V31" s="78">
        <f>SUM(V32:V36)</f>
        <v>1431.3</v>
      </c>
      <c r="W31" s="78">
        <f>W32+W33+W34+W35+W36</f>
        <v>0</v>
      </c>
      <c r="X31" s="78">
        <f aca="true" t="shared" si="5" ref="X31:AD31">X32+X33+X34+X35+X36</f>
        <v>357.8</v>
      </c>
      <c r="Y31" s="78">
        <f t="shared" si="5"/>
        <v>0</v>
      </c>
      <c r="Z31" s="78">
        <f t="shared" si="5"/>
        <v>0</v>
      </c>
      <c r="AA31" s="78">
        <f t="shared" si="5"/>
        <v>0</v>
      </c>
      <c r="AB31" s="78">
        <f t="shared" si="5"/>
        <v>1073.5</v>
      </c>
      <c r="AC31" s="78">
        <f t="shared" si="5"/>
        <v>0</v>
      </c>
      <c r="AD31" s="78">
        <f t="shared" si="5"/>
        <v>0</v>
      </c>
      <c r="AE31" s="78">
        <f>AE32+AE33+AE34+AE35+AE36</f>
        <v>0</v>
      </c>
      <c r="AF31" s="256" t="s">
        <v>290</v>
      </c>
      <c r="AG31" s="257"/>
    </row>
    <row r="32" spans="1:33" s="79" customFormat="1" ht="17.25" customHeight="1">
      <c r="A32" s="200"/>
      <c r="B32" s="228"/>
      <c r="C32" s="190"/>
      <c r="D32" s="81"/>
      <c r="E32" s="82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3"/>
      <c r="S32" s="84"/>
      <c r="T32" s="84"/>
      <c r="U32" s="80" t="s">
        <v>81</v>
      </c>
      <c r="V32" s="81">
        <f aca="true" t="shared" si="6" ref="V32:W36">X32+Z32+AB32+AD32</f>
        <v>0</v>
      </c>
      <c r="W32" s="81">
        <f t="shared" si="6"/>
        <v>0</v>
      </c>
      <c r="X32" s="85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258"/>
      <c r="AG32" s="259"/>
    </row>
    <row r="33" spans="1:33" s="79" customFormat="1" ht="17.25" customHeight="1">
      <c r="A33" s="200"/>
      <c r="B33" s="228"/>
      <c r="C33" s="190"/>
      <c r="D33" s="81">
        <v>0.1</v>
      </c>
      <c r="E33" s="82"/>
      <c r="F33" s="82"/>
      <c r="G33" s="81"/>
      <c r="H33" s="81">
        <v>1</v>
      </c>
      <c r="I33" s="81"/>
      <c r="J33" s="81"/>
      <c r="K33" s="81"/>
      <c r="L33" s="81"/>
      <c r="M33" s="81"/>
      <c r="N33" s="81"/>
      <c r="O33" s="81"/>
      <c r="P33" s="81"/>
      <c r="Q33" s="81"/>
      <c r="R33" s="83"/>
      <c r="S33" s="141" t="s">
        <v>298</v>
      </c>
      <c r="T33" s="141" t="s">
        <v>299</v>
      </c>
      <c r="U33" s="80" t="s">
        <v>82</v>
      </c>
      <c r="V33" s="81">
        <f t="shared" si="6"/>
        <v>1431.3</v>
      </c>
      <c r="W33" s="81">
        <f t="shared" si="6"/>
        <v>0</v>
      </c>
      <c r="X33" s="85">
        <v>357.8</v>
      </c>
      <c r="Y33" s="81">
        <v>0</v>
      </c>
      <c r="Z33" s="81">
        <v>0</v>
      </c>
      <c r="AA33" s="81">
        <v>0</v>
      </c>
      <c r="AB33" s="81">
        <v>1073.5</v>
      </c>
      <c r="AC33" s="81">
        <v>0</v>
      </c>
      <c r="AD33" s="81">
        <v>0</v>
      </c>
      <c r="AE33" s="81">
        <v>0</v>
      </c>
      <c r="AF33" s="258"/>
      <c r="AG33" s="259"/>
    </row>
    <row r="34" spans="1:33" s="79" customFormat="1" ht="17.25" customHeight="1">
      <c r="A34" s="200"/>
      <c r="B34" s="228"/>
      <c r="C34" s="190"/>
      <c r="D34" s="81"/>
      <c r="E34" s="82"/>
      <c r="F34" s="8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3"/>
      <c r="S34" s="87"/>
      <c r="T34" s="87"/>
      <c r="U34" s="80" t="s">
        <v>239</v>
      </c>
      <c r="V34" s="81">
        <f t="shared" si="6"/>
        <v>0</v>
      </c>
      <c r="W34" s="81">
        <f t="shared" si="6"/>
        <v>0</v>
      </c>
      <c r="X34" s="85">
        <v>0</v>
      </c>
      <c r="Y34" s="81">
        <v>0</v>
      </c>
      <c r="Z34" s="81">
        <v>0</v>
      </c>
      <c r="AA34" s="81">
        <v>0</v>
      </c>
      <c r="AB34" s="81">
        <f>AC34</f>
        <v>0</v>
      </c>
      <c r="AC34" s="81">
        <v>0</v>
      </c>
      <c r="AD34" s="81">
        <v>0</v>
      </c>
      <c r="AE34" s="81">
        <v>0</v>
      </c>
      <c r="AF34" s="258"/>
      <c r="AG34" s="259"/>
    </row>
    <row r="35" spans="1:33" s="79" customFormat="1" ht="17.25" customHeight="1">
      <c r="A35" s="200"/>
      <c r="B35" s="228"/>
      <c r="C35" s="190"/>
      <c r="D35" s="81"/>
      <c r="E35" s="82"/>
      <c r="F35" s="82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3"/>
      <c r="S35" s="86"/>
      <c r="T35" s="86"/>
      <c r="U35" s="80" t="s">
        <v>240</v>
      </c>
      <c r="V35" s="81">
        <f t="shared" si="6"/>
        <v>0</v>
      </c>
      <c r="W35" s="81">
        <f t="shared" si="6"/>
        <v>0</v>
      </c>
      <c r="X35" s="85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258"/>
      <c r="AG35" s="259"/>
    </row>
    <row r="36" spans="1:33" s="79" customFormat="1" ht="17.25" customHeight="1">
      <c r="A36" s="200"/>
      <c r="B36" s="228"/>
      <c r="C36" s="190"/>
      <c r="D36" s="81"/>
      <c r="E36" s="82"/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4"/>
      <c r="S36" s="84"/>
      <c r="T36" s="84"/>
      <c r="U36" s="80" t="s">
        <v>241</v>
      </c>
      <c r="V36" s="81">
        <f t="shared" si="6"/>
        <v>0</v>
      </c>
      <c r="W36" s="81">
        <f t="shared" si="6"/>
        <v>0</v>
      </c>
      <c r="X36" s="85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258"/>
      <c r="AG36" s="259"/>
    </row>
    <row r="37" spans="1:33" s="79" customFormat="1" ht="17.25" customHeight="1">
      <c r="A37" s="200"/>
      <c r="B37" s="228"/>
      <c r="C37" s="81"/>
      <c r="D37" s="81"/>
      <c r="E37" s="82"/>
      <c r="F37" s="82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4"/>
      <c r="S37" s="84"/>
      <c r="T37" s="84"/>
      <c r="U37" s="80" t="s">
        <v>252</v>
      </c>
      <c r="V37" s="81">
        <f>X37+Z37+AB37+AD37</f>
        <v>0</v>
      </c>
      <c r="W37" s="81">
        <f>Y37+AA37+AC37+AE37</f>
        <v>0</v>
      </c>
      <c r="X37" s="85">
        <v>0</v>
      </c>
      <c r="Y37" s="81">
        <v>0</v>
      </c>
      <c r="Z37" s="81">
        <v>0</v>
      </c>
      <c r="AA37" s="81">
        <v>0</v>
      </c>
      <c r="AB37" s="81">
        <f>AC37</f>
        <v>0</v>
      </c>
      <c r="AC37" s="81">
        <v>0</v>
      </c>
      <c r="AD37" s="81">
        <v>0</v>
      </c>
      <c r="AE37" s="81">
        <v>0</v>
      </c>
      <c r="AF37" s="258"/>
      <c r="AG37" s="259"/>
    </row>
    <row r="38" spans="1:33" s="79" customFormat="1" ht="17.25" customHeight="1" thickBot="1">
      <c r="A38" s="201"/>
      <c r="B38" s="239"/>
      <c r="C38" s="88"/>
      <c r="D38" s="88"/>
      <c r="E38" s="89"/>
      <c r="F38" s="8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90"/>
      <c r="S38" s="90"/>
      <c r="T38" s="90"/>
      <c r="U38" s="80" t="s">
        <v>253</v>
      </c>
      <c r="V38" s="81">
        <f>X38+Z38+AB38+AD38</f>
        <v>0</v>
      </c>
      <c r="W38" s="81">
        <f>Y38+AA38+AC38+AE38</f>
        <v>0</v>
      </c>
      <c r="X38" s="85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260"/>
      <c r="AG38" s="261"/>
    </row>
    <row r="39" spans="1:33" s="79" customFormat="1" ht="17.25" customHeight="1">
      <c r="A39" s="199" t="s">
        <v>46</v>
      </c>
      <c r="B39" s="227" t="s">
        <v>244</v>
      </c>
      <c r="C39" s="189">
        <v>5155.29</v>
      </c>
      <c r="D39" s="74"/>
      <c r="E39" s="75"/>
      <c r="F39" s="75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6"/>
      <c r="S39" s="77"/>
      <c r="T39" s="77"/>
      <c r="U39" s="73" t="s">
        <v>86</v>
      </c>
      <c r="V39" s="78">
        <f aca="true" t="shared" si="7" ref="V39:AE39">SUM(V40:V44)</f>
        <v>65995.3</v>
      </c>
      <c r="W39" s="78">
        <f t="shared" si="7"/>
        <v>0</v>
      </c>
      <c r="X39" s="78">
        <f t="shared" si="7"/>
        <v>65995.3</v>
      </c>
      <c r="Y39" s="78">
        <f t="shared" si="7"/>
        <v>0</v>
      </c>
      <c r="Z39" s="78">
        <f t="shared" si="7"/>
        <v>0</v>
      </c>
      <c r="AA39" s="78">
        <f t="shared" si="7"/>
        <v>0</v>
      </c>
      <c r="AB39" s="78">
        <f t="shared" si="7"/>
        <v>0</v>
      </c>
      <c r="AC39" s="78">
        <f t="shared" si="7"/>
        <v>0</v>
      </c>
      <c r="AD39" s="78">
        <f t="shared" si="7"/>
        <v>0</v>
      </c>
      <c r="AE39" s="78">
        <f t="shared" si="7"/>
        <v>0</v>
      </c>
      <c r="AF39" s="256" t="s">
        <v>290</v>
      </c>
      <c r="AG39" s="257"/>
    </row>
    <row r="40" spans="1:33" s="79" customFormat="1" ht="17.25" customHeight="1">
      <c r="A40" s="200"/>
      <c r="B40" s="228"/>
      <c r="C40" s="190"/>
      <c r="D40" s="81">
        <v>5.01</v>
      </c>
      <c r="E40" s="82"/>
      <c r="F40" s="82"/>
      <c r="G40" s="81"/>
      <c r="H40" s="81">
        <v>1</v>
      </c>
      <c r="I40" s="81"/>
      <c r="J40" s="81"/>
      <c r="K40" s="81"/>
      <c r="L40" s="81"/>
      <c r="M40" s="81"/>
      <c r="N40" s="81"/>
      <c r="O40" s="81"/>
      <c r="P40" s="81"/>
      <c r="Q40" s="81"/>
      <c r="R40" s="83"/>
      <c r="S40" s="141" t="s">
        <v>298</v>
      </c>
      <c r="T40" s="141" t="s">
        <v>299</v>
      </c>
      <c r="U40" s="80" t="s">
        <v>81</v>
      </c>
      <c r="V40" s="81">
        <f aca="true" t="shared" si="8" ref="V40:W43">X40+Z40+AB40+AD40</f>
        <v>65995.3</v>
      </c>
      <c r="W40" s="81">
        <f t="shared" si="8"/>
        <v>0</v>
      </c>
      <c r="X40" s="143">
        <v>65995.3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258"/>
      <c r="AG40" s="259"/>
    </row>
    <row r="41" spans="1:33" s="79" customFormat="1" ht="17.25" customHeight="1">
      <c r="A41" s="200"/>
      <c r="B41" s="228"/>
      <c r="C41" s="190"/>
      <c r="D41" s="81"/>
      <c r="E41" s="82"/>
      <c r="F41" s="82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3"/>
      <c r="S41" s="86"/>
      <c r="T41" s="86"/>
      <c r="U41" s="80" t="s">
        <v>82</v>
      </c>
      <c r="V41" s="81">
        <f t="shared" si="8"/>
        <v>0</v>
      </c>
      <c r="W41" s="81">
        <f t="shared" si="8"/>
        <v>0</v>
      </c>
      <c r="X41" s="85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258"/>
      <c r="AG41" s="259"/>
    </row>
    <row r="42" spans="1:33" s="79" customFormat="1" ht="17.25" customHeight="1">
      <c r="A42" s="200"/>
      <c r="B42" s="228"/>
      <c r="C42" s="190"/>
      <c r="D42" s="81"/>
      <c r="E42" s="82"/>
      <c r="F42" s="82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3"/>
      <c r="S42" s="87"/>
      <c r="T42" s="87"/>
      <c r="U42" s="80" t="s">
        <v>239</v>
      </c>
      <c r="V42" s="81">
        <f t="shared" si="8"/>
        <v>0</v>
      </c>
      <c r="W42" s="81">
        <f t="shared" si="8"/>
        <v>0</v>
      </c>
      <c r="X42" s="85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258"/>
      <c r="AG42" s="259"/>
    </row>
    <row r="43" spans="1:33" s="79" customFormat="1" ht="17.25" customHeight="1">
      <c r="A43" s="200"/>
      <c r="B43" s="228"/>
      <c r="C43" s="190"/>
      <c r="D43" s="81"/>
      <c r="E43" s="82"/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3"/>
      <c r="S43" s="86"/>
      <c r="T43" s="86"/>
      <c r="U43" s="80" t="s">
        <v>240</v>
      </c>
      <c r="V43" s="81">
        <f t="shared" si="8"/>
        <v>0</v>
      </c>
      <c r="W43" s="81">
        <f t="shared" si="8"/>
        <v>0</v>
      </c>
      <c r="X43" s="85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258"/>
      <c r="AG43" s="259"/>
    </row>
    <row r="44" spans="1:33" s="79" customFormat="1" ht="17.25" customHeight="1">
      <c r="A44" s="200"/>
      <c r="B44" s="228"/>
      <c r="C44" s="190"/>
      <c r="D44" s="81"/>
      <c r="E44" s="82"/>
      <c r="F44" s="82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4"/>
      <c r="S44" s="84"/>
      <c r="T44" s="84"/>
      <c r="U44" s="80" t="s">
        <v>241</v>
      </c>
      <c r="V44" s="81">
        <f aca="true" t="shared" si="9" ref="V44:W46">X44+Z44+AB44+AD44</f>
        <v>0</v>
      </c>
      <c r="W44" s="81">
        <f t="shared" si="9"/>
        <v>0</v>
      </c>
      <c r="X44" s="85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258"/>
      <c r="AG44" s="259"/>
    </row>
    <row r="45" spans="1:33" s="79" customFormat="1" ht="17.25" customHeight="1">
      <c r="A45" s="200"/>
      <c r="B45" s="228"/>
      <c r="C45" s="81"/>
      <c r="D45" s="81"/>
      <c r="E45" s="82"/>
      <c r="F45" s="82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4"/>
      <c r="S45" s="84"/>
      <c r="T45" s="84"/>
      <c r="U45" s="80" t="s">
        <v>252</v>
      </c>
      <c r="V45" s="81">
        <f t="shared" si="9"/>
        <v>0</v>
      </c>
      <c r="W45" s="81">
        <f t="shared" si="9"/>
        <v>0</v>
      </c>
      <c r="X45" s="85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258"/>
      <c r="AG45" s="259"/>
    </row>
    <row r="46" spans="1:33" s="79" customFormat="1" ht="17.25" customHeight="1" thickBot="1">
      <c r="A46" s="201"/>
      <c r="B46" s="239"/>
      <c r="C46" s="88"/>
      <c r="D46" s="88"/>
      <c r="E46" s="89"/>
      <c r="F46" s="89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90"/>
      <c r="S46" s="90"/>
      <c r="T46" s="90"/>
      <c r="U46" s="80" t="s">
        <v>253</v>
      </c>
      <c r="V46" s="81">
        <f t="shared" si="9"/>
        <v>0</v>
      </c>
      <c r="W46" s="81">
        <f t="shared" si="9"/>
        <v>0</v>
      </c>
      <c r="X46" s="85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260"/>
      <c r="AG46" s="261"/>
    </row>
    <row r="47" spans="1:33" s="79" customFormat="1" ht="17.25" customHeight="1">
      <c r="A47" s="199" t="s">
        <v>48</v>
      </c>
      <c r="B47" s="227" t="s">
        <v>221</v>
      </c>
      <c r="C47" s="189">
        <v>2731</v>
      </c>
      <c r="D47" s="74"/>
      <c r="E47" s="75"/>
      <c r="F47" s="75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6"/>
      <c r="S47" s="77"/>
      <c r="T47" s="77"/>
      <c r="U47" s="73" t="s">
        <v>86</v>
      </c>
      <c r="V47" s="78">
        <f aca="true" t="shared" si="10" ref="V47:AE47">SUM(V48:V52)</f>
        <v>36968.9</v>
      </c>
      <c r="W47" s="78">
        <f t="shared" si="10"/>
        <v>0</v>
      </c>
      <c r="X47" s="78">
        <f t="shared" si="10"/>
        <v>9242.2</v>
      </c>
      <c r="Y47" s="78">
        <f t="shared" si="10"/>
        <v>0</v>
      </c>
      <c r="Z47" s="78">
        <f t="shared" si="10"/>
        <v>0</v>
      </c>
      <c r="AA47" s="78">
        <f t="shared" si="10"/>
        <v>0</v>
      </c>
      <c r="AB47" s="78">
        <f t="shared" si="10"/>
        <v>27726.7</v>
      </c>
      <c r="AC47" s="78">
        <f t="shared" si="10"/>
        <v>0</v>
      </c>
      <c r="AD47" s="78">
        <f t="shared" si="10"/>
        <v>0</v>
      </c>
      <c r="AE47" s="78">
        <f t="shared" si="10"/>
        <v>0</v>
      </c>
      <c r="AF47" s="256" t="s">
        <v>290</v>
      </c>
      <c r="AG47" s="257"/>
    </row>
    <row r="48" spans="1:33" s="79" customFormat="1" ht="17.25" customHeight="1">
      <c r="A48" s="200"/>
      <c r="B48" s="228"/>
      <c r="C48" s="190"/>
      <c r="D48" s="81">
        <v>2.7</v>
      </c>
      <c r="E48" s="82"/>
      <c r="F48" s="82"/>
      <c r="G48" s="81"/>
      <c r="H48" s="81">
        <v>1</v>
      </c>
      <c r="I48" s="81"/>
      <c r="J48" s="81"/>
      <c r="K48" s="81"/>
      <c r="L48" s="81"/>
      <c r="M48" s="81"/>
      <c r="N48" s="81"/>
      <c r="O48" s="81"/>
      <c r="P48" s="81"/>
      <c r="Q48" s="81"/>
      <c r="R48" s="83"/>
      <c r="S48" s="141" t="s">
        <v>298</v>
      </c>
      <c r="T48" s="141" t="s">
        <v>299</v>
      </c>
      <c r="U48" s="80" t="s">
        <v>81</v>
      </c>
      <c r="V48" s="81">
        <f aca="true" t="shared" si="11" ref="V48:W51">X48+Z48+AB48+AD48</f>
        <v>36968.9</v>
      </c>
      <c r="W48" s="81">
        <f t="shared" si="11"/>
        <v>0</v>
      </c>
      <c r="X48" s="85">
        <v>9242.2</v>
      </c>
      <c r="Y48" s="81">
        <v>0</v>
      </c>
      <c r="Z48" s="81">
        <v>0</v>
      </c>
      <c r="AA48" s="81">
        <v>0</v>
      </c>
      <c r="AB48" s="81">
        <v>27726.7</v>
      </c>
      <c r="AC48" s="81">
        <v>0</v>
      </c>
      <c r="AD48" s="81">
        <v>0</v>
      </c>
      <c r="AE48" s="81">
        <v>0</v>
      </c>
      <c r="AF48" s="258"/>
      <c r="AG48" s="259"/>
    </row>
    <row r="49" spans="1:33" s="79" customFormat="1" ht="17.25" customHeight="1">
      <c r="A49" s="200"/>
      <c r="B49" s="228"/>
      <c r="C49" s="190"/>
      <c r="D49" s="81"/>
      <c r="E49" s="82"/>
      <c r="F49" s="82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3"/>
      <c r="S49" s="86"/>
      <c r="T49" s="86"/>
      <c r="U49" s="80" t="s">
        <v>82</v>
      </c>
      <c r="V49" s="81">
        <f t="shared" si="11"/>
        <v>0</v>
      </c>
      <c r="W49" s="81">
        <f t="shared" si="11"/>
        <v>0</v>
      </c>
      <c r="X49" s="85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258"/>
      <c r="AG49" s="259"/>
    </row>
    <row r="50" spans="1:33" s="79" customFormat="1" ht="17.25" customHeight="1">
      <c r="A50" s="200"/>
      <c r="B50" s="228"/>
      <c r="C50" s="190"/>
      <c r="D50" s="81"/>
      <c r="E50" s="82"/>
      <c r="F50" s="82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3"/>
      <c r="S50" s="84"/>
      <c r="T50" s="84"/>
      <c r="U50" s="80" t="s">
        <v>239</v>
      </c>
      <c r="V50" s="81">
        <f t="shared" si="11"/>
        <v>0</v>
      </c>
      <c r="W50" s="81">
        <f t="shared" si="11"/>
        <v>0</v>
      </c>
      <c r="X50" s="85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  <c r="AF50" s="258"/>
      <c r="AG50" s="259"/>
    </row>
    <row r="51" spans="1:33" s="79" customFormat="1" ht="17.25" customHeight="1">
      <c r="A51" s="200"/>
      <c r="B51" s="228"/>
      <c r="C51" s="190"/>
      <c r="D51" s="81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3"/>
      <c r="S51" s="86"/>
      <c r="T51" s="86"/>
      <c r="U51" s="80" t="s">
        <v>240</v>
      </c>
      <c r="V51" s="81">
        <f t="shared" si="11"/>
        <v>0</v>
      </c>
      <c r="W51" s="81">
        <f t="shared" si="11"/>
        <v>0</v>
      </c>
      <c r="X51" s="85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258"/>
      <c r="AG51" s="259"/>
    </row>
    <row r="52" spans="1:33" s="79" customFormat="1" ht="17.25" customHeight="1">
      <c r="A52" s="200"/>
      <c r="B52" s="228"/>
      <c r="C52" s="190"/>
      <c r="D52" s="81"/>
      <c r="E52" s="82"/>
      <c r="F52" s="82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3"/>
      <c r="S52" s="84"/>
      <c r="T52" s="84"/>
      <c r="U52" s="80" t="s">
        <v>241</v>
      </c>
      <c r="V52" s="81">
        <f aca="true" t="shared" si="12" ref="V52:W54">X52+Z52+AB52+AD52</f>
        <v>0</v>
      </c>
      <c r="W52" s="81">
        <f t="shared" si="12"/>
        <v>0</v>
      </c>
      <c r="X52" s="85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258"/>
      <c r="AG52" s="259"/>
    </row>
    <row r="53" spans="1:33" s="79" customFormat="1" ht="17.25" customHeight="1">
      <c r="A53" s="200"/>
      <c r="B53" s="228"/>
      <c r="C53" s="81"/>
      <c r="D53" s="81"/>
      <c r="E53" s="82"/>
      <c r="F53" s="82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3"/>
      <c r="S53" s="86"/>
      <c r="T53" s="86"/>
      <c r="U53" s="80" t="s">
        <v>252</v>
      </c>
      <c r="V53" s="81">
        <f t="shared" si="12"/>
        <v>0</v>
      </c>
      <c r="W53" s="81">
        <f t="shared" si="12"/>
        <v>0</v>
      </c>
      <c r="X53" s="85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258"/>
      <c r="AG53" s="259"/>
    </row>
    <row r="54" spans="1:33" s="79" customFormat="1" ht="17.25" customHeight="1" thickBot="1">
      <c r="A54" s="201"/>
      <c r="B54" s="239"/>
      <c r="C54" s="88"/>
      <c r="D54" s="81"/>
      <c r="E54" s="82"/>
      <c r="F54" s="82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3"/>
      <c r="S54" s="84"/>
      <c r="T54" s="84"/>
      <c r="U54" s="80" t="s">
        <v>253</v>
      </c>
      <c r="V54" s="81">
        <f t="shared" si="12"/>
        <v>0</v>
      </c>
      <c r="W54" s="81">
        <f t="shared" si="12"/>
        <v>0</v>
      </c>
      <c r="X54" s="85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260"/>
      <c r="AG54" s="261"/>
    </row>
    <row r="55" spans="1:33" s="79" customFormat="1" ht="17.25" customHeight="1">
      <c r="A55" s="199" t="s">
        <v>50</v>
      </c>
      <c r="B55" s="227" t="s">
        <v>100</v>
      </c>
      <c r="C55" s="189">
        <v>9500</v>
      </c>
      <c r="D55" s="74"/>
      <c r="E55" s="75"/>
      <c r="F55" s="75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6"/>
      <c r="S55" s="77"/>
      <c r="T55" s="77"/>
      <c r="U55" s="73" t="s">
        <v>86</v>
      </c>
      <c r="V55" s="78">
        <f aca="true" t="shared" si="13" ref="V55:AE55">SUM(V56:V60)</f>
        <v>161560.6</v>
      </c>
      <c r="W55" s="78">
        <f t="shared" si="13"/>
        <v>0</v>
      </c>
      <c r="X55" s="78">
        <f t="shared" si="13"/>
        <v>161560.6</v>
      </c>
      <c r="Y55" s="78">
        <f t="shared" si="13"/>
        <v>0</v>
      </c>
      <c r="Z55" s="78">
        <f t="shared" si="13"/>
        <v>0</v>
      </c>
      <c r="AA55" s="78">
        <f t="shared" si="13"/>
        <v>0</v>
      </c>
      <c r="AB55" s="78">
        <f t="shared" si="13"/>
        <v>0</v>
      </c>
      <c r="AC55" s="78">
        <f t="shared" si="13"/>
        <v>0</v>
      </c>
      <c r="AD55" s="78">
        <f t="shared" si="13"/>
        <v>0</v>
      </c>
      <c r="AE55" s="78">
        <f t="shared" si="13"/>
        <v>0</v>
      </c>
      <c r="AF55" s="256" t="s">
        <v>290</v>
      </c>
      <c r="AG55" s="257"/>
    </row>
    <row r="56" spans="1:33" s="79" customFormat="1" ht="17.25" customHeight="1">
      <c r="A56" s="200"/>
      <c r="B56" s="228"/>
      <c r="C56" s="190"/>
      <c r="D56" s="81">
        <v>9.6</v>
      </c>
      <c r="E56" s="82"/>
      <c r="F56" s="82"/>
      <c r="G56" s="81"/>
      <c r="H56" s="81">
        <v>1</v>
      </c>
      <c r="I56" s="81"/>
      <c r="J56" s="81"/>
      <c r="K56" s="81"/>
      <c r="L56" s="81"/>
      <c r="M56" s="81"/>
      <c r="N56" s="81"/>
      <c r="O56" s="81"/>
      <c r="P56" s="81"/>
      <c r="Q56" s="81"/>
      <c r="R56" s="83"/>
      <c r="S56" s="141" t="s">
        <v>302</v>
      </c>
      <c r="T56" s="141" t="s">
        <v>303</v>
      </c>
      <c r="U56" s="80" t="s">
        <v>81</v>
      </c>
      <c r="V56" s="81">
        <f aca="true" t="shared" si="14" ref="V56:W60">X56+Z56+AB56+AD56</f>
        <v>161560.6</v>
      </c>
      <c r="W56" s="81">
        <f t="shared" si="14"/>
        <v>0</v>
      </c>
      <c r="X56" s="85">
        <v>161560.6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258"/>
      <c r="AG56" s="259"/>
    </row>
    <row r="57" spans="1:33" s="79" customFormat="1" ht="17.25" customHeight="1">
      <c r="A57" s="200"/>
      <c r="B57" s="228"/>
      <c r="C57" s="190"/>
      <c r="D57" s="81"/>
      <c r="E57" s="82"/>
      <c r="F57" s="82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3"/>
      <c r="S57" s="86"/>
      <c r="T57" s="86"/>
      <c r="U57" s="80" t="s">
        <v>82</v>
      </c>
      <c r="V57" s="81">
        <f t="shared" si="14"/>
        <v>0</v>
      </c>
      <c r="W57" s="81">
        <f t="shared" si="14"/>
        <v>0</v>
      </c>
      <c r="X57" s="85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258"/>
      <c r="AG57" s="259"/>
    </row>
    <row r="58" spans="1:33" s="79" customFormat="1" ht="17.25" customHeight="1">
      <c r="A58" s="200"/>
      <c r="B58" s="228"/>
      <c r="C58" s="190"/>
      <c r="D58" s="81"/>
      <c r="E58" s="82"/>
      <c r="F58" s="82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3"/>
      <c r="S58" s="84"/>
      <c r="T58" s="84"/>
      <c r="U58" s="80" t="s">
        <v>239</v>
      </c>
      <c r="V58" s="81">
        <f t="shared" si="14"/>
        <v>0</v>
      </c>
      <c r="W58" s="81">
        <f t="shared" si="14"/>
        <v>0</v>
      </c>
      <c r="X58" s="85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258"/>
      <c r="AG58" s="259"/>
    </row>
    <row r="59" spans="1:33" s="79" customFormat="1" ht="17.25" customHeight="1">
      <c r="A59" s="200"/>
      <c r="B59" s="228"/>
      <c r="C59" s="190"/>
      <c r="D59" s="81"/>
      <c r="E59" s="82"/>
      <c r="F59" s="82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3"/>
      <c r="S59" s="86"/>
      <c r="T59" s="86"/>
      <c r="U59" s="80" t="s">
        <v>240</v>
      </c>
      <c r="V59" s="81">
        <f t="shared" si="14"/>
        <v>0</v>
      </c>
      <c r="W59" s="81">
        <f t="shared" si="14"/>
        <v>0</v>
      </c>
      <c r="X59" s="85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258"/>
      <c r="AG59" s="259"/>
    </row>
    <row r="60" spans="1:33" s="79" customFormat="1" ht="17.25" customHeight="1">
      <c r="A60" s="200"/>
      <c r="B60" s="228"/>
      <c r="C60" s="190"/>
      <c r="D60" s="81"/>
      <c r="E60" s="82"/>
      <c r="F60" s="82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3"/>
      <c r="S60" s="84"/>
      <c r="T60" s="84"/>
      <c r="U60" s="80" t="s">
        <v>241</v>
      </c>
      <c r="V60" s="81">
        <f t="shared" si="14"/>
        <v>0</v>
      </c>
      <c r="W60" s="81">
        <f t="shared" si="14"/>
        <v>0</v>
      </c>
      <c r="X60" s="85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258"/>
      <c r="AG60" s="259"/>
    </row>
    <row r="61" spans="1:33" s="79" customFormat="1" ht="17.25" customHeight="1">
      <c r="A61" s="200"/>
      <c r="B61" s="228"/>
      <c r="C61" s="81"/>
      <c r="D61" s="81"/>
      <c r="E61" s="82"/>
      <c r="F61" s="82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3"/>
      <c r="S61" s="86"/>
      <c r="T61" s="86"/>
      <c r="U61" s="80" t="s">
        <v>252</v>
      </c>
      <c r="V61" s="81">
        <f>X61+Z61+AB61+AD61</f>
        <v>0</v>
      </c>
      <c r="W61" s="81">
        <f>Y61+AA61+AC61+AE61</f>
        <v>0</v>
      </c>
      <c r="X61" s="85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258"/>
      <c r="AG61" s="259"/>
    </row>
    <row r="62" spans="1:33" s="79" customFormat="1" ht="17.25" customHeight="1" thickBot="1">
      <c r="A62" s="201"/>
      <c r="B62" s="239"/>
      <c r="C62" s="88"/>
      <c r="D62" s="81"/>
      <c r="E62" s="82"/>
      <c r="F62" s="82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3"/>
      <c r="S62" s="84"/>
      <c r="T62" s="84"/>
      <c r="U62" s="80" t="s">
        <v>253</v>
      </c>
      <c r="V62" s="81">
        <f>X62+Z62+AB62+AD62</f>
        <v>0</v>
      </c>
      <c r="W62" s="81">
        <f>Y62+AA62+AC62+AE62</f>
        <v>0</v>
      </c>
      <c r="X62" s="85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260"/>
      <c r="AG62" s="261"/>
    </row>
    <row r="63" spans="1:33" s="79" customFormat="1" ht="17.25" customHeight="1">
      <c r="A63" s="199" t="s">
        <v>52</v>
      </c>
      <c r="B63" s="227" t="s">
        <v>242</v>
      </c>
      <c r="C63" s="189" t="s">
        <v>94</v>
      </c>
      <c r="D63" s="74"/>
      <c r="E63" s="75"/>
      <c r="F63" s="75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6"/>
      <c r="S63" s="77"/>
      <c r="T63" s="77"/>
      <c r="U63" s="73" t="s">
        <v>86</v>
      </c>
      <c r="V63" s="78">
        <f aca="true" t="shared" si="15" ref="V63:AE63">SUM(V64:V68)</f>
        <v>12092.599999999999</v>
      </c>
      <c r="W63" s="78">
        <f t="shared" si="15"/>
        <v>0</v>
      </c>
      <c r="X63" s="78">
        <f t="shared" si="15"/>
        <v>3023.2</v>
      </c>
      <c r="Y63" s="78">
        <f t="shared" si="15"/>
        <v>0</v>
      </c>
      <c r="Z63" s="78">
        <f t="shared" si="15"/>
        <v>0</v>
      </c>
      <c r="AA63" s="78">
        <f t="shared" si="15"/>
        <v>0</v>
      </c>
      <c r="AB63" s="78">
        <f t="shared" si="15"/>
        <v>9069.4</v>
      </c>
      <c r="AC63" s="78">
        <f t="shared" si="15"/>
        <v>0</v>
      </c>
      <c r="AD63" s="78">
        <f t="shared" si="15"/>
        <v>0</v>
      </c>
      <c r="AE63" s="78">
        <f t="shared" si="15"/>
        <v>0</v>
      </c>
      <c r="AF63" s="256" t="s">
        <v>290</v>
      </c>
      <c r="AG63" s="257"/>
    </row>
    <row r="64" spans="1:33" s="79" customFormat="1" ht="17.25" customHeight="1">
      <c r="A64" s="200"/>
      <c r="B64" s="228"/>
      <c r="C64" s="190"/>
      <c r="D64" s="81">
        <v>0.5</v>
      </c>
      <c r="E64" s="82"/>
      <c r="F64" s="82"/>
      <c r="G64" s="81"/>
      <c r="H64" s="81">
        <v>1</v>
      </c>
      <c r="I64" s="81"/>
      <c r="J64" s="81"/>
      <c r="K64" s="81"/>
      <c r="L64" s="81"/>
      <c r="M64" s="81"/>
      <c r="N64" s="81"/>
      <c r="O64" s="81"/>
      <c r="P64" s="81"/>
      <c r="Q64" s="81"/>
      <c r="R64" s="83"/>
      <c r="S64" s="141" t="s">
        <v>298</v>
      </c>
      <c r="T64" s="141" t="s">
        <v>299</v>
      </c>
      <c r="U64" s="80" t="s">
        <v>81</v>
      </c>
      <c r="V64" s="81">
        <f aca="true" t="shared" si="16" ref="V64:W67">X64+Z64+AB64+AD64</f>
        <v>12092.599999999999</v>
      </c>
      <c r="W64" s="81">
        <f t="shared" si="16"/>
        <v>0</v>
      </c>
      <c r="X64" s="85">
        <v>3023.2</v>
      </c>
      <c r="Y64" s="81">
        <v>0</v>
      </c>
      <c r="Z64" s="81">
        <v>0</v>
      </c>
      <c r="AA64" s="81">
        <v>0</v>
      </c>
      <c r="AB64" s="81">
        <v>9069.4</v>
      </c>
      <c r="AC64" s="81">
        <v>0</v>
      </c>
      <c r="AD64" s="81">
        <v>0</v>
      </c>
      <c r="AE64" s="81">
        <v>0</v>
      </c>
      <c r="AF64" s="258"/>
      <c r="AG64" s="259"/>
    </row>
    <row r="65" spans="1:33" s="79" customFormat="1" ht="17.25" customHeight="1">
      <c r="A65" s="200"/>
      <c r="B65" s="228"/>
      <c r="C65" s="190"/>
      <c r="D65" s="81"/>
      <c r="E65" s="82"/>
      <c r="F65" s="82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3"/>
      <c r="S65" s="86"/>
      <c r="T65" s="86"/>
      <c r="U65" s="80" t="s">
        <v>82</v>
      </c>
      <c r="V65" s="81">
        <f t="shared" si="16"/>
        <v>0</v>
      </c>
      <c r="W65" s="81">
        <f t="shared" si="16"/>
        <v>0</v>
      </c>
      <c r="X65" s="85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258"/>
      <c r="AG65" s="259"/>
    </row>
    <row r="66" spans="1:33" s="79" customFormat="1" ht="17.25" customHeight="1">
      <c r="A66" s="200"/>
      <c r="B66" s="228"/>
      <c r="C66" s="190"/>
      <c r="D66" s="81"/>
      <c r="E66" s="82"/>
      <c r="F66" s="82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3"/>
      <c r="S66" s="84"/>
      <c r="T66" s="84"/>
      <c r="U66" s="80" t="s">
        <v>239</v>
      </c>
      <c r="V66" s="81">
        <f t="shared" si="16"/>
        <v>0</v>
      </c>
      <c r="W66" s="81">
        <f t="shared" si="16"/>
        <v>0</v>
      </c>
      <c r="X66" s="85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258"/>
      <c r="AG66" s="259"/>
    </row>
    <row r="67" spans="1:33" s="79" customFormat="1" ht="17.25" customHeight="1">
      <c r="A67" s="200"/>
      <c r="B67" s="228"/>
      <c r="C67" s="190"/>
      <c r="D67" s="81"/>
      <c r="E67" s="82"/>
      <c r="F67" s="82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3"/>
      <c r="S67" s="86"/>
      <c r="T67" s="86"/>
      <c r="U67" s="80" t="s">
        <v>240</v>
      </c>
      <c r="V67" s="81">
        <f t="shared" si="16"/>
        <v>0</v>
      </c>
      <c r="W67" s="81">
        <f t="shared" si="16"/>
        <v>0</v>
      </c>
      <c r="X67" s="85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258"/>
      <c r="AG67" s="259"/>
    </row>
    <row r="68" spans="1:33" s="79" customFormat="1" ht="17.25" customHeight="1">
      <c r="A68" s="200"/>
      <c r="B68" s="228"/>
      <c r="C68" s="190"/>
      <c r="D68" s="81"/>
      <c r="E68" s="82"/>
      <c r="F68" s="82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3"/>
      <c r="S68" s="84"/>
      <c r="T68" s="84"/>
      <c r="U68" s="80" t="s">
        <v>241</v>
      </c>
      <c r="V68" s="81">
        <f aca="true" t="shared" si="17" ref="V68:W70">X68+Z68+AB68+AD68</f>
        <v>0</v>
      </c>
      <c r="W68" s="81">
        <f t="shared" si="17"/>
        <v>0</v>
      </c>
      <c r="X68" s="85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258"/>
      <c r="AG68" s="259"/>
    </row>
    <row r="69" spans="1:33" s="79" customFormat="1" ht="17.25" customHeight="1">
      <c r="A69" s="200"/>
      <c r="B69" s="228"/>
      <c r="C69" s="81"/>
      <c r="D69" s="81"/>
      <c r="E69" s="82"/>
      <c r="F69" s="82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3"/>
      <c r="S69" s="86"/>
      <c r="T69" s="86"/>
      <c r="U69" s="80" t="s">
        <v>252</v>
      </c>
      <c r="V69" s="81">
        <f t="shared" si="17"/>
        <v>0</v>
      </c>
      <c r="W69" s="81">
        <f t="shared" si="17"/>
        <v>0</v>
      </c>
      <c r="X69" s="85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258"/>
      <c r="AG69" s="259"/>
    </row>
    <row r="70" spans="1:33" s="79" customFormat="1" ht="17.25" customHeight="1" thickBot="1">
      <c r="A70" s="201"/>
      <c r="B70" s="239"/>
      <c r="C70" s="88"/>
      <c r="D70" s="81"/>
      <c r="E70" s="82"/>
      <c r="F70" s="82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3"/>
      <c r="S70" s="84"/>
      <c r="T70" s="84"/>
      <c r="U70" s="80" t="s">
        <v>253</v>
      </c>
      <c r="V70" s="81">
        <f t="shared" si="17"/>
        <v>0</v>
      </c>
      <c r="W70" s="81">
        <f t="shared" si="17"/>
        <v>0</v>
      </c>
      <c r="X70" s="85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260"/>
      <c r="AG70" s="261"/>
    </row>
    <row r="71" spans="1:33" s="79" customFormat="1" ht="17.25" customHeight="1">
      <c r="A71" s="199" t="s">
        <v>54</v>
      </c>
      <c r="B71" s="227" t="s">
        <v>243</v>
      </c>
      <c r="C71" s="189" t="s">
        <v>94</v>
      </c>
      <c r="D71" s="74"/>
      <c r="E71" s="75"/>
      <c r="F71" s="75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6"/>
      <c r="S71" s="77"/>
      <c r="T71" s="77"/>
      <c r="U71" s="73" t="s">
        <v>86</v>
      </c>
      <c r="V71" s="78">
        <f aca="true" t="shared" si="18" ref="V71:AE71">SUM(V72:V76)</f>
        <v>14030.5</v>
      </c>
      <c r="W71" s="78">
        <f t="shared" si="18"/>
        <v>0</v>
      </c>
      <c r="X71" s="78">
        <f t="shared" si="18"/>
        <v>3507.6</v>
      </c>
      <c r="Y71" s="78">
        <f t="shared" si="18"/>
        <v>0</v>
      </c>
      <c r="Z71" s="78">
        <f t="shared" si="18"/>
        <v>0</v>
      </c>
      <c r="AA71" s="78">
        <f t="shared" si="18"/>
        <v>0</v>
      </c>
      <c r="AB71" s="78">
        <f t="shared" si="18"/>
        <v>10522.9</v>
      </c>
      <c r="AC71" s="78">
        <f t="shared" si="18"/>
        <v>0</v>
      </c>
      <c r="AD71" s="78">
        <f t="shared" si="18"/>
        <v>0</v>
      </c>
      <c r="AE71" s="78">
        <f t="shared" si="18"/>
        <v>0</v>
      </c>
      <c r="AF71" s="256" t="s">
        <v>290</v>
      </c>
      <c r="AG71" s="257"/>
    </row>
    <row r="72" spans="1:33" s="79" customFormat="1" ht="17.25" customHeight="1">
      <c r="A72" s="200"/>
      <c r="B72" s="228"/>
      <c r="C72" s="190"/>
      <c r="D72" s="81">
        <v>1.1</v>
      </c>
      <c r="E72" s="82"/>
      <c r="F72" s="82"/>
      <c r="G72" s="81"/>
      <c r="H72" s="81">
        <v>1</v>
      </c>
      <c r="I72" s="81"/>
      <c r="J72" s="81"/>
      <c r="K72" s="81"/>
      <c r="L72" s="81"/>
      <c r="M72" s="81"/>
      <c r="N72" s="81"/>
      <c r="O72" s="81"/>
      <c r="P72" s="81"/>
      <c r="Q72" s="81"/>
      <c r="R72" s="83"/>
      <c r="S72" s="141" t="s">
        <v>298</v>
      </c>
      <c r="T72" s="141" t="s">
        <v>299</v>
      </c>
      <c r="U72" s="80" t="s">
        <v>81</v>
      </c>
      <c r="V72" s="81">
        <f aca="true" t="shared" si="19" ref="V72:W76">X72+Z72+AB72+AD72</f>
        <v>14030.5</v>
      </c>
      <c r="W72" s="81">
        <f t="shared" si="19"/>
        <v>0</v>
      </c>
      <c r="X72" s="85">
        <v>3507.6</v>
      </c>
      <c r="Y72" s="81">
        <v>0</v>
      </c>
      <c r="Z72" s="81">
        <v>0</v>
      </c>
      <c r="AA72" s="81">
        <v>0</v>
      </c>
      <c r="AB72" s="81">
        <v>10522.9</v>
      </c>
      <c r="AC72" s="81">
        <v>0</v>
      </c>
      <c r="AD72" s="81">
        <v>0</v>
      </c>
      <c r="AE72" s="81">
        <v>0</v>
      </c>
      <c r="AF72" s="258"/>
      <c r="AG72" s="259"/>
    </row>
    <row r="73" spans="1:33" s="79" customFormat="1" ht="17.25" customHeight="1">
      <c r="A73" s="200"/>
      <c r="B73" s="228"/>
      <c r="C73" s="190"/>
      <c r="D73" s="81"/>
      <c r="E73" s="82"/>
      <c r="F73" s="82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3"/>
      <c r="S73" s="86"/>
      <c r="T73" s="86"/>
      <c r="U73" s="80" t="s">
        <v>82</v>
      </c>
      <c r="V73" s="81">
        <f t="shared" si="19"/>
        <v>0</v>
      </c>
      <c r="W73" s="81">
        <f t="shared" si="19"/>
        <v>0</v>
      </c>
      <c r="X73" s="85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258"/>
      <c r="AG73" s="259"/>
    </row>
    <row r="74" spans="1:33" s="79" customFormat="1" ht="17.25" customHeight="1">
      <c r="A74" s="200"/>
      <c r="B74" s="228"/>
      <c r="C74" s="190"/>
      <c r="D74" s="81"/>
      <c r="E74" s="82"/>
      <c r="F74" s="82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3"/>
      <c r="S74" s="84"/>
      <c r="T74" s="84"/>
      <c r="U74" s="80" t="s">
        <v>239</v>
      </c>
      <c r="V74" s="81">
        <f t="shared" si="19"/>
        <v>0</v>
      </c>
      <c r="W74" s="81">
        <f t="shared" si="19"/>
        <v>0</v>
      </c>
      <c r="X74" s="85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258"/>
      <c r="AG74" s="259"/>
    </row>
    <row r="75" spans="1:33" s="79" customFormat="1" ht="17.25" customHeight="1">
      <c r="A75" s="200"/>
      <c r="B75" s="228"/>
      <c r="C75" s="190"/>
      <c r="D75" s="81"/>
      <c r="E75" s="82"/>
      <c r="F75" s="82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3"/>
      <c r="S75" s="86"/>
      <c r="T75" s="86"/>
      <c r="U75" s="80" t="s">
        <v>240</v>
      </c>
      <c r="V75" s="81">
        <f t="shared" si="19"/>
        <v>0</v>
      </c>
      <c r="W75" s="81">
        <f t="shared" si="19"/>
        <v>0</v>
      </c>
      <c r="X75" s="85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258"/>
      <c r="AG75" s="259"/>
    </row>
    <row r="76" spans="1:33" s="79" customFormat="1" ht="17.25" customHeight="1">
      <c r="A76" s="200"/>
      <c r="B76" s="228"/>
      <c r="C76" s="190"/>
      <c r="D76" s="81"/>
      <c r="E76" s="82"/>
      <c r="F76" s="82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3"/>
      <c r="S76" s="84"/>
      <c r="T76" s="84"/>
      <c r="U76" s="80" t="s">
        <v>241</v>
      </c>
      <c r="V76" s="81">
        <f t="shared" si="19"/>
        <v>0</v>
      </c>
      <c r="W76" s="81">
        <f t="shared" si="19"/>
        <v>0</v>
      </c>
      <c r="X76" s="85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258"/>
      <c r="AG76" s="259"/>
    </row>
    <row r="77" spans="1:33" s="79" customFormat="1" ht="17.25" customHeight="1">
      <c r="A77" s="200"/>
      <c r="B77" s="228"/>
      <c r="C77" s="81"/>
      <c r="D77" s="81"/>
      <c r="E77" s="82"/>
      <c r="F77" s="82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3"/>
      <c r="S77" s="86"/>
      <c r="T77" s="86"/>
      <c r="U77" s="80" t="s">
        <v>252</v>
      </c>
      <c r="V77" s="81">
        <f>X77+Z77+AB77+AD77</f>
        <v>0</v>
      </c>
      <c r="W77" s="81">
        <f>Y77+AA77+AC77+AE77</f>
        <v>0</v>
      </c>
      <c r="X77" s="85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258"/>
      <c r="AG77" s="259"/>
    </row>
    <row r="78" spans="1:33" s="79" customFormat="1" ht="17.25" customHeight="1" thickBot="1">
      <c r="A78" s="201"/>
      <c r="B78" s="239"/>
      <c r="C78" s="88"/>
      <c r="D78" s="81"/>
      <c r="E78" s="82"/>
      <c r="F78" s="82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3"/>
      <c r="S78" s="84"/>
      <c r="T78" s="84"/>
      <c r="U78" s="80" t="s">
        <v>253</v>
      </c>
      <c r="V78" s="81">
        <f>X78+Z78+AB78+AD78</f>
        <v>0</v>
      </c>
      <c r="W78" s="81">
        <f>Y78+AA78+AC78+AE78</f>
        <v>0</v>
      </c>
      <c r="X78" s="85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260"/>
      <c r="AG78" s="261"/>
    </row>
    <row r="79" spans="1:33" s="79" customFormat="1" ht="17.25" customHeight="1">
      <c r="A79" s="199" t="s">
        <v>55</v>
      </c>
      <c r="B79" s="227" t="s">
        <v>245</v>
      </c>
      <c r="C79" s="189">
        <v>9500</v>
      </c>
      <c r="D79" s="74"/>
      <c r="E79" s="75"/>
      <c r="F79" s="75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6"/>
      <c r="S79" s="77"/>
      <c r="T79" s="77"/>
      <c r="U79" s="73" t="s">
        <v>86</v>
      </c>
      <c r="V79" s="78">
        <f aca="true" t="shared" si="20" ref="V79:AE79">SUM(V80:V84)</f>
        <v>3856.1</v>
      </c>
      <c r="W79" s="78">
        <f t="shared" si="20"/>
        <v>0</v>
      </c>
      <c r="X79" s="78">
        <f t="shared" si="20"/>
        <v>964</v>
      </c>
      <c r="Y79" s="78">
        <f t="shared" si="20"/>
        <v>0</v>
      </c>
      <c r="Z79" s="78">
        <f t="shared" si="20"/>
        <v>0</v>
      </c>
      <c r="AA79" s="78">
        <f t="shared" si="20"/>
        <v>0</v>
      </c>
      <c r="AB79" s="78">
        <f t="shared" si="20"/>
        <v>2892.1</v>
      </c>
      <c r="AC79" s="78">
        <f t="shared" si="20"/>
        <v>0</v>
      </c>
      <c r="AD79" s="78">
        <f t="shared" si="20"/>
        <v>0</v>
      </c>
      <c r="AE79" s="78">
        <f t="shared" si="20"/>
        <v>0</v>
      </c>
      <c r="AF79" s="256" t="s">
        <v>290</v>
      </c>
      <c r="AG79" s="257"/>
    </row>
    <row r="80" spans="1:33" s="79" customFormat="1" ht="17.25" customHeight="1">
      <c r="A80" s="200"/>
      <c r="B80" s="228"/>
      <c r="C80" s="190"/>
      <c r="D80" s="81">
        <v>0.2</v>
      </c>
      <c r="E80" s="82"/>
      <c r="F80" s="82"/>
      <c r="G80" s="81"/>
      <c r="H80" s="81">
        <v>1</v>
      </c>
      <c r="I80" s="81"/>
      <c r="J80" s="81"/>
      <c r="K80" s="81"/>
      <c r="L80" s="81"/>
      <c r="M80" s="81"/>
      <c r="N80" s="81"/>
      <c r="O80" s="81"/>
      <c r="P80" s="81"/>
      <c r="Q80" s="81"/>
      <c r="R80" s="83"/>
      <c r="S80" s="141" t="s">
        <v>298</v>
      </c>
      <c r="T80" s="141" t="s">
        <v>299</v>
      </c>
      <c r="U80" s="80" t="s">
        <v>81</v>
      </c>
      <c r="V80" s="81">
        <f aca="true" t="shared" si="21" ref="V80:W84">X80+Z80+AB80+AD80</f>
        <v>3856.1</v>
      </c>
      <c r="W80" s="81">
        <f t="shared" si="21"/>
        <v>0</v>
      </c>
      <c r="X80" s="85">
        <v>964</v>
      </c>
      <c r="Y80" s="81">
        <v>0</v>
      </c>
      <c r="Z80" s="81">
        <v>0</v>
      </c>
      <c r="AA80" s="81">
        <v>0</v>
      </c>
      <c r="AB80" s="81">
        <v>2892.1</v>
      </c>
      <c r="AC80" s="81">
        <v>0</v>
      </c>
      <c r="AD80" s="81">
        <v>0</v>
      </c>
      <c r="AE80" s="81">
        <v>0</v>
      </c>
      <c r="AF80" s="258"/>
      <c r="AG80" s="259"/>
    </row>
    <row r="81" spans="1:33" s="79" customFormat="1" ht="17.25" customHeight="1">
      <c r="A81" s="200"/>
      <c r="B81" s="228"/>
      <c r="C81" s="190"/>
      <c r="D81" s="81"/>
      <c r="E81" s="82"/>
      <c r="F81" s="82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3"/>
      <c r="S81" s="86"/>
      <c r="T81" s="86"/>
      <c r="U81" s="80" t="s">
        <v>82</v>
      </c>
      <c r="V81" s="81">
        <f t="shared" si="21"/>
        <v>0</v>
      </c>
      <c r="W81" s="81">
        <f t="shared" si="21"/>
        <v>0</v>
      </c>
      <c r="X81" s="85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258"/>
      <c r="AG81" s="259"/>
    </row>
    <row r="82" spans="1:33" s="79" customFormat="1" ht="17.25" customHeight="1">
      <c r="A82" s="200"/>
      <c r="B82" s="228"/>
      <c r="C82" s="190"/>
      <c r="D82" s="81"/>
      <c r="E82" s="82"/>
      <c r="F82" s="82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3"/>
      <c r="S82" s="84"/>
      <c r="T82" s="84"/>
      <c r="U82" s="80" t="s">
        <v>239</v>
      </c>
      <c r="V82" s="81">
        <f t="shared" si="21"/>
        <v>0</v>
      </c>
      <c r="W82" s="81">
        <f t="shared" si="21"/>
        <v>0</v>
      </c>
      <c r="X82" s="85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258"/>
      <c r="AG82" s="259"/>
    </row>
    <row r="83" spans="1:33" s="79" customFormat="1" ht="17.25" customHeight="1">
      <c r="A83" s="200"/>
      <c r="B83" s="228"/>
      <c r="C83" s="190"/>
      <c r="D83" s="81"/>
      <c r="E83" s="82"/>
      <c r="F83" s="82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3"/>
      <c r="S83" s="86"/>
      <c r="T83" s="86"/>
      <c r="U83" s="80" t="s">
        <v>240</v>
      </c>
      <c r="V83" s="81">
        <f t="shared" si="21"/>
        <v>0</v>
      </c>
      <c r="W83" s="81">
        <f t="shared" si="21"/>
        <v>0</v>
      </c>
      <c r="X83" s="85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258"/>
      <c r="AG83" s="259"/>
    </row>
    <row r="84" spans="1:33" s="79" customFormat="1" ht="17.25" customHeight="1">
      <c r="A84" s="200"/>
      <c r="B84" s="228"/>
      <c r="C84" s="190"/>
      <c r="D84" s="81"/>
      <c r="E84" s="82"/>
      <c r="F84" s="82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3"/>
      <c r="S84" s="84"/>
      <c r="T84" s="84"/>
      <c r="U84" s="80" t="s">
        <v>241</v>
      </c>
      <c r="V84" s="81">
        <f t="shared" si="21"/>
        <v>0</v>
      </c>
      <c r="W84" s="81">
        <f t="shared" si="21"/>
        <v>0</v>
      </c>
      <c r="X84" s="85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258"/>
      <c r="AG84" s="259"/>
    </row>
    <row r="85" spans="1:33" s="79" customFormat="1" ht="17.25" customHeight="1">
      <c r="A85" s="200"/>
      <c r="B85" s="228"/>
      <c r="C85" s="81"/>
      <c r="D85" s="81"/>
      <c r="E85" s="82"/>
      <c r="F85" s="82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3"/>
      <c r="S85" s="86"/>
      <c r="T85" s="86"/>
      <c r="U85" s="80" t="s">
        <v>252</v>
      </c>
      <c r="V85" s="81">
        <f>X85+Z85+AB85+AD85</f>
        <v>0</v>
      </c>
      <c r="W85" s="81">
        <f>Y85+AA85+AC85+AE85</f>
        <v>0</v>
      </c>
      <c r="X85" s="85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  <c r="AF85" s="258"/>
      <c r="AG85" s="259"/>
    </row>
    <row r="86" spans="1:33" s="79" customFormat="1" ht="17.25" customHeight="1" thickBot="1">
      <c r="A86" s="201"/>
      <c r="B86" s="239"/>
      <c r="C86" s="88"/>
      <c r="D86" s="81"/>
      <c r="E86" s="82"/>
      <c r="F86" s="82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3"/>
      <c r="S86" s="84"/>
      <c r="T86" s="84"/>
      <c r="U86" s="80" t="s">
        <v>253</v>
      </c>
      <c r="V86" s="81">
        <f>X86+Z86+AB86+AD86</f>
        <v>0</v>
      </c>
      <c r="W86" s="81">
        <f>Y86+AA86+AC86+AE86</f>
        <v>0</v>
      </c>
      <c r="X86" s="85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260"/>
      <c r="AG86" s="261"/>
    </row>
    <row r="87" spans="1:33" s="79" customFormat="1" ht="17.25" customHeight="1">
      <c r="A87" s="199" t="s">
        <v>57</v>
      </c>
      <c r="B87" s="227" t="s">
        <v>246</v>
      </c>
      <c r="C87" s="189" t="s">
        <v>94</v>
      </c>
      <c r="D87" s="74"/>
      <c r="E87" s="75"/>
      <c r="F87" s="75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6"/>
      <c r="S87" s="77"/>
      <c r="T87" s="77"/>
      <c r="U87" s="73" t="s">
        <v>86</v>
      </c>
      <c r="V87" s="78">
        <f aca="true" t="shared" si="22" ref="V87:AE87">SUM(V88:V92)</f>
        <v>3761.3</v>
      </c>
      <c r="W87" s="78">
        <f t="shared" si="22"/>
        <v>0</v>
      </c>
      <c r="X87" s="78">
        <f t="shared" si="22"/>
        <v>940.3</v>
      </c>
      <c r="Y87" s="78">
        <f t="shared" si="22"/>
        <v>0</v>
      </c>
      <c r="Z87" s="78">
        <f t="shared" si="22"/>
        <v>0</v>
      </c>
      <c r="AA87" s="78">
        <f t="shared" si="22"/>
        <v>0</v>
      </c>
      <c r="AB87" s="78">
        <f t="shared" si="22"/>
        <v>2821</v>
      </c>
      <c r="AC87" s="78">
        <f t="shared" si="22"/>
        <v>0</v>
      </c>
      <c r="AD87" s="78">
        <f t="shared" si="22"/>
        <v>0</v>
      </c>
      <c r="AE87" s="78">
        <f t="shared" si="22"/>
        <v>0</v>
      </c>
      <c r="AF87" s="256" t="s">
        <v>290</v>
      </c>
      <c r="AG87" s="257"/>
    </row>
    <row r="88" spans="1:33" s="79" customFormat="1" ht="17.25" customHeight="1">
      <c r="A88" s="200"/>
      <c r="B88" s="228"/>
      <c r="C88" s="190"/>
      <c r="D88" s="81">
        <v>0.2</v>
      </c>
      <c r="E88" s="82"/>
      <c r="F88" s="82"/>
      <c r="G88" s="81"/>
      <c r="H88" s="81">
        <v>1</v>
      </c>
      <c r="I88" s="81"/>
      <c r="J88" s="81"/>
      <c r="K88" s="81"/>
      <c r="L88" s="81"/>
      <c r="M88" s="81"/>
      <c r="N88" s="81"/>
      <c r="O88" s="81"/>
      <c r="P88" s="81"/>
      <c r="Q88" s="81"/>
      <c r="R88" s="83"/>
      <c r="S88" s="141" t="s">
        <v>298</v>
      </c>
      <c r="T88" s="141" t="s">
        <v>299</v>
      </c>
      <c r="U88" s="80" t="s">
        <v>81</v>
      </c>
      <c r="V88" s="81">
        <f aca="true" t="shared" si="23" ref="V88:W92">X88+Z88+AB88+AD88</f>
        <v>3761.3</v>
      </c>
      <c r="W88" s="81">
        <f t="shared" si="23"/>
        <v>0</v>
      </c>
      <c r="X88" s="85">
        <v>940.3</v>
      </c>
      <c r="Y88" s="81">
        <v>0</v>
      </c>
      <c r="Z88" s="81">
        <v>0</v>
      </c>
      <c r="AA88" s="81">
        <v>0</v>
      </c>
      <c r="AB88" s="81">
        <v>2821</v>
      </c>
      <c r="AC88" s="81">
        <v>0</v>
      </c>
      <c r="AD88" s="81">
        <v>0</v>
      </c>
      <c r="AE88" s="81">
        <v>0</v>
      </c>
      <c r="AF88" s="258"/>
      <c r="AG88" s="259"/>
    </row>
    <row r="89" spans="1:33" s="79" customFormat="1" ht="17.25" customHeight="1">
      <c r="A89" s="200"/>
      <c r="B89" s="228"/>
      <c r="C89" s="190"/>
      <c r="D89" s="81"/>
      <c r="E89" s="82"/>
      <c r="F89" s="82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3"/>
      <c r="S89" s="86"/>
      <c r="T89" s="86"/>
      <c r="U89" s="80" t="s">
        <v>82</v>
      </c>
      <c r="V89" s="81">
        <f t="shared" si="23"/>
        <v>0</v>
      </c>
      <c r="W89" s="81">
        <f t="shared" si="23"/>
        <v>0</v>
      </c>
      <c r="X89" s="85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258"/>
      <c r="AG89" s="259"/>
    </row>
    <row r="90" spans="1:33" s="79" customFormat="1" ht="17.25" customHeight="1">
      <c r="A90" s="200"/>
      <c r="B90" s="228"/>
      <c r="C90" s="190"/>
      <c r="D90" s="81"/>
      <c r="E90" s="82"/>
      <c r="F90" s="82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3"/>
      <c r="S90" s="84"/>
      <c r="T90" s="84"/>
      <c r="U90" s="80" t="s">
        <v>239</v>
      </c>
      <c r="V90" s="81">
        <f t="shared" si="23"/>
        <v>0</v>
      </c>
      <c r="W90" s="81">
        <f t="shared" si="23"/>
        <v>0</v>
      </c>
      <c r="X90" s="85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258"/>
      <c r="AG90" s="259"/>
    </row>
    <row r="91" spans="1:33" s="79" customFormat="1" ht="17.25" customHeight="1">
      <c r="A91" s="200"/>
      <c r="B91" s="228"/>
      <c r="C91" s="190"/>
      <c r="D91" s="81"/>
      <c r="E91" s="82"/>
      <c r="F91" s="82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3"/>
      <c r="S91" s="86"/>
      <c r="T91" s="86"/>
      <c r="U91" s="80" t="s">
        <v>240</v>
      </c>
      <c r="V91" s="81">
        <f t="shared" si="23"/>
        <v>0</v>
      </c>
      <c r="W91" s="81">
        <f t="shared" si="23"/>
        <v>0</v>
      </c>
      <c r="X91" s="85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258"/>
      <c r="AG91" s="259"/>
    </row>
    <row r="92" spans="1:33" s="79" customFormat="1" ht="17.25" customHeight="1">
      <c r="A92" s="200"/>
      <c r="B92" s="228"/>
      <c r="C92" s="190"/>
      <c r="D92" s="81"/>
      <c r="E92" s="82"/>
      <c r="F92" s="82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3"/>
      <c r="S92" s="84"/>
      <c r="T92" s="84"/>
      <c r="U92" s="80" t="s">
        <v>241</v>
      </c>
      <c r="V92" s="81">
        <f t="shared" si="23"/>
        <v>0</v>
      </c>
      <c r="W92" s="81">
        <f t="shared" si="23"/>
        <v>0</v>
      </c>
      <c r="X92" s="85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258"/>
      <c r="AG92" s="259"/>
    </row>
    <row r="93" spans="1:33" s="79" customFormat="1" ht="17.25" customHeight="1">
      <c r="A93" s="200"/>
      <c r="B93" s="228"/>
      <c r="C93" s="81"/>
      <c r="D93" s="81"/>
      <c r="E93" s="82"/>
      <c r="F93" s="82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3"/>
      <c r="S93" s="86"/>
      <c r="T93" s="86"/>
      <c r="U93" s="80" t="s">
        <v>252</v>
      </c>
      <c r="V93" s="81">
        <f>X93+Z93+AB93+AD93</f>
        <v>0</v>
      </c>
      <c r="W93" s="81">
        <f>Y93+AA93+AC93+AE93</f>
        <v>0</v>
      </c>
      <c r="X93" s="85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258"/>
      <c r="AG93" s="259"/>
    </row>
    <row r="94" spans="1:33" s="79" customFormat="1" ht="17.25" customHeight="1" thickBot="1">
      <c r="A94" s="201"/>
      <c r="B94" s="239"/>
      <c r="C94" s="88"/>
      <c r="D94" s="81"/>
      <c r="E94" s="82"/>
      <c r="F94" s="82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3"/>
      <c r="S94" s="84"/>
      <c r="T94" s="84"/>
      <c r="U94" s="80" t="s">
        <v>253</v>
      </c>
      <c r="V94" s="81">
        <f>X94+Z94+AB94+AD94</f>
        <v>0</v>
      </c>
      <c r="W94" s="81">
        <f>Y94+AA94+AC94+AE94</f>
        <v>0</v>
      </c>
      <c r="X94" s="85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260"/>
      <c r="AG94" s="261"/>
    </row>
    <row r="95" spans="1:33" s="79" customFormat="1" ht="17.25" customHeight="1">
      <c r="A95" s="199" t="s">
        <v>59</v>
      </c>
      <c r="B95" s="227" t="s">
        <v>247</v>
      </c>
      <c r="C95" s="189" t="s">
        <v>94</v>
      </c>
      <c r="D95" s="74"/>
      <c r="E95" s="75"/>
      <c r="F95" s="75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6"/>
      <c r="S95" s="77"/>
      <c r="T95" s="77"/>
      <c r="U95" s="73" t="s">
        <v>86</v>
      </c>
      <c r="V95" s="78">
        <f aca="true" t="shared" si="24" ref="V95:AE95">SUM(V96:V100)</f>
        <v>4804.4</v>
      </c>
      <c r="W95" s="78">
        <f t="shared" si="24"/>
        <v>0</v>
      </c>
      <c r="X95" s="78">
        <f t="shared" si="24"/>
        <v>1201.1</v>
      </c>
      <c r="Y95" s="78">
        <f t="shared" si="24"/>
        <v>0</v>
      </c>
      <c r="Z95" s="78">
        <f t="shared" si="24"/>
        <v>0</v>
      </c>
      <c r="AA95" s="78">
        <f t="shared" si="24"/>
        <v>0</v>
      </c>
      <c r="AB95" s="78">
        <f t="shared" si="24"/>
        <v>3603.3</v>
      </c>
      <c r="AC95" s="78">
        <f t="shared" si="24"/>
        <v>0</v>
      </c>
      <c r="AD95" s="78">
        <f t="shared" si="24"/>
        <v>0</v>
      </c>
      <c r="AE95" s="78">
        <f t="shared" si="24"/>
        <v>0</v>
      </c>
      <c r="AF95" s="256" t="s">
        <v>290</v>
      </c>
      <c r="AG95" s="257"/>
    </row>
    <row r="96" spans="1:33" s="79" customFormat="1" ht="17.25" customHeight="1">
      <c r="A96" s="200"/>
      <c r="B96" s="228"/>
      <c r="C96" s="190"/>
      <c r="D96" s="81">
        <v>0.2</v>
      </c>
      <c r="E96" s="82"/>
      <c r="F96" s="82"/>
      <c r="G96" s="81"/>
      <c r="H96" s="81">
        <v>1</v>
      </c>
      <c r="I96" s="81"/>
      <c r="J96" s="81"/>
      <c r="K96" s="81"/>
      <c r="L96" s="81"/>
      <c r="M96" s="81"/>
      <c r="N96" s="81"/>
      <c r="O96" s="81"/>
      <c r="P96" s="81"/>
      <c r="Q96" s="81"/>
      <c r="R96" s="83"/>
      <c r="S96" s="141" t="s">
        <v>298</v>
      </c>
      <c r="T96" s="141" t="s">
        <v>299</v>
      </c>
      <c r="U96" s="80" t="s">
        <v>81</v>
      </c>
      <c r="V96" s="81">
        <f aca="true" t="shared" si="25" ref="V96:W100">X96+Z96+AB96+AD96</f>
        <v>4804.4</v>
      </c>
      <c r="W96" s="81">
        <f t="shared" si="25"/>
        <v>0</v>
      </c>
      <c r="X96" s="85">
        <v>1201.1</v>
      </c>
      <c r="Y96" s="81">
        <v>0</v>
      </c>
      <c r="Z96" s="81">
        <v>0</v>
      </c>
      <c r="AA96" s="81">
        <v>0</v>
      </c>
      <c r="AB96" s="81">
        <v>3603.3</v>
      </c>
      <c r="AC96" s="81">
        <v>0</v>
      </c>
      <c r="AD96" s="81">
        <v>0</v>
      </c>
      <c r="AE96" s="81">
        <v>0</v>
      </c>
      <c r="AF96" s="258"/>
      <c r="AG96" s="259"/>
    </row>
    <row r="97" spans="1:33" s="79" customFormat="1" ht="17.25" customHeight="1">
      <c r="A97" s="200"/>
      <c r="B97" s="228"/>
      <c r="C97" s="190"/>
      <c r="D97" s="81"/>
      <c r="E97" s="82"/>
      <c r="F97" s="82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3"/>
      <c r="S97" s="86"/>
      <c r="T97" s="86"/>
      <c r="U97" s="80" t="s">
        <v>82</v>
      </c>
      <c r="V97" s="81">
        <f t="shared" si="25"/>
        <v>0</v>
      </c>
      <c r="W97" s="81">
        <f t="shared" si="25"/>
        <v>0</v>
      </c>
      <c r="X97" s="85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258"/>
      <c r="AG97" s="259"/>
    </row>
    <row r="98" spans="1:33" s="79" customFormat="1" ht="17.25" customHeight="1">
      <c r="A98" s="200"/>
      <c r="B98" s="228"/>
      <c r="C98" s="190"/>
      <c r="D98" s="81"/>
      <c r="E98" s="82"/>
      <c r="F98" s="82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3"/>
      <c r="S98" s="84"/>
      <c r="T98" s="84"/>
      <c r="U98" s="80" t="s">
        <v>239</v>
      </c>
      <c r="V98" s="81">
        <f t="shared" si="25"/>
        <v>0</v>
      </c>
      <c r="W98" s="81">
        <f t="shared" si="25"/>
        <v>0</v>
      </c>
      <c r="X98" s="85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258"/>
      <c r="AG98" s="259"/>
    </row>
    <row r="99" spans="1:33" s="79" customFormat="1" ht="17.25" customHeight="1">
      <c r="A99" s="200"/>
      <c r="B99" s="228"/>
      <c r="C99" s="190"/>
      <c r="D99" s="81"/>
      <c r="E99" s="82"/>
      <c r="F99" s="82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3"/>
      <c r="S99" s="86"/>
      <c r="T99" s="86"/>
      <c r="U99" s="80" t="s">
        <v>240</v>
      </c>
      <c r="V99" s="81">
        <f t="shared" si="25"/>
        <v>0</v>
      </c>
      <c r="W99" s="81">
        <f t="shared" si="25"/>
        <v>0</v>
      </c>
      <c r="X99" s="85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258"/>
      <c r="AG99" s="259"/>
    </row>
    <row r="100" spans="1:33" s="79" customFormat="1" ht="17.25" customHeight="1">
      <c r="A100" s="200"/>
      <c r="B100" s="228"/>
      <c r="C100" s="190"/>
      <c r="D100" s="81"/>
      <c r="E100" s="82"/>
      <c r="F100" s="82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3"/>
      <c r="S100" s="84"/>
      <c r="T100" s="84"/>
      <c r="U100" s="80" t="s">
        <v>241</v>
      </c>
      <c r="V100" s="81">
        <f t="shared" si="25"/>
        <v>0</v>
      </c>
      <c r="W100" s="81">
        <f t="shared" si="25"/>
        <v>0</v>
      </c>
      <c r="X100" s="85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258"/>
      <c r="AG100" s="259"/>
    </row>
    <row r="101" spans="1:33" s="79" customFormat="1" ht="17.25" customHeight="1">
      <c r="A101" s="200"/>
      <c r="B101" s="228"/>
      <c r="C101" s="81"/>
      <c r="D101" s="81"/>
      <c r="E101" s="82"/>
      <c r="F101" s="82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3"/>
      <c r="S101" s="86"/>
      <c r="T101" s="86"/>
      <c r="U101" s="80" t="s">
        <v>252</v>
      </c>
      <c r="V101" s="81">
        <f>X101+Z101+AB101+AD101</f>
        <v>0</v>
      </c>
      <c r="W101" s="81">
        <f>Y101+AA101+AC101+AE101</f>
        <v>0</v>
      </c>
      <c r="X101" s="85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258"/>
      <c r="AG101" s="259"/>
    </row>
    <row r="102" spans="1:33" s="79" customFormat="1" ht="17.25" customHeight="1" thickBot="1">
      <c r="A102" s="201"/>
      <c r="B102" s="239"/>
      <c r="C102" s="88"/>
      <c r="D102" s="81"/>
      <c r="E102" s="82"/>
      <c r="F102" s="82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3"/>
      <c r="S102" s="84"/>
      <c r="T102" s="84"/>
      <c r="U102" s="80" t="s">
        <v>253</v>
      </c>
      <c r="V102" s="81">
        <f>X102+Z102+AB102+AD102</f>
        <v>0</v>
      </c>
      <c r="W102" s="81">
        <f>Y102+AA102+AC102+AE102</f>
        <v>0</v>
      </c>
      <c r="X102" s="85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260"/>
      <c r="AG102" s="261"/>
    </row>
    <row r="103" spans="1:33" s="79" customFormat="1" ht="17.25" customHeight="1">
      <c r="A103" s="199" t="s">
        <v>61</v>
      </c>
      <c r="B103" s="227" t="s">
        <v>219</v>
      </c>
      <c r="C103" s="189" t="s">
        <v>94</v>
      </c>
      <c r="D103" s="74"/>
      <c r="E103" s="75"/>
      <c r="F103" s="75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6"/>
      <c r="S103" s="77"/>
      <c r="T103" s="77"/>
      <c r="U103" s="73" t="s">
        <v>86</v>
      </c>
      <c r="V103" s="78">
        <f aca="true" t="shared" si="26" ref="V103:AE103">SUM(V104:V108)</f>
        <v>11888.4</v>
      </c>
      <c r="W103" s="78">
        <f t="shared" si="26"/>
        <v>0</v>
      </c>
      <c r="X103" s="78">
        <f t="shared" si="26"/>
        <v>2972.1</v>
      </c>
      <c r="Y103" s="78">
        <f t="shared" si="26"/>
        <v>0</v>
      </c>
      <c r="Z103" s="78">
        <f t="shared" si="26"/>
        <v>0</v>
      </c>
      <c r="AA103" s="78">
        <f t="shared" si="26"/>
        <v>0</v>
      </c>
      <c r="AB103" s="78">
        <f t="shared" si="26"/>
        <v>8916.3</v>
      </c>
      <c r="AC103" s="78">
        <f t="shared" si="26"/>
        <v>0</v>
      </c>
      <c r="AD103" s="78">
        <f t="shared" si="26"/>
        <v>0</v>
      </c>
      <c r="AE103" s="78">
        <f t="shared" si="26"/>
        <v>0</v>
      </c>
      <c r="AF103" s="256" t="s">
        <v>290</v>
      </c>
      <c r="AG103" s="257"/>
    </row>
    <row r="104" spans="1:33" s="79" customFormat="1" ht="17.25" customHeight="1">
      <c r="A104" s="200"/>
      <c r="B104" s="228"/>
      <c r="C104" s="190"/>
      <c r="D104" s="81">
        <v>0.7</v>
      </c>
      <c r="E104" s="82"/>
      <c r="F104" s="82"/>
      <c r="G104" s="81"/>
      <c r="H104" s="81">
        <v>1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3"/>
      <c r="S104" s="141" t="s">
        <v>298</v>
      </c>
      <c r="T104" s="141" t="s">
        <v>299</v>
      </c>
      <c r="U104" s="80" t="s">
        <v>81</v>
      </c>
      <c r="V104" s="81">
        <f aca="true" t="shared" si="27" ref="V104:W108">X104+Z104+AB104+AD104</f>
        <v>11888.4</v>
      </c>
      <c r="W104" s="81">
        <f t="shared" si="27"/>
        <v>0</v>
      </c>
      <c r="X104" s="85">
        <v>2972.1</v>
      </c>
      <c r="Y104" s="81">
        <v>0</v>
      </c>
      <c r="Z104" s="81">
        <v>0</v>
      </c>
      <c r="AA104" s="81">
        <v>0</v>
      </c>
      <c r="AB104" s="81">
        <v>8916.3</v>
      </c>
      <c r="AC104" s="81">
        <v>0</v>
      </c>
      <c r="AD104" s="81">
        <v>0</v>
      </c>
      <c r="AE104" s="81">
        <v>0</v>
      </c>
      <c r="AF104" s="258"/>
      <c r="AG104" s="259"/>
    </row>
    <row r="105" spans="1:33" s="79" customFormat="1" ht="17.25" customHeight="1">
      <c r="A105" s="200"/>
      <c r="B105" s="228"/>
      <c r="C105" s="190"/>
      <c r="D105" s="81"/>
      <c r="E105" s="82"/>
      <c r="F105" s="82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3"/>
      <c r="S105" s="86"/>
      <c r="T105" s="86"/>
      <c r="U105" s="80" t="s">
        <v>82</v>
      </c>
      <c r="V105" s="81">
        <f t="shared" si="27"/>
        <v>0</v>
      </c>
      <c r="W105" s="81">
        <f t="shared" si="27"/>
        <v>0</v>
      </c>
      <c r="X105" s="85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258"/>
      <c r="AG105" s="259"/>
    </row>
    <row r="106" spans="1:33" s="79" customFormat="1" ht="17.25" customHeight="1">
      <c r="A106" s="200"/>
      <c r="B106" s="228"/>
      <c r="C106" s="190"/>
      <c r="D106" s="81"/>
      <c r="E106" s="82"/>
      <c r="F106" s="82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3"/>
      <c r="S106" s="84"/>
      <c r="T106" s="84"/>
      <c r="U106" s="80" t="s">
        <v>239</v>
      </c>
      <c r="V106" s="81">
        <f t="shared" si="27"/>
        <v>0</v>
      </c>
      <c r="W106" s="81">
        <f t="shared" si="27"/>
        <v>0</v>
      </c>
      <c r="X106" s="85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258"/>
      <c r="AG106" s="259"/>
    </row>
    <row r="107" spans="1:33" s="79" customFormat="1" ht="17.25" customHeight="1">
      <c r="A107" s="200"/>
      <c r="B107" s="228"/>
      <c r="C107" s="190"/>
      <c r="D107" s="81"/>
      <c r="E107" s="82"/>
      <c r="F107" s="82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3"/>
      <c r="S107" s="86"/>
      <c r="T107" s="86"/>
      <c r="U107" s="80" t="s">
        <v>240</v>
      </c>
      <c r="V107" s="81">
        <f t="shared" si="27"/>
        <v>0</v>
      </c>
      <c r="W107" s="81">
        <f t="shared" si="27"/>
        <v>0</v>
      </c>
      <c r="X107" s="85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258"/>
      <c r="AG107" s="259"/>
    </row>
    <row r="108" spans="1:33" s="79" customFormat="1" ht="17.25" customHeight="1">
      <c r="A108" s="200"/>
      <c r="B108" s="228"/>
      <c r="C108" s="190"/>
      <c r="D108" s="81"/>
      <c r="E108" s="82"/>
      <c r="F108" s="82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3"/>
      <c r="S108" s="84"/>
      <c r="T108" s="84"/>
      <c r="U108" s="80" t="s">
        <v>241</v>
      </c>
      <c r="V108" s="81">
        <f t="shared" si="27"/>
        <v>0</v>
      </c>
      <c r="W108" s="81">
        <f t="shared" si="27"/>
        <v>0</v>
      </c>
      <c r="X108" s="85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258"/>
      <c r="AG108" s="259"/>
    </row>
    <row r="109" spans="1:33" s="79" customFormat="1" ht="17.25" customHeight="1">
      <c r="A109" s="200"/>
      <c r="B109" s="228"/>
      <c r="C109" s="81"/>
      <c r="D109" s="81"/>
      <c r="E109" s="82"/>
      <c r="F109" s="82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3"/>
      <c r="S109" s="86"/>
      <c r="T109" s="86"/>
      <c r="U109" s="80" t="s">
        <v>252</v>
      </c>
      <c r="V109" s="81">
        <f>X109+Z109+AB109+AD109</f>
        <v>0</v>
      </c>
      <c r="W109" s="81">
        <f>Y109+AA109+AC109+AE109</f>
        <v>0</v>
      </c>
      <c r="X109" s="85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258"/>
      <c r="AG109" s="259"/>
    </row>
    <row r="110" spans="1:33" s="79" customFormat="1" ht="17.25" customHeight="1" thickBot="1">
      <c r="A110" s="201"/>
      <c r="B110" s="239"/>
      <c r="C110" s="88"/>
      <c r="D110" s="81"/>
      <c r="E110" s="82"/>
      <c r="F110" s="82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3"/>
      <c r="S110" s="84"/>
      <c r="T110" s="84"/>
      <c r="U110" s="80" t="s">
        <v>253</v>
      </c>
      <c r="V110" s="81">
        <f>X110+Z110+AB110+AD110</f>
        <v>0</v>
      </c>
      <c r="W110" s="81">
        <f>Y110+AA110+AC110+AE110</f>
        <v>0</v>
      </c>
      <c r="X110" s="85">
        <v>0</v>
      </c>
      <c r="Y110" s="81">
        <v>0</v>
      </c>
      <c r="Z110" s="81">
        <v>0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  <c r="AF110" s="260"/>
      <c r="AG110" s="261"/>
    </row>
    <row r="111" spans="1:33" s="79" customFormat="1" ht="17.25" customHeight="1">
      <c r="A111" s="199" t="s">
        <v>63</v>
      </c>
      <c r="B111" s="227" t="s">
        <v>248</v>
      </c>
      <c r="C111" s="189" t="s">
        <v>94</v>
      </c>
      <c r="D111" s="74"/>
      <c r="E111" s="75"/>
      <c r="F111" s="75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6"/>
      <c r="S111" s="77"/>
      <c r="T111" s="77"/>
      <c r="U111" s="73" t="s">
        <v>86</v>
      </c>
      <c r="V111" s="78">
        <f aca="true" t="shared" si="28" ref="V111:AE111">SUM(V112:V116)</f>
        <v>6825.9</v>
      </c>
      <c r="W111" s="78">
        <f t="shared" si="28"/>
        <v>0</v>
      </c>
      <c r="X111" s="78">
        <f t="shared" si="28"/>
        <v>1706.5</v>
      </c>
      <c r="Y111" s="78">
        <f t="shared" si="28"/>
        <v>0</v>
      </c>
      <c r="Z111" s="78">
        <f t="shared" si="28"/>
        <v>0</v>
      </c>
      <c r="AA111" s="78">
        <f t="shared" si="28"/>
        <v>0</v>
      </c>
      <c r="AB111" s="78">
        <f t="shared" si="28"/>
        <v>5119.4</v>
      </c>
      <c r="AC111" s="78">
        <f t="shared" si="28"/>
        <v>0</v>
      </c>
      <c r="AD111" s="78">
        <f t="shared" si="28"/>
        <v>0</v>
      </c>
      <c r="AE111" s="78">
        <f t="shared" si="28"/>
        <v>0</v>
      </c>
      <c r="AF111" s="256" t="s">
        <v>290</v>
      </c>
      <c r="AG111" s="257"/>
    </row>
    <row r="112" spans="1:33" s="79" customFormat="1" ht="17.25" customHeight="1">
      <c r="A112" s="200"/>
      <c r="B112" s="228"/>
      <c r="C112" s="190"/>
      <c r="D112" s="81">
        <v>0.6</v>
      </c>
      <c r="E112" s="82"/>
      <c r="F112" s="82"/>
      <c r="G112" s="81"/>
      <c r="H112" s="81">
        <v>1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3"/>
      <c r="S112" s="141" t="s">
        <v>298</v>
      </c>
      <c r="T112" s="141" t="s">
        <v>299</v>
      </c>
      <c r="U112" s="80" t="s">
        <v>81</v>
      </c>
      <c r="V112" s="81">
        <f aca="true" t="shared" si="29" ref="V112:W116">X112+Z112+AB112+AD112</f>
        <v>6825.9</v>
      </c>
      <c r="W112" s="81">
        <f t="shared" si="29"/>
        <v>0</v>
      </c>
      <c r="X112" s="85">
        <v>1706.5</v>
      </c>
      <c r="Y112" s="81">
        <v>0</v>
      </c>
      <c r="Z112" s="81">
        <v>0</v>
      </c>
      <c r="AA112" s="81">
        <v>0</v>
      </c>
      <c r="AB112" s="81">
        <v>5119.4</v>
      </c>
      <c r="AC112" s="81">
        <v>0</v>
      </c>
      <c r="AD112" s="81">
        <v>0</v>
      </c>
      <c r="AE112" s="81">
        <v>0</v>
      </c>
      <c r="AF112" s="258"/>
      <c r="AG112" s="259"/>
    </row>
    <row r="113" spans="1:33" s="79" customFormat="1" ht="17.25" customHeight="1">
      <c r="A113" s="200"/>
      <c r="B113" s="228"/>
      <c r="C113" s="190"/>
      <c r="D113" s="81"/>
      <c r="E113" s="82"/>
      <c r="F113" s="82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3"/>
      <c r="S113" s="86"/>
      <c r="T113" s="86"/>
      <c r="U113" s="80" t="s">
        <v>82</v>
      </c>
      <c r="V113" s="81">
        <f t="shared" si="29"/>
        <v>0</v>
      </c>
      <c r="W113" s="81">
        <f t="shared" si="29"/>
        <v>0</v>
      </c>
      <c r="X113" s="85">
        <v>0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258"/>
      <c r="AG113" s="259"/>
    </row>
    <row r="114" spans="1:33" s="79" customFormat="1" ht="17.25" customHeight="1">
      <c r="A114" s="200"/>
      <c r="B114" s="228"/>
      <c r="C114" s="190"/>
      <c r="D114" s="81"/>
      <c r="E114" s="82"/>
      <c r="F114" s="82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3"/>
      <c r="S114" s="84"/>
      <c r="T114" s="84"/>
      <c r="U114" s="80" t="s">
        <v>239</v>
      </c>
      <c r="V114" s="81">
        <f t="shared" si="29"/>
        <v>0</v>
      </c>
      <c r="W114" s="81">
        <f t="shared" si="29"/>
        <v>0</v>
      </c>
      <c r="X114" s="85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258"/>
      <c r="AG114" s="259"/>
    </row>
    <row r="115" spans="1:33" s="79" customFormat="1" ht="17.25" customHeight="1">
      <c r="A115" s="200"/>
      <c r="B115" s="228"/>
      <c r="C115" s="190"/>
      <c r="D115" s="81"/>
      <c r="E115" s="82"/>
      <c r="F115" s="82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3"/>
      <c r="S115" s="86"/>
      <c r="T115" s="86"/>
      <c r="U115" s="80" t="s">
        <v>240</v>
      </c>
      <c r="V115" s="81">
        <f t="shared" si="29"/>
        <v>0</v>
      </c>
      <c r="W115" s="81">
        <f t="shared" si="29"/>
        <v>0</v>
      </c>
      <c r="X115" s="85">
        <v>0</v>
      </c>
      <c r="Y115" s="81">
        <v>0</v>
      </c>
      <c r="Z115" s="81">
        <v>0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  <c r="AF115" s="258"/>
      <c r="AG115" s="259"/>
    </row>
    <row r="116" spans="1:33" s="79" customFormat="1" ht="17.25" customHeight="1">
      <c r="A116" s="200"/>
      <c r="B116" s="228"/>
      <c r="C116" s="190"/>
      <c r="D116" s="81"/>
      <c r="E116" s="82"/>
      <c r="F116" s="82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3"/>
      <c r="S116" s="84"/>
      <c r="T116" s="84"/>
      <c r="U116" s="80" t="s">
        <v>241</v>
      </c>
      <c r="V116" s="81">
        <f t="shared" si="29"/>
        <v>0</v>
      </c>
      <c r="W116" s="81">
        <f t="shared" si="29"/>
        <v>0</v>
      </c>
      <c r="X116" s="85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258"/>
      <c r="AG116" s="259"/>
    </row>
    <row r="117" spans="1:33" s="79" customFormat="1" ht="17.25" customHeight="1">
      <c r="A117" s="200"/>
      <c r="B117" s="228"/>
      <c r="C117" s="81"/>
      <c r="D117" s="81"/>
      <c r="E117" s="82"/>
      <c r="F117" s="82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3"/>
      <c r="S117" s="86"/>
      <c r="T117" s="86"/>
      <c r="U117" s="80" t="s">
        <v>252</v>
      </c>
      <c r="V117" s="81">
        <f>X117+Z117+AB117+AD117</f>
        <v>0</v>
      </c>
      <c r="W117" s="81">
        <f>Y117+AA117+AC117+AE117</f>
        <v>0</v>
      </c>
      <c r="X117" s="85">
        <v>0</v>
      </c>
      <c r="Y117" s="81">
        <v>0</v>
      </c>
      <c r="Z117" s="81">
        <v>0</v>
      </c>
      <c r="AA117" s="81">
        <v>0</v>
      </c>
      <c r="AB117" s="81">
        <v>0</v>
      </c>
      <c r="AC117" s="81">
        <v>0</v>
      </c>
      <c r="AD117" s="81">
        <v>0</v>
      </c>
      <c r="AE117" s="81">
        <v>0</v>
      </c>
      <c r="AF117" s="258"/>
      <c r="AG117" s="259"/>
    </row>
    <row r="118" spans="1:33" s="79" customFormat="1" ht="17.25" customHeight="1" thickBot="1">
      <c r="A118" s="201"/>
      <c r="B118" s="239"/>
      <c r="C118" s="88"/>
      <c r="D118" s="81"/>
      <c r="E118" s="82"/>
      <c r="F118" s="82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3"/>
      <c r="S118" s="84"/>
      <c r="T118" s="84"/>
      <c r="U118" s="80" t="s">
        <v>253</v>
      </c>
      <c r="V118" s="81">
        <f>X118+Z118+AB118+AD118</f>
        <v>0</v>
      </c>
      <c r="W118" s="81">
        <f>Y118+AA118+AC118+AE118</f>
        <v>0</v>
      </c>
      <c r="X118" s="85">
        <v>0</v>
      </c>
      <c r="Y118" s="81">
        <v>0</v>
      </c>
      <c r="Z118" s="81">
        <v>0</v>
      </c>
      <c r="AA118" s="81">
        <v>0</v>
      </c>
      <c r="AB118" s="81">
        <v>0</v>
      </c>
      <c r="AC118" s="81">
        <v>0</v>
      </c>
      <c r="AD118" s="81">
        <v>0</v>
      </c>
      <c r="AE118" s="81">
        <v>0</v>
      </c>
      <c r="AF118" s="260"/>
      <c r="AG118" s="261"/>
    </row>
    <row r="119" spans="1:33" s="4" customFormat="1" ht="17.25" customHeight="1">
      <c r="A119" s="199" t="s">
        <v>64</v>
      </c>
      <c r="B119" s="236" t="s">
        <v>265</v>
      </c>
      <c r="C119" s="217">
        <v>5000</v>
      </c>
      <c r="D119" s="93"/>
      <c r="E119" s="94"/>
      <c r="F119" s="94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5"/>
      <c r="S119" s="96"/>
      <c r="T119" s="96"/>
      <c r="U119" s="68" t="s">
        <v>86</v>
      </c>
      <c r="V119" s="69">
        <f>SUM(V120:V124)</f>
        <v>50000</v>
      </c>
      <c r="W119" s="69">
        <f>SUM(W120:W124)</f>
        <v>0</v>
      </c>
      <c r="X119" s="69">
        <f>SUM(X120:X124)</f>
        <v>50000</v>
      </c>
      <c r="Y119" s="69">
        <f aca="true" t="shared" si="30" ref="Y119:AE119">SUM(Y120:Y124)</f>
        <v>0</v>
      </c>
      <c r="Z119" s="69">
        <f t="shared" si="30"/>
        <v>0</v>
      </c>
      <c r="AA119" s="69">
        <f t="shared" si="30"/>
        <v>0</v>
      </c>
      <c r="AB119" s="69">
        <f t="shared" si="30"/>
        <v>0</v>
      </c>
      <c r="AC119" s="69">
        <f t="shared" si="30"/>
        <v>0</v>
      </c>
      <c r="AD119" s="69">
        <f t="shared" si="30"/>
        <v>0</v>
      </c>
      <c r="AE119" s="69">
        <f t="shared" si="30"/>
        <v>0</v>
      </c>
      <c r="AF119" s="205" t="s">
        <v>13</v>
      </c>
      <c r="AG119" s="206"/>
    </row>
    <row r="120" spans="1:33" s="4" customFormat="1" ht="17.25" customHeight="1">
      <c r="A120" s="200"/>
      <c r="B120" s="237"/>
      <c r="C120" s="218"/>
      <c r="D120" s="97"/>
      <c r="E120" s="98"/>
      <c r="F120" s="98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"/>
      <c r="S120" s="65"/>
      <c r="T120" s="65"/>
      <c r="U120" s="66" t="s">
        <v>81</v>
      </c>
      <c r="V120" s="97">
        <f aca="true" t="shared" si="31" ref="V120:W122">X120+Z120+AB120+AD120</f>
        <v>0</v>
      </c>
      <c r="W120" s="97">
        <f t="shared" si="31"/>
        <v>0</v>
      </c>
      <c r="X120" s="71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207"/>
      <c r="AG120" s="208"/>
    </row>
    <row r="121" spans="1:33" s="4" customFormat="1" ht="17.25" customHeight="1">
      <c r="A121" s="200"/>
      <c r="B121" s="237"/>
      <c r="C121" s="218"/>
      <c r="D121" s="97"/>
      <c r="E121" s="98"/>
      <c r="F121" s="98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"/>
      <c r="S121" s="142"/>
      <c r="T121" s="142"/>
      <c r="U121" s="66" t="s">
        <v>82</v>
      </c>
      <c r="V121" s="97">
        <f t="shared" si="31"/>
        <v>0</v>
      </c>
      <c r="W121" s="97">
        <f t="shared" si="31"/>
        <v>0</v>
      </c>
      <c r="X121" s="71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207"/>
      <c r="AG121" s="208"/>
    </row>
    <row r="122" spans="1:33" s="4" customFormat="1" ht="17.25" customHeight="1">
      <c r="A122" s="200"/>
      <c r="B122" s="237"/>
      <c r="C122" s="218"/>
      <c r="D122" s="97"/>
      <c r="E122" s="98"/>
      <c r="F122" s="98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"/>
      <c r="S122" s="65"/>
      <c r="T122" s="65"/>
      <c r="U122" s="66" t="s">
        <v>239</v>
      </c>
      <c r="V122" s="97">
        <f>X122+Z122+AB122+AD122</f>
        <v>0</v>
      </c>
      <c r="W122" s="97">
        <f t="shared" si="31"/>
        <v>0</v>
      </c>
      <c r="X122" s="71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207"/>
      <c r="AG122" s="208"/>
    </row>
    <row r="123" spans="1:33" s="4" customFormat="1" ht="17.25" customHeight="1">
      <c r="A123" s="200"/>
      <c r="B123" s="237"/>
      <c r="C123" s="218"/>
      <c r="D123" s="97"/>
      <c r="E123" s="98"/>
      <c r="F123" s="98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"/>
      <c r="S123" s="142"/>
      <c r="T123" s="142"/>
      <c r="U123" s="66" t="s">
        <v>240</v>
      </c>
      <c r="V123" s="135">
        <f>X123+Z123+AB123+AD123</f>
        <v>0</v>
      </c>
      <c r="W123" s="135">
        <f>Y123+AA123+AC123+AE123</f>
        <v>0</v>
      </c>
      <c r="X123" s="71">
        <v>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207"/>
      <c r="AG123" s="208"/>
    </row>
    <row r="124" spans="1:33" s="4" customFormat="1" ht="17.25" customHeight="1">
      <c r="A124" s="200"/>
      <c r="B124" s="237"/>
      <c r="C124" s="218"/>
      <c r="D124" s="177">
        <v>5</v>
      </c>
      <c r="E124" s="98"/>
      <c r="F124" s="98">
        <v>1</v>
      </c>
      <c r="G124" s="177"/>
      <c r="H124" s="177">
        <v>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"/>
      <c r="S124" s="142" t="s">
        <v>298</v>
      </c>
      <c r="T124" s="142" t="s">
        <v>299</v>
      </c>
      <c r="U124" s="66" t="s">
        <v>241</v>
      </c>
      <c r="V124" s="176">
        <f>X124+Z125+AB125+AD125</f>
        <v>50000</v>
      </c>
      <c r="W124" s="176">
        <f>Y125+AA125+AC125+AE125</f>
        <v>0</v>
      </c>
      <c r="X124" s="71">
        <v>50000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207"/>
      <c r="AG124" s="208"/>
    </row>
    <row r="125" spans="1:33" s="4" customFormat="1" ht="17.25" customHeight="1">
      <c r="A125" s="200"/>
      <c r="B125" s="237"/>
      <c r="C125" s="97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182" t="s">
        <v>252</v>
      </c>
      <c r="V125" s="181">
        <f>X125+Z125+AB125+AD125</f>
        <v>0</v>
      </c>
      <c r="W125" s="181">
        <f>Y125+AA125+AC125+AE125</f>
        <v>0</v>
      </c>
      <c r="X125" s="71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>
        <v>0</v>
      </c>
      <c r="AE125" s="97">
        <v>0</v>
      </c>
      <c r="AF125" s="207"/>
      <c r="AG125" s="208"/>
    </row>
    <row r="126" spans="1:33" s="4" customFormat="1" ht="17.25" customHeight="1" thickBot="1">
      <c r="A126" s="201"/>
      <c r="B126" s="238"/>
      <c r="C126" s="100"/>
      <c r="D126" s="97"/>
      <c r="E126" s="98"/>
      <c r="F126" s="98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"/>
      <c r="S126" s="65"/>
      <c r="T126" s="65"/>
      <c r="U126" s="66" t="s">
        <v>253</v>
      </c>
      <c r="V126" s="97">
        <f>X126+Z126+AB126+AD126</f>
        <v>0</v>
      </c>
      <c r="W126" s="97">
        <f>Y126+AA126+AC126+AE126</f>
        <v>0</v>
      </c>
      <c r="X126" s="71">
        <v>0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97">
        <v>0</v>
      </c>
      <c r="AE126" s="97">
        <v>0</v>
      </c>
      <c r="AF126" s="209"/>
      <c r="AG126" s="210"/>
    </row>
    <row r="127" spans="1:33" s="4" customFormat="1" ht="17.25" customHeight="1">
      <c r="A127" s="199" t="s">
        <v>66</v>
      </c>
      <c r="B127" s="236" t="s">
        <v>87</v>
      </c>
      <c r="C127" s="217">
        <v>13000</v>
      </c>
      <c r="D127" s="93"/>
      <c r="E127" s="94"/>
      <c r="F127" s="94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5"/>
      <c r="S127" s="96"/>
      <c r="T127" s="96"/>
      <c r="U127" s="68" t="s">
        <v>86</v>
      </c>
      <c r="V127" s="69">
        <f aca="true" t="shared" si="32" ref="V127:AE127">SUM(V128:V132)</f>
        <v>0</v>
      </c>
      <c r="W127" s="69">
        <f t="shared" si="32"/>
        <v>0</v>
      </c>
      <c r="X127" s="69">
        <f t="shared" si="32"/>
        <v>0</v>
      </c>
      <c r="Y127" s="69">
        <f t="shared" si="32"/>
        <v>0</v>
      </c>
      <c r="Z127" s="69">
        <f t="shared" si="32"/>
        <v>0</v>
      </c>
      <c r="AA127" s="69">
        <f t="shared" si="32"/>
        <v>0</v>
      </c>
      <c r="AB127" s="69">
        <f t="shared" si="32"/>
        <v>0</v>
      </c>
      <c r="AC127" s="69">
        <f t="shared" si="32"/>
        <v>0</v>
      </c>
      <c r="AD127" s="69">
        <f t="shared" si="32"/>
        <v>0</v>
      </c>
      <c r="AE127" s="69">
        <f t="shared" si="32"/>
        <v>0</v>
      </c>
      <c r="AF127" s="205" t="s">
        <v>13</v>
      </c>
      <c r="AG127" s="206"/>
    </row>
    <row r="128" spans="1:33" s="4" customFormat="1" ht="17.25" customHeight="1">
      <c r="A128" s="200"/>
      <c r="B128" s="237"/>
      <c r="C128" s="218"/>
      <c r="D128" s="97"/>
      <c r="E128" s="98"/>
      <c r="F128" s="98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"/>
      <c r="S128" s="65"/>
      <c r="T128" s="65"/>
      <c r="U128" s="66" t="s">
        <v>81</v>
      </c>
      <c r="V128" s="97">
        <f aca="true" t="shared" si="33" ref="V128:W132">X128+Z128+AB128+AD128</f>
        <v>0</v>
      </c>
      <c r="W128" s="97">
        <f t="shared" si="33"/>
        <v>0</v>
      </c>
      <c r="X128" s="71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97">
        <v>0</v>
      </c>
      <c r="AE128" s="97">
        <v>0</v>
      </c>
      <c r="AF128" s="207"/>
      <c r="AG128" s="208"/>
    </row>
    <row r="129" spans="1:33" s="4" customFormat="1" ht="17.25" customHeight="1">
      <c r="A129" s="200"/>
      <c r="B129" s="237"/>
      <c r="C129" s="218"/>
      <c r="D129" s="97"/>
      <c r="E129" s="98"/>
      <c r="F129" s="98"/>
      <c r="G129" s="97"/>
      <c r="H129" s="97"/>
      <c r="I129" s="97"/>
      <c r="K129" s="97"/>
      <c r="L129" s="97"/>
      <c r="M129" s="97"/>
      <c r="N129" s="97"/>
      <c r="O129" s="97"/>
      <c r="P129" s="97"/>
      <c r="Q129" s="97"/>
      <c r="R129" s="9"/>
      <c r="S129" s="142"/>
      <c r="T129" s="142"/>
      <c r="U129" s="66" t="s">
        <v>82</v>
      </c>
      <c r="V129" s="97">
        <f t="shared" si="33"/>
        <v>0</v>
      </c>
      <c r="W129" s="97">
        <f t="shared" si="33"/>
        <v>0</v>
      </c>
      <c r="X129" s="71">
        <v>0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97">
        <v>0</v>
      </c>
      <c r="AE129" s="97">
        <v>0</v>
      </c>
      <c r="AF129" s="207"/>
      <c r="AG129" s="208"/>
    </row>
    <row r="130" spans="1:33" s="4" customFormat="1" ht="17.25" customHeight="1">
      <c r="A130" s="200"/>
      <c r="B130" s="237"/>
      <c r="C130" s="218"/>
      <c r="D130" s="97"/>
      <c r="E130" s="98"/>
      <c r="F130" s="98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"/>
      <c r="S130" s="65"/>
      <c r="T130" s="65"/>
      <c r="U130" s="66" t="s">
        <v>239</v>
      </c>
      <c r="V130" s="97">
        <f t="shared" si="33"/>
        <v>0</v>
      </c>
      <c r="W130" s="97">
        <f t="shared" si="33"/>
        <v>0</v>
      </c>
      <c r="X130" s="71">
        <v>0</v>
      </c>
      <c r="Y130" s="97">
        <v>0</v>
      </c>
      <c r="Z130" s="97">
        <v>0</v>
      </c>
      <c r="AA130" s="97">
        <v>0</v>
      </c>
      <c r="AB130" s="97">
        <v>0</v>
      </c>
      <c r="AC130" s="97">
        <v>0</v>
      </c>
      <c r="AD130" s="97">
        <v>0</v>
      </c>
      <c r="AE130" s="97">
        <v>0</v>
      </c>
      <c r="AF130" s="207"/>
      <c r="AG130" s="208"/>
    </row>
    <row r="131" spans="1:33" s="4" customFormat="1" ht="17.25" customHeight="1">
      <c r="A131" s="200"/>
      <c r="B131" s="237"/>
      <c r="C131" s="218"/>
      <c r="D131" s="97"/>
      <c r="E131" s="98"/>
      <c r="F131" s="98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"/>
      <c r="U131" s="66" t="s">
        <v>240</v>
      </c>
      <c r="V131" s="135">
        <f>X131+Z131+AB131+AD131</f>
        <v>0</v>
      </c>
      <c r="W131" s="135">
        <f>Y131+AA131+AC131+AE131</f>
        <v>0</v>
      </c>
      <c r="X131" s="71">
        <v>0</v>
      </c>
      <c r="Y131" s="97">
        <v>0</v>
      </c>
      <c r="Z131" s="97">
        <v>0</v>
      </c>
      <c r="AA131" s="97">
        <v>0</v>
      </c>
      <c r="AB131" s="97">
        <v>0</v>
      </c>
      <c r="AC131" s="97">
        <v>0</v>
      </c>
      <c r="AD131" s="97">
        <v>0</v>
      </c>
      <c r="AE131" s="97">
        <v>0</v>
      </c>
      <c r="AF131" s="207"/>
      <c r="AG131" s="208"/>
    </row>
    <row r="132" spans="1:33" s="4" customFormat="1" ht="17.25" customHeight="1">
      <c r="A132" s="200"/>
      <c r="B132" s="237"/>
      <c r="C132" s="218"/>
      <c r="D132" s="97"/>
      <c r="E132" s="98"/>
      <c r="F132" s="98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"/>
      <c r="S132" s="65"/>
      <c r="T132" s="65"/>
      <c r="U132" s="66" t="s">
        <v>241</v>
      </c>
      <c r="V132" s="97">
        <f t="shared" si="33"/>
        <v>0</v>
      </c>
      <c r="W132" s="97">
        <f t="shared" si="33"/>
        <v>0</v>
      </c>
      <c r="X132" s="71">
        <v>0</v>
      </c>
      <c r="Y132" s="97">
        <v>0</v>
      </c>
      <c r="Z132" s="97">
        <v>0</v>
      </c>
      <c r="AA132" s="97">
        <v>0</v>
      </c>
      <c r="AB132" s="97">
        <v>0</v>
      </c>
      <c r="AC132" s="97">
        <v>0</v>
      </c>
      <c r="AD132" s="97">
        <v>0</v>
      </c>
      <c r="AE132" s="97">
        <v>0</v>
      </c>
      <c r="AF132" s="207"/>
      <c r="AG132" s="208"/>
    </row>
    <row r="133" spans="1:33" s="4" customFormat="1" ht="17.25" customHeight="1">
      <c r="A133" s="200"/>
      <c r="B133" s="237"/>
      <c r="C133" s="97"/>
      <c r="D133" s="97"/>
      <c r="E133" s="98"/>
      <c r="F133" s="98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"/>
      <c r="S133" s="99"/>
      <c r="T133" s="99"/>
      <c r="U133" s="66" t="s">
        <v>252</v>
      </c>
      <c r="V133" s="97">
        <f>X133+Z133+AB133+AD133</f>
        <v>0</v>
      </c>
      <c r="W133" s="97">
        <f>Y133+AA133+AC133+AE133</f>
        <v>0</v>
      </c>
      <c r="X133" s="71">
        <v>0</v>
      </c>
      <c r="Y133" s="97">
        <v>0</v>
      </c>
      <c r="Z133" s="97">
        <v>0</v>
      </c>
      <c r="AA133" s="97">
        <v>0</v>
      </c>
      <c r="AB133" s="97">
        <v>0</v>
      </c>
      <c r="AC133" s="97">
        <v>0</v>
      </c>
      <c r="AD133" s="97">
        <v>0</v>
      </c>
      <c r="AE133" s="97">
        <v>0</v>
      </c>
      <c r="AF133" s="207"/>
      <c r="AG133" s="208"/>
    </row>
    <row r="134" spans="1:33" s="4" customFormat="1" ht="17.25" customHeight="1" thickBot="1">
      <c r="A134" s="201"/>
      <c r="B134" s="238"/>
      <c r="C134" s="100"/>
      <c r="D134" s="97"/>
      <c r="E134" s="98"/>
      <c r="F134" s="98"/>
      <c r="G134" s="97"/>
      <c r="H134" s="97"/>
      <c r="I134" s="97"/>
      <c r="J134" s="97">
        <v>1</v>
      </c>
      <c r="K134" s="97"/>
      <c r="L134" s="97"/>
      <c r="M134" s="97"/>
      <c r="N134" s="97"/>
      <c r="O134" s="97"/>
      <c r="P134" s="97"/>
      <c r="Q134" s="97"/>
      <c r="R134" s="9"/>
      <c r="S134" s="142" t="s">
        <v>298</v>
      </c>
      <c r="T134" s="142" t="s">
        <v>299</v>
      </c>
      <c r="U134" s="66" t="s">
        <v>253</v>
      </c>
      <c r="V134" s="176">
        <f>X134+Z134+AB134+AD134</f>
        <v>59969</v>
      </c>
      <c r="W134" s="176">
        <f>Y134+AA134+AC134+AE134</f>
        <v>0</v>
      </c>
      <c r="X134" s="71">
        <v>59969</v>
      </c>
      <c r="Y134" s="97">
        <v>0</v>
      </c>
      <c r="Z134" s="97">
        <v>0</v>
      </c>
      <c r="AA134" s="97">
        <v>0</v>
      </c>
      <c r="AB134" s="97">
        <v>0</v>
      </c>
      <c r="AC134" s="97">
        <v>0</v>
      </c>
      <c r="AD134" s="97">
        <v>0</v>
      </c>
      <c r="AE134" s="97">
        <v>0</v>
      </c>
      <c r="AF134" s="209"/>
      <c r="AG134" s="210"/>
    </row>
    <row r="135" spans="1:33" s="4" customFormat="1" ht="17.25" customHeight="1">
      <c r="A135" s="199" t="s">
        <v>67</v>
      </c>
      <c r="B135" s="236" t="s">
        <v>103</v>
      </c>
      <c r="C135" s="217">
        <v>2150</v>
      </c>
      <c r="D135" s="93"/>
      <c r="E135" s="94"/>
      <c r="F135" s="94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5"/>
      <c r="S135" s="96"/>
      <c r="T135" s="96"/>
      <c r="U135" s="68" t="s">
        <v>86</v>
      </c>
      <c r="V135" s="69">
        <f aca="true" t="shared" si="34" ref="V135:AE135">SUM(V136:V140)</f>
        <v>24200</v>
      </c>
      <c r="W135" s="69">
        <f t="shared" si="34"/>
        <v>0</v>
      </c>
      <c r="X135" s="69">
        <f t="shared" si="34"/>
        <v>24200</v>
      </c>
      <c r="Y135" s="69">
        <f t="shared" si="34"/>
        <v>0</v>
      </c>
      <c r="Z135" s="69">
        <f t="shared" si="34"/>
        <v>0</v>
      </c>
      <c r="AA135" s="69">
        <f t="shared" si="34"/>
        <v>0</v>
      </c>
      <c r="AB135" s="69">
        <f t="shared" si="34"/>
        <v>0</v>
      </c>
      <c r="AC135" s="69">
        <f t="shared" si="34"/>
        <v>0</v>
      </c>
      <c r="AD135" s="69">
        <f t="shared" si="34"/>
        <v>0</v>
      </c>
      <c r="AE135" s="69">
        <f t="shared" si="34"/>
        <v>0</v>
      </c>
      <c r="AF135" s="205" t="s">
        <v>13</v>
      </c>
      <c r="AG135" s="206"/>
    </row>
    <row r="136" spans="1:33" s="4" customFormat="1" ht="17.25" customHeight="1">
      <c r="A136" s="200"/>
      <c r="B136" s="237"/>
      <c r="C136" s="218"/>
      <c r="D136" s="97"/>
      <c r="E136" s="98"/>
      <c r="F136" s="98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"/>
      <c r="S136" s="65"/>
      <c r="T136" s="65"/>
      <c r="U136" s="66" t="s">
        <v>81</v>
      </c>
      <c r="V136" s="97">
        <f aca="true" t="shared" si="35" ref="V136:W138">X136+Z136+AB136+AD136</f>
        <v>0</v>
      </c>
      <c r="W136" s="97">
        <f t="shared" si="35"/>
        <v>0</v>
      </c>
      <c r="X136" s="71">
        <v>0</v>
      </c>
      <c r="Y136" s="97">
        <v>0</v>
      </c>
      <c r="Z136" s="97">
        <v>0</v>
      </c>
      <c r="AA136" s="97">
        <v>0</v>
      </c>
      <c r="AB136" s="97">
        <v>0</v>
      </c>
      <c r="AC136" s="97">
        <v>0</v>
      </c>
      <c r="AD136" s="97">
        <v>0</v>
      </c>
      <c r="AE136" s="97">
        <v>0</v>
      </c>
      <c r="AF136" s="207"/>
      <c r="AG136" s="208"/>
    </row>
    <row r="137" spans="1:33" s="4" customFormat="1" ht="17.25" customHeight="1">
      <c r="A137" s="200"/>
      <c r="B137" s="237"/>
      <c r="C137" s="218"/>
      <c r="D137" s="97"/>
      <c r="E137" s="98"/>
      <c r="F137" s="98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"/>
      <c r="S137" s="142"/>
      <c r="T137" s="142"/>
      <c r="U137" s="66" t="s">
        <v>82</v>
      </c>
      <c r="V137" s="97">
        <f t="shared" si="35"/>
        <v>0</v>
      </c>
      <c r="W137" s="97">
        <f t="shared" si="35"/>
        <v>0</v>
      </c>
      <c r="X137" s="71">
        <v>0</v>
      </c>
      <c r="Y137" s="97">
        <v>0</v>
      </c>
      <c r="Z137" s="97">
        <v>0</v>
      </c>
      <c r="AA137" s="97">
        <v>0</v>
      </c>
      <c r="AB137" s="97">
        <v>0</v>
      </c>
      <c r="AC137" s="97">
        <v>0</v>
      </c>
      <c r="AD137" s="97">
        <v>0</v>
      </c>
      <c r="AE137" s="97">
        <v>0</v>
      </c>
      <c r="AF137" s="207"/>
      <c r="AG137" s="208"/>
    </row>
    <row r="138" spans="1:33" s="4" customFormat="1" ht="17.25" customHeight="1">
      <c r="A138" s="200"/>
      <c r="B138" s="237"/>
      <c r="C138" s="218"/>
      <c r="D138" s="97"/>
      <c r="E138" s="98"/>
      <c r="F138" s="98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"/>
      <c r="S138" s="142"/>
      <c r="T138" s="142"/>
      <c r="U138" s="66" t="s">
        <v>239</v>
      </c>
      <c r="V138" s="97">
        <f t="shared" si="35"/>
        <v>0</v>
      </c>
      <c r="W138" s="97">
        <f t="shared" si="35"/>
        <v>0</v>
      </c>
      <c r="X138" s="71">
        <v>0</v>
      </c>
      <c r="Y138" s="97">
        <v>0</v>
      </c>
      <c r="Z138" s="97">
        <v>0</v>
      </c>
      <c r="AA138" s="97">
        <v>0</v>
      </c>
      <c r="AB138" s="97">
        <v>0</v>
      </c>
      <c r="AC138" s="97">
        <v>0</v>
      </c>
      <c r="AD138" s="97">
        <v>0</v>
      </c>
      <c r="AE138" s="97">
        <v>0</v>
      </c>
      <c r="AF138" s="207"/>
      <c r="AG138" s="208"/>
    </row>
    <row r="139" spans="1:33" s="4" customFormat="1" ht="17.25" customHeight="1">
      <c r="A139" s="200"/>
      <c r="B139" s="237"/>
      <c r="C139" s="218"/>
      <c r="D139" s="97"/>
      <c r="E139" s="98"/>
      <c r="F139" s="98">
        <v>1</v>
      </c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"/>
      <c r="S139" s="142" t="s">
        <v>298</v>
      </c>
      <c r="T139" s="142" t="s">
        <v>299</v>
      </c>
      <c r="U139" s="66" t="s">
        <v>240</v>
      </c>
      <c r="V139" s="135">
        <f aca="true" t="shared" si="36" ref="V139:W142">X139+Z139+AB139+AD139</f>
        <v>2200</v>
      </c>
      <c r="W139" s="135">
        <f t="shared" si="36"/>
        <v>0</v>
      </c>
      <c r="X139" s="71">
        <v>2200</v>
      </c>
      <c r="Y139" s="97">
        <v>0</v>
      </c>
      <c r="Z139" s="97">
        <v>0</v>
      </c>
      <c r="AA139" s="97">
        <v>0</v>
      </c>
      <c r="AB139" s="97">
        <v>0</v>
      </c>
      <c r="AC139" s="97">
        <v>0</v>
      </c>
      <c r="AD139" s="97">
        <v>0</v>
      </c>
      <c r="AE139" s="97">
        <v>0</v>
      </c>
      <c r="AF139" s="207"/>
      <c r="AG139" s="208"/>
    </row>
    <row r="140" spans="1:33" s="4" customFormat="1" ht="17.25" customHeight="1">
      <c r="A140" s="200"/>
      <c r="B140" s="237"/>
      <c r="C140" s="218"/>
      <c r="D140" s="97"/>
      <c r="E140" s="98"/>
      <c r="F140" s="98"/>
      <c r="G140" s="97"/>
      <c r="H140" s="97">
        <v>1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"/>
      <c r="S140" s="142" t="s">
        <v>298</v>
      </c>
      <c r="T140" s="142" t="s">
        <v>299</v>
      </c>
      <c r="U140" s="66" t="s">
        <v>241</v>
      </c>
      <c r="V140" s="135">
        <f t="shared" si="36"/>
        <v>22000</v>
      </c>
      <c r="W140" s="135">
        <f t="shared" si="36"/>
        <v>0</v>
      </c>
      <c r="X140" s="71">
        <v>22000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>
        <v>0</v>
      </c>
      <c r="AE140" s="97">
        <v>0</v>
      </c>
      <c r="AF140" s="207"/>
      <c r="AG140" s="208"/>
    </row>
    <row r="141" spans="1:33" s="4" customFormat="1" ht="17.25" customHeight="1">
      <c r="A141" s="200"/>
      <c r="B141" s="237"/>
      <c r="C141" s="97"/>
      <c r="D141" s="97"/>
      <c r="E141" s="98"/>
      <c r="F141" s="98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"/>
      <c r="S141" s="99"/>
      <c r="T141" s="99"/>
      <c r="U141" s="66" t="s">
        <v>252</v>
      </c>
      <c r="V141" s="97">
        <f t="shared" si="36"/>
        <v>0</v>
      </c>
      <c r="W141" s="97">
        <f t="shared" si="36"/>
        <v>0</v>
      </c>
      <c r="X141" s="71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207"/>
      <c r="AG141" s="208"/>
    </row>
    <row r="142" spans="1:33" s="4" customFormat="1" ht="17.25" customHeight="1" thickBot="1">
      <c r="A142" s="201"/>
      <c r="B142" s="238"/>
      <c r="C142" s="100"/>
      <c r="D142" s="97"/>
      <c r="E142" s="98"/>
      <c r="F142" s="98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"/>
      <c r="S142" s="65"/>
      <c r="T142" s="65"/>
      <c r="U142" s="66" t="s">
        <v>253</v>
      </c>
      <c r="V142" s="97">
        <f t="shared" si="36"/>
        <v>0</v>
      </c>
      <c r="W142" s="97">
        <f t="shared" si="36"/>
        <v>0</v>
      </c>
      <c r="X142" s="71">
        <v>0</v>
      </c>
      <c r="Y142" s="97">
        <v>0</v>
      </c>
      <c r="Z142" s="97">
        <v>0</v>
      </c>
      <c r="AA142" s="97">
        <v>0</v>
      </c>
      <c r="AB142" s="97">
        <v>0</v>
      </c>
      <c r="AC142" s="97">
        <v>0</v>
      </c>
      <c r="AD142" s="97">
        <v>0</v>
      </c>
      <c r="AE142" s="97">
        <v>0</v>
      </c>
      <c r="AF142" s="209"/>
      <c r="AG142" s="210"/>
    </row>
    <row r="143" spans="1:33" s="4" customFormat="1" ht="17.25" customHeight="1">
      <c r="A143" s="199" t="s">
        <v>76</v>
      </c>
      <c r="B143" s="236" t="s">
        <v>266</v>
      </c>
      <c r="C143" s="217">
        <v>500</v>
      </c>
      <c r="D143" s="93"/>
      <c r="E143" s="94"/>
      <c r="F143" s="94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5"/>
      <c r="S143" s="96"/>
      <c r="T143" s="96"/>
      <c r="U143" s="68" t="s">
        <v>86</v>
      </c>
      <c r="V143" s="69">
        <f>SUM(V144:V148)</f>
        <v>39263.9</v>
      </c>
      <c r="W143" s="69">
        <f>SUM(W144:W148)</f>
        <v>0</v>
      </c>
      <c r="X143" s="69">
        <f>SUM(X144:X148)</f>
        <v>39263.9</v>
      </c>
      <c r="Y143" s="69">
        <f aca="true" t="shared" si="37" ref="Y143:AE143">SUM(Y144:Y148)</f>
        <v>0</v>
      </c>
      <c r="Z143" s="69">
        <f t="shared" si="37"/>
        <v>0</v>
      </c>
      <c r="AA143" s="69">
        <f t="shared" si="37"/>
        <v>0</v>
      </c>
      <c r="AB143" s="69">
        <f t="shared" si="37"/>
        <v>0</v>
      </c>
      <c r="AC143" s="69">
        <f t="shared" si="37"/>
        <v>0</v>
      </c>
      <c r="AD143" s="69">
        <f t="shared" si="37"/>
        <v>0</v>
      </c>
      <c r="AE143" s="69">
        <f t="shared" si="37"/>
        <v>0</v>
      </c>
      <c r="AF143" s="205" t="s">
        <v>13</v>
      </c>
      <c r="AG143" s="206"/>
    </row>
    <row r="144" spans="1:33" s="4" customFormat="1" ht="17.25" customHeight="1">
      <c r="A144" s="200"/>
      <c r="B144" s="237"/>
      <c r="C144" s="218"/>
      <c r="D144" s="97"/>
      <c r="E144" s="98"/>
      <c r="F144" s="98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"/>
      <c r="S144" s="65"/>
      <c r="T144" s="65"/>
      <c r="U144" s="66" t="s">
        <v>81</v>
      </c>
      <c r="V144" s="97">
        <f aca="true" t="shared" si="38" ref="V144:W147">X144+Z144+AB144+AD144</f>
        <v>0</v>
      </c>
      <c r="W144" s="97">
        <f t="shared" si="38"/>
        <v>0</v>
      </c>
      <c r="X144" s="71">
        <v>0</v>
      </c>
      <c r="Y144" s="97">
        <v>0</v>
      </c>
      <c r="Z144" s="97">
        <v>0</v>
      </c>
      <c r="AA144" s="97">
        <v>0</v>
      </c>
      <c r="AB144" s="97">
        <v>0</v>
      </c>
      <c r="AC144" s="97">
        <v>0</v>
      </c>
      <c r="AD144" s="97">
        <v>0</v>
      </c>
      <c r="AE144" s="97">
        <v>0</v>
      </c>
      <c r="AF144" s="207"/>
      <c r="AG144" s="208"/>
    </row>
    <row r="145" spans="1:33" s="4" customFormat="1" ht="17.25" customHeight="1">
      <c r="A145" s="200"/>
      <c r="B145" s="237"/>
      <c r="C145" s="218"/>
      <c r="D145" s="99"/>
      <c r="E145" s="99"/>
      <c r="F145" s="99"/>
      <c r="G145" s="99"/>
      <c r="H145" s="99"/>
      <c r="I145" s="184"/>
      <c r="J145" s="184"/>
      <c r="K145" s="97"/>
      <c r="L145" s="97"/>
      <c r="M145" s="97"/>
      <c r="N145" s="97"/>
      <c r="O145" s="97"/>
      <c r="P145" s="97"/>
      <c r="Q145" s="97"/>
      <c r="R145" s="9"/>
      <c r="S145" s="142"/>
      <c r="T145" s="142"/>
      <c r="U145" s="66" t="s">
        <v>82</v>
      </c>
      <c r="V145" s="97">
        <v>0</v>
      </c>
      <c r="W145" s="97">
        <f t="shared" si="38"/>
        <v>0</v>
      </c>
      <c r="X145" s="71">
        <v>0</v>
      </c>
      <c r="Y145" s="97">
        <v>0</v>
      </c>
      <c r="Z145" s="97">
        <v>0</v>
      </c>
      <c r="AA145" s="97">
        <v>0</v>
      </c>
      <c r="AB145" s="97">
        <v>0</v>
      </c>
      <c r="AC145" s="97">
        <v>0</v>
      </c>
      <c r="AD145" s="97">
        <v>0</v>
      </c>
      <c r="AE145" s="97">
        <v>0</v>
      </c>
      <c r="AF145" s="207"/>
      <c r="AG145" s="208"/>
    </row>
    <row r="146" spans="1:33" s="4" customFormat="1" ht="17.25" customHeight="1">
      <c r="A146" s="200"/>
      <c r="B146" s="237"/>
      <c r="C146" s="218"/>
      <c r="D146" s="97"/>
      <c r="E146" s="98"/>
      <c r="F146" s="98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"/>
      <c r="S146" s="65"/>
      <c r="T146" s="65"/>
      <c r="U146" s="185" t="s">
        <v>239</v>
      </c>
      <c r="V146" s="97">
        <f t="shared" si="38"/>
        <v>0</v>
      </c>
      <c r="W146" s="97">
        <f t="shared" si="38"/>
        <v>0</v>
      </c>
      <c r="X146" s="71">
        <v>0</v>
      </c>
      <c r="Y146" s="97">
        <v>0</v>
      </c>
      <c r="Z146" s="97">
        <v>0</v>
      </c>
      <c r="AA146" s="97">
        <v>0</v>
      </c>
      <c r="AB146" s="97">
        <v>0</v>
      </c>
      <c r="AC146" s="97">
        <v>0</v>
      </c>
      <c r="AD146" s="97">
        <v>0</v>
      </c>
      <c r="AE146" s="97">
        <v>0</v>
      </c>
      <c r="AF146" s="207"/>
      <c r="AG146" s="208"/>
    </row>
    <row r="147" spans="1:33" s="4" customFormat="1" ht="17.25" customHeight="1">
      <c r="A147" s="200"/>
      <c r="B147" s="237"/>
      <c r="C147" s="218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185" t="s">
        <v>240</v>
      </c>
      <c r="V147" s="184">
        <f t="shared" si="38"/>
        <v>0</v>
      </c>
      <c r="W147" s="184">
        <f>Y147+AA147+AC147+AE147</f>
        <v>0</v>
      </c>
      <c r="X147" s="71">
        <v>0</v>
      </c>
      <c r="Y147" s="97">
        <v>0</v>
      </c>
      <c r="Z147" s="97">
        <v>0</v>
      </c>
      <c r="AA147" s="97">
        <v>0</v>
      </c>
      <c r="AB147" s="97">
        <v>0</v>
      </c>
      <c r="AC147" s="97">
        <v>0</v>
      </c>
      <c r="AD147" s="97">
        <v>0</v>
      </c>
      <c r="AE147" s="97">
        <v>0</v>
      </c>
      <c r="AF147" s="207"/>
      <c r="AG147" s="208"/>
    </row>
    <row r="148" spans="1:33" s="4" customFormat="1" ht="17.25" customHeight="1">
      <c r="A148" s="200"/>
      <c r="B148" s="237"/>
      <c r="C148" s="218"/>
      <c r="D148" s="97">
        <v>0.5</v>
      </c>
      <c r="E148" s="98"/>
      <c r="F148" s="98">
        <v>1</v>
      </c>
      <c r="G148" s="97"/>
      <c r="H148" s="97">
        <v>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"/>
      <c r="S148" s="142" t="s">
        <v>298</v>
      </c>
      <c r="T148" s="142" t="s">
        <v>299</v>
      </c>
      <c r="U148" s="185" t="s">
        <v>241</v>
      </c>
      <c r="V148" s="135">
        <f>X148+Z147+AB147+AD147</f>
        <v>39263.9</v>
      </c>
      <c r="W148" s="135">
        <f>Y147+AA147+AC147+AE147</f>
        <v>0</v>
      </c>
      <c r="X148" s="71">
        <v>39263.9</v>
      </c>
      <c r="Y148" s="97">
        <v>0</v>
      </c>
      <c r="Z148" s="97">
        <v>0</v>
      </c>
      <c r="AA148" s="97">
        <v>0</v>
      </c>
      <c r="AB148" s="97">
        <v>0</v>
      </c>
      <c r="AC148" s="97">
        <v>0</v>
      </c>
      <c r="AD148" s="97">
        <v>0</v>
      </c>
      <c r="AE148" s="97">
        <v>0</v>
      </c>
      <c r="AF148" s="207"/>
      <c r="AG148" s="208"/>
    </row>
    <row r="149" spans="1:33" s="4" customFormat="1" ht="17.25" customHeight="1">
      <c r="A149" s="200"/>
      <c r="B149" s="237"/>
      <c r="C149" s="97"/>
      <c r="D149" s="97"/>
      <c r="E149" s="98"/>
      <c r="F149" s="98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"/>
      <c r="S149" s="99"/>
      <c r="T149" s="99"/>
      <c r="U149" s="185" t="s">
        <v>252</v>
      </c>
      <c r="V149" s="97">
        <f>X149+Z149+AB149+AD149</f>
        <v>0</v>
      </c>
      <c r="W149" s="97">
        <f>Y149+AA149+AC149+AE149</f>
        <v>0</v>
      </c>
      <c r="X149" s="71">
        <v>0</v>
      </c>
      <c r="Y149" s="97">
        <v>0</v>
      </c>
      <c r="Z149" s="97">
        <v>0</v>
      </c>
      <c r="AA149" s="97">
        <v>0</v>
      </c>
      <c r="AB149" s="97">
        <v>0</v>
      </c>
      <c r="AC149" s="97">
        <v>0</v>
      </c>
      <c r="AD149" s="97">
        <v>0</v>
      </c>
      <c r="AE149" s="97">
        <v>0</v>
      </c>
      <c r="AF149" s="207"/>
      <c r="AG149" s="208"/>
    </row>
    <row r="150" spans="1:33" s="4" customFormat="1" ht="17.25" customHeight="1" thickBot="1">
      <c r="A150" s="201"/>
      <c r="B150" s="238"/>
      <c r="C150" s="100"/>
      <c r="D150" s="97"/>
      <c r="E150" s="98"/>
      <c r="F150" s="98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"/>
      <c r="S150" s="65"/>
      <c r="T150" s="65"/>
      <c r="U150" s="185" t="s">
        <v>253</v>
      </c>
      <c r="V150" s="97">
        <f>X150+Z150+AB150+AD150</f>
        <v>0</v>
      </c>
      <c r="W150" s="97">
        <f>Y150+AA150+AC150+AE150</f>
        <v>0</v>
      </c>
      <c r="X150" s="71">
        <v>0</v>
      </c>
      <c r="Y150" s="97">
        <v>0</v>
      </c>
      <c r="Z150" s="97">
        <v>0</v>
      </c>
      <c r="AA150" s="97">
        <v>0</v>
      </c>
      <c r="AB150" s="97">
        <v>0</v>
      </c>
      <c r="AC150" s="97">
        <v>0</v>
      </c>
      <c r="AD150" s="97">
        <v>0</v>
      </c>
      <c r="AE150" s="97">
        <v>0</v>
      </c>
      <c r="AF150" s="209"/>
      <c r="AG150" s="210"/>
    </row>
    <row r="151" spans="1:33" s="4" customFormat="1" ht="17.25" customHeight="1">
      <c r="A151" s="199" t="s">
        <v>74</v>
      </c>
      <c r="B151" s="236" t="s">
        <v>104</v>
      </c>
      <c r="C151" s="217">
        <v>4184</v>
      </c>
      <c r="D151" s="93"/>
      <c r="E151" s="94"/>
      <c r="F151" s="94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5"/>
      <c r="S151" s="96"/>
      <c r="T151" s="96"/>
      <c r="U151" s="68" t="s">
        <v>86</v>
      </c>
      <c r="V151" s="69">
        <f aca="true" t="shared" si="39" ref="V151:AE151">SUM(V152:V156)</f>
        <v>0</v>
      </c>
      <c r="W151" s="69">
        <f t="shared" si="39"/>
        <v>0</v>
      </c>
      <c r="X151" s="69">
        <f t="shared" si="39"/>
        <v>0</v>
      </c>
      <c r="Y151" s="69">
        <f t="shared" si="39"/>
        <v>0</v>
      </c>
      <c r="Z151" s="69">
        <f t="shared" si="39"/>
        <v>0</v>
      </c>
      <c r="AA151" s="69">
        <f t="shared" si="39"/>
        <v>0</v>
      </c>
      <c r="AB151" s="69">
        <f t="shared" si="39"/>
        <v>0</v>
      </c>
      <c r="AC151" s="69">
        <f t="shared" si="39"/>
        <v>0</v>
      </c>
      <c r="AD151" s="69">
        <f t="shared" si="39"/>
        <v>0</v>
      </c>
      <c r="AE151" s="69">
        <f t="shared" si="39"/>
        <v>0</v>
      </c>
      <c r="AF151" s="205" t="s">
        <v>13</v>
      </c>
      <c r="AG151" s="206"/>
    </row>
    <row r="152" spans="1:33" s="4" customFormat="1" ht="17.25" customHeight="1">
      <c r="A152" s="200"/>
      <c r="B152" s="237"/>
      <c r="C152" s="218"/>
      <c r="D152" s="97"/>
      <c r="E152" s="98"/>
      <c r="F152" s="98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"/>
      <c r="S152" s="65"/>
      <c r="T152" s="65"/>
      <c r="U152" s="66" t="s">
        <v>81</v>
      </c>
      <c r="V152" s="97">
        <f aca="true" t="shared" si="40" ref="V152:W157">X152+Z152+AB152+AD152</f>
        <v>0</v>
      </c>
      <c r="W152" s="97">
        <f t="shared" si="40"/>
        <v>0</v>
      </c>
      <c r="X152" s="71">
        <v>0</v>
      </c>
      <c r="Y152" s="97">
        <v>0</v>
      </c>
      <c r="Z152" s="97">
        <v>0</v>
      </c>
      <c r="AA152" s="97">
        <v>0</v>
      </c>
      <c r="AB152" s="97">
        <v>0</v>
      </c>
      <c r="AC152" s="97">
        <v>0</v>
      </c>
      <c r="AD152" s="97">
        <v>0</v>
      </c>
      <c r="AE152" s="97">
        <v>0</v>
      </c>
      <c r="AF152" s="207"/>
      <c r="AG152" s="208"/>
    </row>
    <row r="153" spans="1:33" s="4" customFormat="1" ht="17.25" customHeight="1">
      <c r="A153" s="200"/>
      <c r="B153" s="237"/>
      <c r="C153" s="218"/>
      <c r="D153" s="97"/>
      <c r="E153" s="98"/>
      <c r="F153" s="98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"/>
      <c r="S153" s="142"/>
      <c r="T153" s="142"/>
      <c r="U153" s="66" t="s">
        <v>82</v>
      </c>
      <c r="V153" s="97">
        <v>0</v>
      </c>
      <c r="W153" s="97">
        <f t="shared" si="40"/>
        <v>0</v>
      </c>
      <c r="X153" s="71">
        <v>0</v>
      </c>
      <c r="Y153" s="97">
        <v>0</v>
      </c>
      <c r="Z153" s="97">
        <v>0</v>
      </c>
      <c r="AA153" s="97">
        <v>0</v>
      </c>
      <c r="AB153" s="97">
        <v>0</v>
      </c>
      <c r="AC153" s="97">
        <v>0</v>
      </c>
      <c r="AD153" s="97">
        <v>0</v>
      </c>
      <c r="AE153" s="97">
        <v>0</v>
      </c>
      <c r="AF153" s="207"/>
      <c r="AG153" s="208"/>
    </row>
    <row r="154" spans="1:33" s="4" customFormat="1" ht="17.25" customHeight="1">
      <c r="A154" s="200"/>
      <c r="B154" s="237"/>
      <c r="C154" s="218"/>
      <c r="D154" s="97"/>
      <c r="E154" s="98"/>
      <c r="F154" s="98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"/>
      <c r="S154" s="65"/>
      <c r="T154" s="65"/>
      <c r="U154" s="66" t="s">
        <v>239</v>
      </c>
      <c r="V154" s="97">
        <f t="shared" si="40"/>
        <v>0</v>
      </c>
      <c r="W154" s="97">
        <f t="shared" si="40"/>
        <v>0</v>
      </c>
      <c r="X154" s="71">
        <v>0</v>
      </c>
      <c r="Y154" s="97">
        <v>0</v>
      </c>
      <c r="Z154" s="97">
        <v>0</v>
      </c>
      <c r="AA154" s="97">
        <v>0</v>
      </c>
      <c r="AB154" s="97">
        <v>0</v>
      </c>
      <c r="AC154" s="97">
        <v>0</v>
      </c>
      <c r="AD154" s="97">
        <v>0</v>
      </c>
      <c r="AE154" s="97">
        <v>0</v>
      </c>
      <c r="AF154" s="207"/>
      <c r="AG154" s="208"/>
    </row>
    <row r="155" spans="1:33" s="4" customFormat="1" ht="17.25" customHeight="1">
      <c r="A155" s="200"/>
      <c r="B155" s="237"/>
      <c r="C155" s="218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185" t="s">
        <v>240</v>
      </c>
      <c r="V155" s="184">
        <f t="shared" si="40"/>
        <v>0</v>
      </c>
      <c r="W155" s="184">
        <f t="shared" si="40"/>
        <v>0</v>
      </c>
      <c r="X155" s="71">
        <v>0</v>
      </c>
      <c r="Y155" s="97">
        <v>0</v>
      </c>
      <c r="Z155" s="97">
        <v>0</v>
      </c>
      <c r="AA155" s="97">
        <v>0</v>
      </c>
      <c r="AB155" s="97">
        <v>0</v>
      </c>
      <c r="AC155" s="97">
        <v>0</v>
      </c>
      <c r="AD155" s="97">
        <v>0</v>
      </c>
      <c r="AE155" s="97">
        <v>0</v>
      </c>
      <c r="AF155" s="207"/>
      <c r="AG155" s="208"/>
    </row>
    <row r="156" spans="1:33" s="4" customFormat="1" ht="17.25" customHeight="1">
      <c r="A156" s="200"/>
      <c r="B156" s="237"/>
      <c r="C156" s="218"/>
      <c r="D156" s="97"/>
      <c r="E156" s="98"/>
      <c r="F156" s="98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"/>
      <c r="S156" s="65"/>
      <c r="T156" s="65"/>
      <c r="U156" s="185" t="s">
        <v>241</v>
      </c>
      <c r="V156" s="184">
        <f t="shared" si="40"/>
        <v>0</v>
      </c>
      <c r="W156" s="184">
        <f t="shared" si="40"/>
        <v>0</v>
      </c>
      <c r="X156" s="71">
        <v>0</v>
      </c>
      <c r="Y156" s="97">
        <v>0</v>
      </c>
      <c r="Z156" s="97">
        <v>0</v>
      </c>
      <c r="AA156" s="97">
        <v>0</v>
      </c>
      <c r="AB156" s="97">
        <v>0</v>
      </c>
      <c r="AC156" s="97">
        <v>0</v>
      </c>
      <c r="AD156" s="97">
        <v>0</v>
      </c>
      <c r="AE156" s="97">
        <v>0</v>
      </c>
      <c r="AF156" s="207"/>
      <c r="AG156" s="208"/>
    </row>
    <row r="157" spans="1:33" s="4" customFormat="1" ht="17.25" customHeight="1">
      <c r="A157" s="200"/>
      <c r="B157" s="237"/>
      <c r="C157" s="97"/>
      <c r="D157" s="97"/>
      <c r="E157" s="98"/>
      <c r="F157" s="98">
        <v>1</v>
      </c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"/>
      <c r="S157" s="142" t="s">
        <v>298</v>
      </c>
      <c r="T157" s="142" t="s">
        <v>299</v>
      </c>
      <c r="U157" s="66" t="s">
        <v>240</v>
      </c>
      <c r="V157" s="184">
        <f t="shared" si="40"/>
        <v>3000</v>
      </c>
      <c r="W157" s="184">
        <f t="shared" si="40"/>
        <v>0</v>
      </c>
      <c r="X157" s="71">
        <v>3000</v>
      </c>
      <c r="Y157" s="97">
        <v>0</v>
      </c>
      <c r="Z157" s="97">
        <v>0</v>
      </c>
      <c r="AA157" s="97">
        <v>0</v>
      </c>
      <c r="AB157" s="97">
        <v>0</v>
      </c>
      <c r="AC157" s="97">
        <v>0</v>
      </c>
      <c r="AD157" s="97">
        <v>0</v>
      </c>
      <c r="AE157" s="97">
        <v>0</v>
      </c>
      <c r="AF157" s="207"/>
      <c r="AG157" s="208"/>
    </row>
    <row r="158" spans="1:33" s="4" customFormat="1" ht="17.25" customHeight="1" thickBot="1">
      <c r="A158" s="201"/>
      <c r="B158" s="238"/>
      <c r="C158" s="100"/>
      <c r="D158" s="97"/>
      <c r="E158" s="98"/>
      <c r="F158" s="98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"/>
      <c r="S158" s="65"/>
      <c r="T158" s="65"/>
      <c r="U158" s="66" t="s">
        <v>253</v>
      </c>
      <c r="V158" s="97">
        <f>X158+Z158+AB158+AD158</f>
        <v>0</v>
      </c>
      <c r="W158" s="97">
        <f>Y158+AA158+AC158+AE158</f>
        <v>0</v>
      </c>
      <c r="X158" s="71">
        <v>0</v>
      </c>
      <c r="Y158" s="97">
        <v>0</v>
      </c>
      <c r="Z158" s="97">
        <v>0</v>
      </c>
      <c r="AA158" s="97">
        <v>0</v>
      </c>
      <c r="AB158" s="97">
        <v>0</v>
      </c>
      <c r="AC158" s="97">
        <v>0</v>
      </c>
      <c r="AD158" s="97">
        <v>0</v>
      </c>
      <c r="AE158" s="97">
        <v>0</v>
      </c>
      <c r="AF158" s="209"/>
      <c r="AG158" s="210"/>
    </row>
    <row r="159" spans="1:33" s="79" customFormat="1" ht="17.25" customHeight="1">
      <c r="A159" s="199" t="s">
        <v>84</v>
      </c>
      <c r="B159" s="227" t="s">
        <v>284</v>
      </c>
      <c r="C159" s="189">
        <v>4900</v>
      </c>
      <c r="D159" s="74"/>
      <c r="E159" s="75"/>
      <c r="F159" s="75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6"/>
      <c r="S159" s="77"/>
      <c r="T159" s="77"/>
      <c r="U159" s="73" t="s">
        <v>86</v>
      </c>
      <c r="V159" s="78">
        <f aca="true" t="shared" si="41" ref="V159:AE159">SUM(V160:V164)</f>
        <v>46399.5</v>
      </c>
      <c r="W159" s="78">
        <f t="shared" si="41"/>
        <v>0</v>
      </c>
      <c r="X159" s="78">
        <f t="shared" si="41"/>
        <v>11599.9</v>
      </c>
      <c r="Y159" s="78">
        <f t="shared" si="41"/>
        <v>0</v>
      </c>
      <c r="Z159" s="78">
        <f t="shared" si="41"/>
        <v>0</v>
      </c>
      <c r="AA159" s="78">
        <f t="shared" si="41"/>
        <v>0</v>
      </c>
      <c r="AB159" s="78">
        <f t="shared" si="41"/>
        <v>34799.6</v>
      </c>
      <c r="AC159" s="78">
        <f t="shared" si="41"/>
        <v>0</v>
      </c>
      <c r="AD159" s="78">
        <f t="shared" si="41"/>
        <v>0</v>
      </c>
      <c r="AE159" s="78">
        <f t="shared" si="41"/>
        <v>0</v>
      </c>
      <c r="AF159" s="256" t="s">
        <v>290</v>
      </c>
      <c r="AG159" s="257"/>
    </row>
    <row r="160" spans="1:33" s="79" customFormat="1" ht="17.25" customHeight="1">
      <c r="A160" s="200"/>
      <c r="B160" s="228"/>
      <c r="C160" s="190"/>
      <c r="D160" s="81"/>
      <c r="E160" s="82"/>
      <c r="F160" s="82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3"/>
      <c r="S160" s="84"/>
      <c r="T160" s="84"/>
      <c r="U160" s="80" t="s">
        <v>81</v>
      </c>
      <c r="V160" s="81">
        <f aca="true" t="shared" si="42" ref="V160:W164">X160+Z160+AB160+AD160</f>
        <v>0</v>
      </c>
      <c r="W160" s="81">
        <f t="shared" si="42"/>
        <v>0</v>
      </c>
      <c r="X160" s="143">
        <v>0</v>
      </c>
      <c r="Y160" s="81">
        <v>0</v>
      </c>
      <c r="Z160" s="81">
        <v>0</v>
      </c>
      <c r="AA160" s="81">
        <v>0</v>
      </c>
      <c r="AB160" s="81">
        <v>0</v>
      </c>
      <c r="AC160" s="81">
        <v>0</v>
      </c>
      <c r="AD160" s="81">
        <v>0</v>
      </c>
      <c r="AE160" s="81">
        <v>0</v>
      </c>
      <c r="AF160" s="258"/>
      <c r="AG160" s="259"/>
    </row>
    <row r="161" spans="1:33" s="79" customFormat="1" ht="17.25" customHeight="1">
      <c r="A161" s="200"/>
      <c r="B161" s="228"/>
      <c r="C161" s="190"/>
      <c r="D161" s="81"/>
      <c r="E161" s="82"/>
      <c r="F161" s="82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3"/>
      <c r="S161" s="86"/>
      <c r="T161" s="86"/>
      <c r="U161" s="80" t="s">
        <v>82</v>
      </c>
      <c r="V161" s="81">
        <f t="shared" si="42"/>
        <v>0</v>
      </c>
      <c r="W161" s="81">
        <f t="shared" si="42"/>
        <v>0</v>
      </c>
      <c r="X161" s="85">
        <v>0</v>
      </c>
      <c r="Y161" s="81">
        <v>0</v>
      </c>
      <c r="Z161" s="81">
        <v>0</v>
      </c>
      <c r="AA161" s="81">
        <v>0</v>
      </c>
      <c r="AB161" s="81">
        <v>0</v>
      </c>
      <c r="AC161" s="81">
        <v>0</v>
      </c>
      <c r="AD161" s="81">
        <v>0</v>
      </c>
      <c r="AE161" s="81">
        <v>0</v>
      </c>
      <c r="AF161" s="258"/>
      <c r="AG161" s="259"/>
    </row>
    <row r="162" spans="1:33" s="79" customFormat="1" ht="17.25" customHeight="1">
      <c r="A162" s="200"/>
      <c r="B162" s="228"/>
      <c r="C162" s="190"/>
      <c r="D162" s="81"/>
      <c r="E162" s="82"/>
      <c r="F162" s="82"/>
      <c r="G162" s="81"/>
      <c r="H162" s="144">
        <v>1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3"/>
      <c r="S162" s="141" t="s">
        <v>298</v>
      </c>
      <c r="T162" s="141" t="s">
        <v>299</v>
      </c>
      <c r="U162" s="80" t="s">
        <v>239</v>
      </c>
      <c r="V162" s="81">
        <f t="shared" si="42"/>
        <v>46399.5</v>
      </c>
      <c r="W162" s="81">
        <f t="shared" si="42"/>
        <v>0</v>
      </c>
      <c r="X162" s="85">
        <v>11599.9</v>
      </c>
      <c r="Y162" s="81">
        <v>0</v>
      </c>
      <c r="Z162" s="81">
        <v>0</v>
      </c>
      <c r="AA162" s="81">
        <v>0</v>
      </c>
      <c r="AB162" s="81">
        <v>34799.6</v>
      </c>
      <c r="AC162" s="81">
        <v>0</v>
      </c>
      <c r="AD162" s="81">
        <v>0</v>
      </c>
      <c r="AE162" s="81">
        <v>0</v>
      </c>
      <c r="AF162" s="258"/>
      <c r="AG162" s="259"/>
    </row>
    <row r="163" spans="1:33" s="79" customFormat="1" ht="17.25" customHeight="1">
      <c r="A163" s="200"/>
      <c r="B163" s="228"/>
      <c r="C163" s="190"/>
      <c r="D163" s="81"/>
      <c r="E163" s="82"/>
      <c r="F163" s="82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3"/>
      <c r="S163" s="86"/>
      <c r="T163" s="86"/>
      <c r="U163" s="80" t="s">
        <v>240</v>
      </c>
      <c r="V163" s="81">
        <f t="shared" si="42"/>
        <v>0</v>
      </c>
      <c r="W163" s="81">
        <f t="shared" si="42"/>
        <v>0</v>
      </c>
      <c r="X163" s="85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258"/>
      <c r="AG163" s="259"/>
    </row>
    <row r="164" spans="1:33" s="79" customFormat="1" ht="17.25" customHeight="1">
      <c r="A164" s="200"/>
      <c r="B164" s="228"/>
      <c r="C164" s="190"/>
      <c r="D164" s="81"/>
      <c r="E164" s="82"/>
      <c r="F164" s="82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3"/>
      <c r="S164" s="84"/>
      <c r="T164" s="84"/>
      <c r="U164" s="80" t="s">
        <v>241</v>
      </c>
      <c r="V164" s="81">
        <f t="shared" si="42"/>
        <v>0</v>
      </c>
      <c r="W164" s="81">
        <f t="shared" si="42"/>
        <v>0</v>
      </c>
      <c r="X164" s="85">
        <f>294.5-294.5</f>
        <v>0</v>
      </c>
      <c r="Y164" s="81">
        <f>294.5-294.5</f>
        <v>0</v>
      </c>
      <c r="Z164" s="81">
        <v>0</v>
      </c>
      <c r="AA164" s="81">
        <v>0</v>
      </c>
      <c r="AB164" s="81">
        <v>0</v>
      </c>
      <c r="AC164" s="81">
        <v>0</v>
      </c>
      <c r="AD164" s="81">
        <v>0</v>
      </c>
      <c r="AE164" s="81">
        <v>0</v>
      </c>
      <c r="AF164" s="258"/>
      <c r="AG164" s="259"/>
    </row>
    <row r="165" spans="1:33" s="79" customFormat="1" ht="17.25" customHeight="1">
      <c r="A165" s="200"/>
      <c r="B165" s="228"/>
      <c r="C165" s="81"/>
      <c r="D165" s="81"/>
      <c r="E165" s="82"/>
      <c r="F165" s="82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3"/>
      <c r="S165" s="86"/>
      <c r="T165" s="86"/>
      <c r="U165" s="80" t="s">
        <v>252</v>
      </c>
      <c r="V165" s="81">
        <f>X165+Z165+AB165+AD165</f>
        <v>0</v>
      </c>
      <c r="W165" s="81">
        <f>Y165+AA165+AC165+AE165</f>
        <v>0</v>
      </c>
      <c r="X165" s="85">
        <v>0</v>
      </c>
      <c r="Y165" s="81">
        <v>0</v>
      </c>
      <c r="Z165" s="81">
        <v>0</v>
      </c>
      <c r="AA165" s="81">
        <v>0</v>
      </c>
      <c r="AB165" s="81">
        <v>0</v>
      </c>
      <c r="AC165" s="81">
        <v>0</v>
      </c>
      <c r="AD165" s="81">
        <v>0</v>
      </c>
      <c r="AE165" s="81">
        <v>0</v>
      </c>
      <c r="AF165" s="258"/>
      <c r="AG165" s="259"/>
    </row>
    <row r="166" spans="1:33" s="79" customFormat="1" ht="26.25" customHeight="1" thickBot="1">
      <c r="A166" s="201"/>
      <c r="B166" s="239"/>
      <c r="C166" s="88"/>
      <c r="D166" s="81"/>
      <c r="E166" s="82"/>
      <c r="F166" s="82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3"/>
      <c r="S166" s="84"/>
      <c r="T166" s="84"/>
      <c r="U166" s="80" t="s">
        <v>253</v>
      </c>
      <c r="V166" s="81">
        <f>X166+Z166+AB166+AD166</f>
        <v>0</v>
      </c>
      <c r="W166" s="81">
        <f>Y166+AA166+AC166+AE166</f>
        <v>0</v>
      </c>
      <c r="X166" s="85">
        <f>294.5-294.5</f>
        <v>0</v>
      </c>
      <c r="Y166" s="81">
        <f>294.5-294.5</f>
        <v>0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260"/>
      <c r="AG166" s="261"/>
    </row>
    <row r="167" spans="1:33" s="4" customFormat="1" ht="17.25" customHeight="1">
      <c r="A167" s="199" t="s">
        <v>267</v>
      </c>
      <c r="B167" s="236" t="s">
        <v>105</v>
      </c>
      <c r="C167" s="217">
        <v>5000</v>
      </c>
      <c r="D167" s="93"/>
      <c r="E167" s="94"/>
      <c r="F167" s="94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5"/>
      <c r="S167" s="96"/>
      <c r="T167" s="96"/>
      <c r="U167" s="68" t="s">
        <v>86</v>
      </c>
      <c r="V167" s="69">
        <f>SUM(V168:V172)</f>
        <v>55000</v>
      </c>
      <c r="W167" s="69">
        <f>SUM(W168:W172)</f>
        <v>0</v>
      </c>
      <c r="X167" s="69">
        <f>SUM(X168:X172)</f>
        <v>55000</v>
      </c>
      <c r="Y167" s="69">
        <f aca="true" t="shared" si="43" ref="Y167:AE167">SUM(Y168:Y172)</f>
        <v>0</v>
      </c>
      <c r="Z167" s="69">
        <f t="shared" si="43"/>
        <v>0</v>
      </c>
      <c r="AA167" s="69">
        <f t="shared" si="43"/>
        <v>0</v>
      </c>
      <c r="AB167" s="69">
        <f t="shared" si="43"/>
        <v>0</v>
      </c>
      <c r="AC167" s="69">
        <f t="shared" si="43"/>
        <v>0</v>
      </c>
      <c r="AD167" s="69">
        <f t="shared" si="43"/>
        <v>0</v>
      </c>
      <c r="AE167" s="69">
        <f t="shared" si="43"/>
        <v>0</v>
      </c>
      <c r="AF167" s="205" t="s">
        <v>13</v>
      </c>
      <c r="AG167" s="206"/>
    </row>
    <row r="168" spans="1:33" s="4" customFormat="1" ht="17.25" customHeight="1">
      <c r="A168" s="200"/>
      <c r="B168" s="237"/>
      <c r="C168" s="218"/>
      <c r="D168" s="97"/>
      <c r="E168" s="98"/>
      <c r="F168" s="98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"/>
      <c r="S168" s="65"/>
      <c r="T168" s="65"/>
      <c r="U168" s="66" t="s">
        <v>81</v>
      </c>
      <c r="V168" s="97">
        <f aca="true" t="shared" si="44" ref="V168:W173">X168+Z168+AB168+AD168</f>
        <v>0</v>
      </c>
      <c r="W168" s="97">
        <f t="shared" si="44"/>
        <v>0</v>
      </c>
      <c r="X168" s="71">
        <v>0</v>
      </c>
      <c r="Y168" s="97">
        <v>0</v>
      </c>
      <c r="Z168" s="97">
        <v>0</v>
      </c>
      <c r="AA168" s="97">
        <v>0</v>
      </c>
      <c r="AB168" s="97">
        <v>0</v>
      </c>
      <c r="AC168" s="97">
        <v>0</v>
      </c>
      <c r="AD168" s="97">
        <v>0</v>
      </c>
      <c r="AE168" s="97">
        <v>0</v>
      </c>
      <c r="AF168" s="207"/>
      <c r="AG168" s="208"/>
    </row>
    <row r="169" spans="1:33" s="4" customFormat="1" ht="17.25" customHeight="1">
      <c r="A169" s="200"/>
      <c r="B169" s="237"/>
      <c r="C169" s="218"/>
      <c r="D169" s="97"/>
      <c r="E169" s="98"/>
      <c r="F169" s="98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"/>
      <c r="S169" s="99"/>
      <c r="T169" s="99"/>
      <c r="U169" s="66" t="s">
        <v>82</v>
      </c>
      <c r="V169" s="97">
        <f t="shared" si="44"/>
        <v>0</v>
      </c>
      <c r="W169" s="97">
        <f t="shared" si="44"/>
        <v>0</v>
      </c>
      <c r="X169" s="71">
        <v>0</v>
      </c>
      <c r="Y169" s="97">
        <v>0</v>
      </c>
      <c r="Z169" s="97">
        <v>0</v>
      </c>
      <c r="AA169" s="97">
        <v>0</v>
      </c>
      <c r="AB169" s="97">
        <v>0</v>
      </c>
      <c r="AC169" s="97">
        <v>0</v>
      </c>
      <c r="AD169" s="97">
        <v>0</v>
      </c>
      <c r="AE169" s="97">
        <v>0</v>
      </c>
      <c r="AF169" s="207"/>
      <c r="AG169" s="208"/>
    </row>
    <row r="170" spans="1:33" s="4" customFormat="1" ht="17.25" customHeight="1">
      <c r="A170" s="200"/>
      <c r="B170" s="237"/>
      <c r="C170" s="218"/>
      <c r="D170" s="97"/>
      <c r="E170" s="98"/>
      <c r="F170" s="98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"/>
      <c r="S170" s="65"/>
      <c r="T170" s="65"/>
      <c r="U170" s="66" t="s">
        <v>239</v>
      </c>
      <c r="V170" s="97">
        <f t="shared" si="44"/>
        <v>0</v>
      </c>
      <c r="W170" s="97">
        <f t="shared" si="44"/>
        <v>0</v>
      </c>
      <c r="X170" s="71">
        <v>0</v>
      </c>
      <c r="Y170" s="97">
        <v>0</v>
      </c>
      <c r="Z170" s="97">
        <v>0</v>
      </c>
      <c r="AA170" s="97">
        <v>0</v>
      </c>
      <c r="AB170" s="97">
        <v>0</v>
      </c>
      <c r="AC170" s="97">
        <v>0</v>
      </c>
      <c r="AD170" s="97">
        <v>0</v>
      </c>
      <c r="AE170" s="97">
        <v>0</v>
      </c>
      <c r="AF170" s="207"/>
      <c r="AG170" s="208"/>
    </row>
    <row r="171" spans="1:33" s="4" customFormat="1" ht="17.25" customHeight="1">
      <c r="A171" s="200"/>
      <c r="B171" s="237"/>
      <c r="C171" s="218"/>
      <c r="D171" s="97"/>
      <c r="E171" s="98"/>
      <c r="F171" s="98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"/>
      <c r="S171" s="99"/>
      <c r="T171" s="99"/>
      <c r="U171" s="66" t="s">
        <v>240</v>
      </c>
      <c r="V171" s="97">
        <f t="shared" si="44"/>
        <v>0</v>
      </c>
      <c r="W171" s="97">
        <f t="shared" si="44"/>
        <v>0</v>
      </c>
      <c r="X171" s="71">
        <v>0</v>
      </c>
      <c r="Y171" s="97">
        <v>0</v>
      </c>
      <c r="Z171" s="97">
        <v>0</v>
      </c>
      <c r="AA171" s="97">
        <v>0</v>
      </c>
      <c r="AB171" s="97">
        <v>0</v>
      </c>
      <c r="AC171" s="97">
        <v>0</v>
      </c>
      <c r="AD171" s="97">
        <v>0</v>
      </c>
      <c r="AE171" s="97">
        <v>0</v>
      </c>
      <c r="AF171" s="207"/>
      <c r="AG171" s="208"/>
    </row>
    <row r="172" spans="1:33" s="4" customFormat="1" ht="17.25" customHeight="1">
      <c r="A172" s="200"/>
      <c r="B172" s="237"/>
      <c r="C172" s="218"/>
      <c r="D172" s="97">
        <v>5</v>
      </c>
      <c r="E172" s="98"/>
      <c r="F172" s="98">
        <v>1</v>
      </c>
      <c r="G172" s="97"/>
      <c r="H172" s="97">
        <v>1</v>
      </c>
      <c r="I172" s="97"/>
      <c r="J172" s="97"/>
      <c r="K172" s="97"/>
      <c r="L172" s="97"/>
      <c r="M172" s="97"/>
      <c r="N172" s="97"/>
      <c r="O172" s="97"/>
      <c r="P172" s="97"/>
      <c r="Q172" s="97"/>
      <c r="R172" s="9"/>
      <c r="S172" s="142" t="s">
        <v>298</v>
      </c>
      <c r="T172" s="142" t="s">
        <v>299</v>
      </c>
      <c r="U172" s="66" t="s">
        <v>241</v>
      </c>
      <c r="V172" s="176">
        <f>X172+Z173+AB173+AD173</f>
        <v>55000</v>
      </c>
      <c r="W172" s="176">
        <f>Y173+AA173+AC173+AE173</f>
        <v>0</v>
      </c>
      <c r="X172" s="71">
        <v>55000</v>
      </c>
      <c r="Y172" s="97">
        <v>0</v>
      </c>
      <c r="Z172" s="97">
        <v>0</v>
      </c>
      <c r="AA172" s="97">
        <v>0</v>
      </c>
      <c r="AB172" s="97">
        <v>0</v>
      </c>
      <c r="AC172" s="97">
        <v>0</v>
      </c>
      <c r="AD172" s="97">
        <v>0</v>
      </c>
      <c r="AE172" s="97">
        <v>0</v>
      </c>
      <c r="AF172" s="207"/>
      <c r="AG172" s="208"/>
    </row>
    <row r="173" spans="1:33" s="4" customFormat="1" ht="17.25" customHeight="1">
      <c r="A173" s="200"/>
      <c r="B173" s="237"/>
      <c r="C173" s="97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182" t="s">
        <v>252</v>
      </c>
      <c r="V173" s="181">
        <f t="shared" si="44"/>
        <v>0</v>
      </c>
      <c r="W173" s="181">
        <f t="shared" si="44"/>
        <v>0</v>
      </c>
      <c r="X173" s="71">
        <v>0</v>
      </c>
      <c r="Y173" s="97">
        <v>0</v>
      </c>
      <c r="Z173" s="97">
        <v>0</v>
      </c>
      <c r="AA173" s="97">
        <v>0</v>
      </c>
      <c r="AB173" s="97">
        <v>0</v>
      </c>
      <c r="AC173" s="97">
        <v>0</v>
      </c>
      <c r="AD173" s="97">
        <v>0</v>
      </c>
      <c r="AE173" s="97">
        <v>0</v>
      </c>
      <c r="AF173" s="207"/>
      <c r="AG173" s="208"/>
    </row>
    <row r="174" spans="1:33" s="4" customFormat="1" ht="17.25" customHeight="1" thickBot="1">
      <c r="A174" s="201"/>
      <c r="B174" s="238"/>
      <c r="C174" s="100"/>
      <c r="D174" s="97"/>
      <c r="E174" s="98"/>
      <c r="F174" s="98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"/>
      <c r="S174" s="65"/>
      <c r="T174" s="65"/>
      <c r="U174" s="66" t="s">
        <v>253</v>
      </c>
      <c r="V174" s="97">
        <f>X174+Z174+AB174+AD174</f>
        <v>0</v>
      </c>
      <c r="W174" s="97">
        <v>0</v>
      </c>
      <c r="X174" s="71">
        <v>0</v>
      </c>
      <c r="Y174" s="97">
        <v>0</v>
      </c>
      <c r="Z174" s="97">
        <v>0</v>
      </c>
      <c r="AA174" s="97">
        <v>0</v>
      </c>
      <c r="AB174" s="97">
        <v>0</v>
      </c>
      <c r="AC174" s="97">
        <v>0</v>
      </c>
      <c r="AD174" s="97">
        <v>0</v>
      </c>
      <c r="AE174" s="97">
        <v>0</v>
      </c>
      <c r="AF174" s="209"/>
      <c r="AG174" s="210"/>
    </row>
    <row r="175" spans="1:33" s="4" customFormat="1" ht="17.25" customHeight="1">
      <c r="A175" s="199" t="s">
        <v>93</v>
      </c>
      <c r="B175" s="236" t="s">
        <v>106</v>
      </c>
      <c r="C175" s="217">
        <v>700</v>
      </c>
      <c r="D175" s="93"/>
      <c r="E175" s="94"/>
      <c r="F175" s="94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5"/>
      <c r="S175" s="96"/>
      <c r="T175" s="96"/>
      <c r="U175" s="68" t="s">
        <v>86</v>
      </c>
      <c r="V175" s="69">
        <f aca="true" t="shared" si="45" ref="V175:AE175">SUM(V176:V180)</f>
        <v>0</v>
      </c>
      <c r="W175" s="69">
        <f t="shared" si="45"/>
        <v>0</v>
      </c>
      <c r="X175" s="69">
        <f t="shared" si="45"/>
        <v>0</v>
      </c>
      <c r="Y175" s="69">
        <f t="shared" si="45"/>
        <v>0</v>
      </c>
      <c r="Z175" s="69">
        <f t="shared" si="45"/>
        <v>0</v>
      </c>
      <c r="AA175" s="69">
        <f t="shared" si="45"/>
        <v>0</v>
      </c>
      <c r="AB175" s="69">
        <f t="shared" si="45"/>
        <v>0</v>
      </c>
      <c r="AC175" s="69">
        <f t="shared" si="45"/>
        <v>0</v>
      </c>
      <c r="AD175" s="69">
        <f t="shared" si="45"/>
        <v>0</v>
      </c>
      <c r="AE175" s="69">
        <f t="shared" si="45"/>
        <v>0</v>
      </c>
      <c r="AF175" s="205" t="s">
        <v>13</v>
      </c>
      <c r="AG175" s="206"/>
    </row>
    <row r="176" spans="1:33" s="4" customFormat="1" ht="17.25" customHeight="1">
      <c r="A176" s="200"/>
      <c r="B176" s="237"/>
      <c r="C176" s="218"/>
      <c r="D176" s="97"/>
      <c r="E176" s="98"/>
      <c r="F176" s="98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"/>
      <c r="S176" s="65"/>
      <c r="T176" s="65"/>
      <c r="U176" s="66" t="s">
        <v>81</v>
      </c>
      <c r="V176" s="97">
        <f aca="true" t="shared" si="46" ref="V176:W181">X176+Z176+AB176+AD176</f>
        <v>0</v>
      </c>
      <c r="W176" s="97">
        <f t="shared" si="46"/>
        <v>0</v>
      </c>
      <c r="X176" s="71">
        <v>0</v>
      </c>
      <c r="Y176" s="97">
        <v>0</v>
      </c>
      <c r="Z176" s="97">
        <v>0</v>
      </c>
      <c r="AA176" s="97">
        <v>0</v>
      </c>
      <c r="AB176" s="97">
        <v>0</v>
      </c>
      <c r="AC176" s="97">
        <v>0</v>
      </c>
      <c r="AD176" s="97">
        <v>0</v>
      </c>
      <c r="AE176" s="97">
        <v>0</v>
      </c>
      <c r="AF176" s="207"/>
      <c r="AG176" s="208"/>
    </row>
    <row r="177" spans="1:33" s="4" customFormat="1" ht="17.25" customHeight="1">
      <c r="A177" s="200"/>
      <c r="B177" s="237"/>
      <c r="C177" s="218"/>
      <c r="D177" s="97"/>
      <c r="E177" s="98"/>
      <c r="F177" s="98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"/>
      <c r="S177" s="99"/>
      <c r="T177" s="99"/>
      <c r="U177" s="66" t="s">
        <v>82</v>
      </c>
      <c r="V177" s="97">
        <f t="shared" si="46"/>
        <v>0</v>
      </c>
      <c r="W177" s="97">
        <f t="shared" si="46"/>
        <v>0</v>
      </c>
      <c r="X177" s="71">
        <v>0</v>
      </c>
      <c r="Y177" s="97">
        <v>0</v>
      </c>
      <c r="Z177" s="97">
        <v>0</v>
      </c>
      <c r="AA177" s="97">
        <v>0</v>
      </c>
      <c r="AB177" s="97">
        <v>0</v>
      </c>
      <c r="AC177" s="97">
        <v>0</v>
      </c>
      <c r="AD177" s="97">
        <v>0</v>
      </c>
      <c r="AE177" s="97">
        <v>0</v>
      </c>
      <c r="AF177" s="207"/>
      <c r="AG177" s="208"/>
    </row>
    <row r="178" spans="1:33" s="4" customFormat="1" ht="17.25" customHeight="1">
      <c r="A178" s="200"/>
      <c r="B178" s="237"/>
      <c r="C178" s="218"/>
      <c r="D178" s="97"/>
      <c r="E178" s="98"/>
      <c r="F178" s="98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"/>
      <c r="S178" s="65"/>
      <c r="T178" s="65"/>
      <c r="U178" s="66" t="s">
        <v>239</v>
      </c>
      <c r="V178" s="97">
        <f t="shared" si="46"/>
        <v>0</v>
      </c>
      <c r="W178" s="97">
        <f t="shared" si="46"/>
        <v>0</v>
      </c>
      <c r="X178" s="71">
        <v>0</v>
      </c>
      <c r="Y178" s="97">
        <v>0</v>
      </c>
      <c r="Z178" s="97">
        <v>0</v>
      </c>
      <c r="AA178" s="97">
        <v>0</v>
      </c>
      <c r="AB178" s="97">
        <v>0</v>
      </c>
      <c r="AC178" s="97">
        <v>0</v>
      </c>
      <c r="AD178" s="97">
        <v>0</v>
      </c>
      <c r="AE178" s="97">
        <v>0</v>
      </c>
      <c r="AF178" s="207"/>
      <c r="AG178" s="208"/>
    </row>
    <row r="179" spans="1:33" s="4" customFormat="1" ht="17.25" customHeight="1">
      <c r="A179" s="200"/>
      <c r="B179" s="237"/>
      <c r="C179" s="218"/>
      <c r="D179" s="97"/>
      <c r="E179" s="98"/>
      <c r="F179" s="98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"/>
      <c r="S179" s="99"/>
      <c r="T179" s="99"/>
      <c r="U179" s="66" t="s">
        <v>240</v>
      </c>
      <c r="V179" s="97">
        <f t="shared" si="46"/>
        <v>0</v>
      </c>
      <c r="W179" s="97">
        <f t="shared" si="46"/>
        <v>0</v>
      </c>
      <c r="X179" s="71">
        <v>0</v>
      </c>
      <c r="Y179" s="97">
        <v>0</v>
      </c>
      <c r="Z179" s="97">
        <v>0</v>
      </c>
      <c r="AA179" s="97">
        <v>0</v>
      </c>
      <c r="AB179" s="97">
        <v>0</v>
      </c>
      <c r="AC179" s="97">
        <v>0</v>
      </c>
      <c r="AD179" s="97">
        <v>0</v>
      </c>
      <c r="AE179" s="97">
        <v>0</v>
      </c>
      <c r="AF179" s="207"/>
      <c r="AG179" s="208"/>
    </row>
    <row r="180" spans="1:33" s="4" customFormat="1" ht="17.25" customHeight="1">
      <c r="A180" s="200"/>
      <c r="B180" s="237"/>
      <c r="C180" s="218"/>
      <c r="D180" s="99"/>
      <c r="E180" s="99"/>
      <c r="F180" s="99"/>
      <c r="G180" s="99"/>
      <c r="H180" s="99"/>
      <c r="I180" s="97"/>
      <c r="J180" s="97"/>
      <c r="K180" s="97"/>
      <c r="L180" s="97"/>
      <c r="M180" s="97"/>
      <c r="N180" s="97"/>
      <c r="O180" s="97"/>
      <c r="P180" s="97"/>
      <c r="Q180" s="97"/>
      <c r="R180" s="9"/>
      <c r="S180" s="99"/>
      <c r="T180" s="99"/>
      <c r="U180" s="66" t="s">
        <v>241</v>
      </c>
      <c r="V180" s="97">
        <f t="shared" si="46"/>
        <v>0</v>
      </c>
      <c r="W180" s="97">
        <f t="shared" si="46"/>
        <v>0</v>
      </c>
      <c r="X180" s="71">
        <v>0</v>
      </c>
      <c r="Y180" s="97">
        <v>0</v>
      </c>
      <c r="Z180" s="97">
        <v>0</v>
      </c>
      <c r="AA180" s="97">
        <v>0</v>
      </c>
      <c r="AB180" s="97">
        <v>0</v>
      </c>
      <c r="AC180" s="97">
        <v>0</v>
      </c>
      <c r="AD180" s="97">
        <v>0</v>
      </c>
      <c r="AE180" s="97">
        <v>0</v>
      </c>
      <c r="AF180" s="207"/>
      <c r="AG180" s="208"/>
    </row>
    <row r="181" spans="1:33" s="4" customFormat="1" ht="17.25" customHeight="1">
      <c r="A181" s="200"/>
      <c r="B181" s="237"/>
      <c r="C181" s="97"/>
      <c r="D181" s="97"/>
      <c r="E181" s="98"/>
      <c r="F181" s="98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"/>
      <c r="S181" s="99"/>
      <c r="T181" s="99"/>
      <c r="U181" s="66" t="s">
        <v>252</v>
      </c>
      <c r="V181" s="97">
        <f t="shared" si="46"/>
        <v>0</v>
      </c>
      <c r="W181" s="97">
        <f t="shared" si="46"/>
        <v>0</v>
      </c>
      <c r="X181" s="71">
        <v>0</v>
      </c>
      <c r="Y181" s="97">
        <v>0</v>
      </c>
      <c r="Z181" s="97">
        <v>0</v>
      </c>
      <c r="AA181" s="97">
        <v>0</v>
      </c>
      <c r="AB181" s="97">
        <v>0</v>
      </c>
      <c r="AC181" s="97">
        <v>0</v>
      </c>
      <c r="AD181" s="97">
        <v>0</v>
      </c>
      <c r="AE181" s="97">
        <v>0</v>
      </c>
      <c r="AF181" s="207"/>
      <c r="AG181" s="208"/>
    </row>
    <row r="182" spans="1:33" s="4" customFormat="1" ht="17.25" customHeight="1" thickBot="1">
      <c r="A182" s="201"/>
      <c r="B182" s="238"/>
      <c r="C182" s="100"/>
      <c r="D182" s="97">
        <v>0.7</v>
      </c>
      <c r="E182" s="98"/>
      <c r="F182" s="98">
        <v>1</v>
      </c>
      <c r="G182" s="97"/>
      <c r="H182" s="97">
        <v>1</v>
      </c>
      <c r="I182" s="97"/>
      <c r="J182" s="97"/>
      <c r="K182" s="97"/>
      <c r="L182" s="97"/>
      <c r="M182" s="97"/>
      <c r="N182" s="97"/>
      <c r="O182" s="97"/>
      <c r="P182" s="97"/>
      <c r="Q182" s="97"/>
      <c r="R182" s="9"/>
      <c r="S182" s="142" t="s">
        <v>298</v>
      </c>
      <c r="T182" s="142" t="s">
        <v>299</v>
      </c>
      <c r="U182" s="66" t="s">
        <v>253</v>
      </c>
      <c r="V182" s="176">
        <f>X182+Z182+AB182+AD182</f>
        <v>4777.5</v>
      </c>
      <c r="W182" s="176">
        <f>Y182+AA182+AC182+AE182</f>
        <v>0</v>
      </c>
      <c r="X182" s="71">
        <v>4777.5</v>
      </c>
      <c r="Y182" s="97">
        <v>0</v>
      </c>
      <c r="Z182" s="97">
        <v>0</v>
      </c>
      <c r="AA182" s="97">
        <v>0</v>
      </c>
      <c r="AB182" s="97">
        <v>0</v>
      </c>
      <c r="AC182" s="97">
        <v>0</v>
      </c>
      <c r="AD182" s="97">
        <v>0</v>
      </c>
      <c r="AE182" s="97">
        <v>0</v>
      </c>
      <c r="AF182" s="209"/>
      <c r="AG182" s="210"/>
    </row>
    <row r="183" spans="1:33" s="4" customFormat="1" ht="17.25" customHeight="1">
      <c r="A183" s="199" t="s">
        <v>95</v>
      </c>
      <c r="B183" s="236" t="s">
        <v>249</v>
      </c>
      <c r="C183" s="217">
        <v>4500</v>
      </c>
      <c r="D183" s="93"/>
      <c r="E183" s="94"/>
      <c r="F183" s="94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5"/>
      <c r="S183" s="96"/>
      <c r="T183" s="96"/>
      <c r="U183" s="68" t="s">
        <v>86</v>
      </c>
      <c r="V183" s="69">
        <f aca="true" t="shared" si="47" ref="V183:AE183">SUM(V184:V188)</f>
        <v>0</v>
      </c>
      <c r="W183" s="69">
        <f t="shared" si="47"/>
        <v>0</v>
      </c>
      <c r="X183" s="69">
        <f t="shared" si="47"/>
        <v>0</v>
      </c>
      <c r="Y183" s="69">
        <f t="shared" si="47"/>
        <v>0</v>
      </c>
      <c r="Z183" s="69">
        <f t="shared" si="47"/>
        <v>0</v>
      </c>
      <c r="AA183" s="69">
        <f t="shared" si="47"/>
        <v>0</v>
      </c>
      <c r="AB183" s="69">
        <f t="shared" si="47"/>
        <v>0</v>
      </c>
      <c r="AC183" s="69">
        <f t="shared" si="47"/>
        <v>0</v>
      </c>
      <c r="AD183" s="69">
        <f t="shared" si="47"/>
        <v>0</v>
      </c>
      <c r="AE183" s="69">
        <f t="shared" si="47"/>
        <v>0</v>
      </c>
      <c r="AF183" s="205" t="s">
        <v>13</v>
      </c>
      <c r="AG183" s="206"/>
    </row>
    <row r="184" spans="1:33" s="4" customFormat="1" ht="17.25" customHeight="1">
      <c r="A184" s="200"/>
      <c r="B184" s="237"/>
      <c r="C184" s="218"/>
      <c r="D184" s="97"/>
      <c r="E184" s="98"/>
      <c r="F184" s="98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"/>
      <c r="S184" s="65"/>
      <c r="T184" s="65"/>
      <c r="U184" s="66" t="s">
        <v>81</v>
      </c>
      <c r="V184" s="97">
        <f aca="true" t="shared" si="48" ref="V184:W188">X184+Z184+AB184+AD184</f>
        <v>0</v>
      </c>
      <c r="W184" s="97">
        <f t="shared" si="48"/>
        <v>0</v>
      </c>
      <c r="X184" s="71">
        <v>0</v>
      </c>
      <c r="Y184" s="97">
        <v>0</v>
      </c>
      <c r="Z184" s="97">
        <v>0</v>
      </c>
      <c r="AA184" s="97">
        <v>0</v>
      </c>
      <c r="AB184" s="97">
        <v>0</v>
      </c>
      <c r="AC184" s="97">
        <v>0</v>
      </c>
      <c r="AD184" s="97">
        <v>0</v>
      </c>
      <c r="AE184" s="97">
        <v>0</v>
      </c>
      <c r="AF184" s="207"/>
      <c r="AG184" s="208"/>
    </row>
    <row r="185" spans="1:33" s="4" customFormat="1" ht="17.25" customHeight="1">
      <c r="A185" s="200"/>
      <c r="B185" s="237"/>
      <c r="C185" s="218"/>
      <c r="D185" s="97"/>
      <c r="E185" s="98"/>
      <c r="F185" s="98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"/>
      <c r="S185" s="99"/>
      <c r="T185" s="99"/>
      <c r="U185" s="66" t="s">
        <v>82</v>
      </c>
      <c r="V185" s="97">
        <f t="shared" si="48"/>
        <v>0</v>
      </c>
      <c r="W185" s="97">
        <f t="shared" si="48"/>
        <v>0</v>
      </c>
      <c r="X185" s="71">
        <v>0</v>
      </c>
      <c r="Y185" s="97">
        <v>0</v>
      </c>
      <c r="Z185" s="97">
        <v>0</v>
      </c>
      <c r="AA185" s="97">
        <v>0</v>
      </c>
      <c r="AB185" s="97">
        <v>0</v>
      </c>
      <c r="AC185" s="97">
        <v>0</v>
      </c>
      <c r="AD185" s="97">
        <v>0</v>
      </c>
      <c r="AE185" s="97">
        <v>0</v>
      </c>
      <c r="AF185" s="207"/>
      <c r="AG185" s="208"/>
    </row>
    <row r="186" spans="1:33" s="4" customFormat="1" ht="17.25" customHeight="1">
      <c r="A186" s="200"/>
      <c r="B186" s="237"/>
      <c r="C186" s="218"/>
      <c r="D186" s="97"/>
      <c r="E186" s="98"/>
      <c r="F186" s="98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"/>
      <c r="S186" s="65"/>
      <c r="T186" s="65"/>
      <c r="U186" s="66" t="s">
        <v>239</v>
      </c>
      <c r="V186" s="97">
        <f t="shared" si="48"/>
        <v>0</v>
      </c>
      <c r="W186" s="97">
        <f t="shared" si="48"/>
        <v>0</v>
      </c>
      <c r="X186" s="71">
        <v>0</v>
      </c>
      <c r="Y186" s="97">
        <v>0</v>
      </c>
      <c r="Z186" s="97">
        <v>0</v>
      </c>
      <c r="AA186" s="97">
        <v>0</v>
      </c>
      <c r="AB186" s="97">
        <v>0</v>
      </c>
      <c r="AC186" s="97">
        <v>0</v>
      </c>
      <c r="AD186" s="97">
        <v>0</v>
      </c>
      <c r="AE186" s="97">
        <v>0</v>
      </c>
      <c r="AF186" s="207"/>
      <c r="AG186" s="208"/>
    </row>
    <row r="187" spans="1:33" s="4" customFormat="1" ht="17.25" customHeight="1">
      <c r="A187" s="200"/>
      <c r="B187" s="237"/>
      <c r="C187" s="218"/>
      <c r="D187" s="97"/>
      <c r="E187" s="98"/>
      <c r="F187" s="98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"/>
      <c r="S187" s="99"/>
      <c r="T187" s="99"/>
      <c r="U187" s="66" t="s">
        <v>240</v>
      </c>
      <c r="V187" s="97">
        <f t="shared" si="48"/>
        <v>0</v>
      </c>
      <c r="W187" s="97">
        <f t="shared" si="48"/>
        <v>0</v>
      </c>
      <c r="X187" s="71">
        <v>0</v>
      </c>
      <c r="Y187" s="97">
        <v>0</v>
      </c>
      <c r="Z187" s="97">
        <v>0</v>
      </c>
      <c r="AA187" s="97">
        <v>0</v>
      </c>
      <c r="AB187" s="97">
        <v>0</v>
      </c>
      <c r="AC187" s="97">
        <v>0</v>
      </c>
      <c r="AD187" s="97">
        <v>0</v>
      </c>
      <c r="AE187" s="97">
        <v>0</v>
      </c>
      <c r="AF187" s="207"/>
      <c r="AG187" s="208"/>
    </row>
    <row r="188" spans="1:33" s="4" customFormat="1" ht="17.25" customHeight="1">
      <c r="A188" s="200"/>
      <c r="B188" s="237"/>
      <c r="C188" s="218"/>
      <c r="D188" s="99"/>
      <c r="E188" s="99"/>
      <c r="F188" s="99"/>
      <c r="G188" s="99"/>
      <c r="H188" s="99"/>
      <c r="I188" s="181"/>
      <c r="J188" s="181"/>
      <c r="K188" s="181"/>
      <c r="L188" s="181"/>
      <c r="M188" s="181"/>
      <c r="N188" s="181"/>
      <c r="O188" s="181"/>
      <c r="P188" s="181"/>
      <c r="Q188" s="181"/>
      <c r="R188" s="9"/>
      <c r="S188" s="99"/>
      <c r="T188" s="99"/>
      <c r="U188" s="182" t="s">
        <v>241</v>
      </c>
      <c r="V188" s="181">
        <f t="shared" si="48"/>
        <v>0</v>
      </c>
      <c r="W188" s="181">
        <f t="shared" si="48"/>
        <v>0</v>
      </c>
      <c r="X188" s="71">
        <v>0</v>
      </c>
      <c r="Y188" s="97">
        <v>0</v>
      </c>
      <c r="Z188" s="97">
        <v>0</v>
      </c>
      <c r="AA188" s="97">
        <v>0</v>
      </c>
      <c r="AB188" s="97">
        <v>0</v>
      </c>
      <c r="AC188" s="97">
        <v>0</v>
      </c>
      <c r="AD188" s="97">
        <v>0</v>
      </c>
      <c r="AE188" s="97">
        <v>0</v>
      </c>
      <c r="AF188" s="207"/>
      <c r="AG188" s="208"/>
    </row>
    <row r="189" spans="1:33" s="4" customFormat="1" ht="17.25" customHeight="1">
      <c r="A189" s="200"/>
      <c r="B189" s="237"/>
      <c r="C189" s="97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182" t="s">
        <v>252</v>
      </c>
      <c r="V189" s="181">
        <f>X189+Z189+AB189+AD189</f>
        <v>0</v>
      </c>
      <c r="W189" s="181">
        <f>Y189+AA189+AC189+AE189</f>
        <v>0</v>
      </c>
      <c r="X189" s="71">
        <v>0</v>
      </c>
      <c r="Y189" s="97">
        <v>0</v>
      </c>
      <c r="Z189" s="97">
        <v>0</v>
      </c>
      <c r="AA189" s="97">
        <v>0</v>
      </c>
      <c r="AB189" s="97">
        <v>0</v>
      </c>
      <c r="AC189" s="97">
        <v>0</v>
      </c>
      <c r="AD189" s="97">
        <v>0</v>
      </c>
      <c r="AE189" s="97">
        <v>0</v>
      </c>
      <c r="AF189" s="207"/>
      <c r="AG189" s="208"/>
    </row>
    <row r="190" spans="1:33" s="4" customFormat="1" ht="17.25" customHeight="1" thickBot="1">
      <c r="A190" s="201"/>
      <c r="B190" s="238"/>
      <c r="C190" s="100"/>
      <c r="D190" s="97">
        <v>4.5</v>
      </c>
      <c r="E190" s="98"/>
      <c r="F190" s="98">
        <v>1</v>
      </c>
      <c r="G190" s="97"/>
      <c r="H190" s="97">
        <v>1</v>
      </c>
      <c r="I190" s="97"/>
      <c r="J190" s="97"/>
      <c r="K190" s="97"/>
      <c r="L190" s="97"/>
      <c r="M190" s="97"/>
      <c r="N190" s="97"/>
      <c r="O190" s="97"/>
      <c r="P190" s="97"/>
      <c r="Q190" s="97"/>
      <c r="R190" s="9"/>
      <c r="S190" s="142" t="s">
        <v>298</v>
      </c>
      <c r="T190" s="142" t="s">
        <v>299</v>
      </c>
      <c r="U190" s="182" t="s">
        <v>253</v>
      </c>
      <c r="V190" s="176">
        <f>X190+Z189+AB189+AD189</f>
        <v>50000</v>
      </c>
      <c r="W190" s="176">
        <f>Y189+AA189+AC189+AE189</f>
        <v>0</v>
      </c>
      <c r="X190" s="71">
        <v>50000</v>
      </c>
      <c r="Y190" s="97">
        <v>0</v>
      </c>
      <c r="Z190" s="97">
        <v>0</v>
      </c>
      <c r="AA190" s="97">
        <v>0</v>
      </c>
      <c r="AB190" s="97">
        <v>0</v>
      </c>
      <c r="AC190" s="97">
        <v>0</v>
      </c>
      <c r="AD190" s="97">
        <v>0</v>
      </c>
      <c r="AE190" s="97">
        <v>0</v>
      </c>
      <c r="AF190" s="209"/>
      <c r="AG190" s="210"/>
    </row>
    <row r="191" spans="1:33" s="4" customFormat="1" ht="17.25" customHeight="1">
      <c r="A191" s="199" t="s">
        <v>117</v>
      </c>
      <c r="B191" s="236" t="s">
        <v>304</v>
      </c>
      <c r="C191" s="217">
        <v>1400</v>
      </c>
      <c r="D191" s="93"/>
      <c r="E191" s="94"/>
      <c r="F191" s="94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5"/>
      <c r="S191" s="96"/>
      <c r="T191" s="96"/>
      <c r="U191" s="68" t="s">
        <v>86</v>
      </c>
      <c r="V191" s="69">
        <f aca="true" t="shared" si="49" ref="V191:AE191">SUM(V192:V196)</f>
        <v>0</v>
      </c>
      <c r="W191" s="69">
        <f t="shared" si="49"/>
        <v>0</v>
      </c>
      <c r="X191" s="69">
        <f t="shared" si="49"/>
        <v>0</v>
      </c>
      <c r="Y191" s="69">
        <f t="shared" si="49"/>
        <v>0</v>
      </c>
      <c r="Z191" s="69">
        <f t="shared" si="49"/>
        <v>0</v>
      </c>
      <c r="AA191" s="69">
        <f t="shared" si="49"/>
        <v>0</v>
      </c>
      <c r="AB191" s="69">
        <f t="shared" si="49"/>
        <v>0</v>
      </c>
      <c r="AC191" s="69">
        <f t="shared" si="49"/>
        <v>0</v>
      </c>
      <c r="AD191" s="69">
        <f t="shared" si="49"/>
        <v>0</v>
      </c>
      <c r="AE191" s="69">
        <f t="shared" si="49"/>
        <v>0</v>
      </c>
      <c r="AF191" s="205" t="s">
        <v>13</v>
      </c>
      <c r="AG191" s="206"/>
    </row>
    <row r="192" spans="1:33" s="4" customFormat="1" ht="17.25" customHeight="1">
      <c r="A192" s="200"/>
      <c r="B192" s="237"/>
      <c r="C192" s="218"/>
      <c r="D192" s="97"/>
      <c r="E192" s="98"/>
      <c r="F192" s="98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"/>
      <c r="S192" s="65"/>
      <c r="T192" s="65"/>
      <c r="U192" s="66" t="s">
        <v>81</v>
      </c>
      <c r="V192" s="97">
        <f aca="true" t="shared" si="50" ref="V192:W196">X192+Z192+AB192+AD192</f>
        <v>0</v>
      </c>
      <c r="W192" s="97">
        <f t="shared" si="50"/>
        <v>0</v>
      </c>
      <c r="X192" s="71">
        <v>0</v>
      </c>
      <c r="Y192" s="97">
        <v>0</v>
      </c>
      <c r="Z192" s="97">
        <v>0</v>
      </c>
      <c r="AA192" s="97">
        <v>0</v>
      </c>
      <c r="AB192" s="97">
        <v>0</v>
      </c>
      <c r="AC192" s="97">
        <v>0</v>
      </c>
      <c r="AD192" s="97">
        <v>0</v>
      </c>
      <c r="AE192" s="97">
        <v>0</v>
      </c>
      <c r="AF192" s="207"/>
      <c r="AG192" s="208"/>
    </row>
    <row r="193" spans="1:33" s="4" customFormat="1" ht="17.25" customHeight="1">
      <c r="A193" s="200"/>
      <c r="B193" s="237"/>
      <c r="C193" s="218"/>
      <c r="D193" s="97"/>
      <c r="E193" s="98"/>
      <c r="F193" s="98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"/>
      <c r="S193" s="99"/>
      <c r="T193" s="99"/>
      <c r="U193" s="66" t="s">
        <v>82</v>
      </c>
      <c r="V193" s="97">
        <f t="shared" si="50"/>
        <v>0</v>
      </c>
      <c r="W193" s="97">
        <f t="shared" si="50"/>
        <v>0</v>
      </c>
      <c r="X193" s="71">
        <v>0</v>
      </c>
      <c r="Y193" s="97">
        <v>0</v>
      </c>
      <c r="Z193" s="97">
        <v>0</v>
      </c>
      <c r="AA193" s="97">
        <v>0</v>
      </c>
      <c r="AB193" s="97">
        <v>0</v>
      </c>
      <c r="AC193" s="97">
        <v>0</v>
      </c>
      <c r="AD193" s="97">
        <v>0</v>
      </c>
      <c r="AE193" s="97">
        <v>0</v>
      </c>
      <c r="AF193" s="207"/>
      <c r="AG193" s="208"/>
    </row>
    <row r="194" spans="1:33" s="4" customFormat="1" ht="17.25" customHeight="1">
      <c r="A194" s="200"/>
      <c r="B194" s="237"/>
      <c r="C194" s="218"/>
      <c r="D194" s="97"/>
      <c r="E194" s="98"/>
      <c r="F194" s="98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"/>
      <c r="S194" s="65"/>
      <c r="T194" s="65"/>
      <c r="U194" s="66" t="s">
        <v>239</v>
      </c>
      <c r="V194" s="97">
        <f t="shared" si="50"/>
        <v>0</v>
      </c>
      <c r="W194" s="97">
        <f t="shared" si="50"/>
        <v>0</v>
      </c>
      <c r="X194" s="71">
        <v>0</v>
      </c>
      <c r="Y194" s="97">
        <v>0</v>
      </c>
      <c r="Z194" s="97">
        <v>0</v>
      </c>
      <c r="AA194" s="97">
        <v>0</v>
      </c>
      <c r="AB194" s="97">
        <v>0</v>
      </c>
      <c r="AC194" s="97">
        <v>0</v>
      </c>
      <c r="AD194" s="97">
        <v>0</v>
      </c>
      <c r="AE194" s="97">
        <v>0</v>
      </c>
      <c r="AF194" s="207"/>
      <c r="AG194" s="208"/>
    </row>
    <row r="195" spans="1:33" s="4" customFormat="1" ht="17.25" customHeight="1">
      <c r="A195" s="200"/>
      <c r="B195" s="237"/>
      <c r="C195" s="218"/>
      <c r="D195" s="97"/>
      <c r="E195" s="98"/>
      <c r="F195" s="98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"/>
      <c r="S195" s="99"/>
      <c r="T195" s="99"/>
      <c r="U195" s="66" t="s">
        <v>240</v>
      </c>
      <c r="V195" s="97">
        <f t="shared" si="50"/>
        <v>0</v>
      </c>
      <c r="W195" s="97">
        <f t="shared" si="50"/>
        <v>0</v>
      </c>
      <c r="X195" s="71">
        <v>0</v>
      </c>
      <c r="Y195" s="97">
        <v>0</v>
      </c>
      <c r="Z195" s="97">
        <v>0</v>
      </c>
      <c r="AA195" s="97">
        <v>0</v>
      </c>
      <c r="AB195" s="97">
        <v>0</v>
      </c>
      <c r="AC195" s="97">
        <v>0</v>
      </c>
      <c r="AD195" s="97">
        <v>0</v>
      </c>
      <c r="AE195" s="97">
        <v>0</v>
      </c>
      <c r="AF195" s="207"/>
      <c r="AG195" s="208"/>
    </row>
    <row r="196" spans="1:33" s="4" customFormat="1" ht="17.25" customHeight="1">
      <c r="A196" s="200"/>
      <c r="B196" s="237"/>
      <c r="C196" s="218"/>
      <c r="D196" s="99"/>
      <c r="E196" s="99"/>
      <c r="F196" s="99"/>
      <c r="G196" s="99"/>
      <c r="H196" s="99"/>
      <c r="I196" s="97"/>
      <c r="J196" s="97"/>
      <c r="K196" s="97"/>
      <c r="L196" s="97"/>
      <c r="M196" s="97"/>
      <c r="N196" s="97"/>
      <c r="O196" s="97"/>
      <c r="P196" s="97"/>
      <c r="Q196" s="97"/>
      <c r="R196" s="9"/>
      <c r="U196" s="66" t="s">
        <v>241</v>
      </c>
      <c r="V196" s="97">
        <f t="shared" si="50"/>
        <v>0</v>
      </c>
      <c r="W196" s="97">
        <f t="shared" si="50"/>
        <v>0</v>
      </c>
      <c r="X196" s="71">
        <v>0</v>
      </c>
      <c r="Y196" s="97">
        <v>0</v>
      </c>
      <c r="Z196" s="97">
        <v>0</v>
      </c>
      <c r="AA196" s="97">
        <v>0</v>
      </c>
      <c r="AB196" s="97">
        <v>0</v>
      </c>
      <c r="AC196" s="97">
        <v>0</v>
      </c>
      <c r="AD196" s="97">
        <v>0</v>
      </c>
      <c r="AE196" s="97">
        <v>0</v>
      </c>
      <c r="AF196" s="207"/>
      <c r="AG196" s="208"/>
    </row>
    <row r="197" spans="1:33" s="4" customFormat="1" ht="17.25" customHeight="1">
      <c r="A197" s="200"/>
      <c r="B197" s="237"/>
      <c r="C197" s="97"/>
      <c r="D197" s="97"/>
      <c r="E197" s="98"/>
      <c r="F197" s="98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"/>
      <c r="S197" s="99"/>
      <c r="T197" s="99"/>
      <c r="U197" s="66" t="s">
        <v>252</v>
      </c>
      <c r="V197" s="97">
        <f>X197+Z197+AB197+AD197</f>
        <v>0</v>
      </c>
      <c r="W197" s="97">
        <f>Y197+AA197+AC197+AE197</f>
        <v>0</v>
      </c>
      <c r="X197" s="71">
        <v>0</v>
      </c>
      <c r="Y197" s="97">
        <v>0</v>
      </c>
      <c r="Z197" s="97">
        <v>0</v>
      </c>
      <c r="AA197" s="97">
        <v>0</v>
      </c>
      <c r="AB197" s="97">
        <v>0</v>
      </c>
      <c r="AC197" s="97">
        <v>0</v>
      </c>
      <c r="AD197" s="97">
        <v>0</v>
      </c>
      <c r="AE197" s="97">
        <v>0</v>
      </c>
      <c r="AF197" s="207"/>
      <c r="AG197" s="208"/>
    </row>
    <row r="198" spans="1:33" s="4" customFormat="1" ht="17.25" customHeight="1" thickBot="1">
      <c r="A198" s="201"/>
      <c r="B198" s="238"/>
      <c r="C198" s="100"/>
      <c r="D198" s="97">
        <v>1.4</v>
      </c>
      <c r="E198" s="98"/>
      <c r="F198" s="98">
        <v>1</v>
      </c>
      <c r="G198" s="97"/>
      <c r="H198" s="97">
        <v>1</v>
      </c>
      <c r="I198" s="97"/>
      <c r="J198" s="97"/>
      <c r="K198" s="97"/>
      <c r="L198" s="97"/>
      <c r="M198" s="97"/>
      <c r="N198" s="97"/>
      <c r="O198" s="97"/>
      <c r="P198" s="97"/>
      <c r="Q198" s="97"/>
      <c r="R198" s="9"/>
      <c r="S198" s="142" t="s">
        <v>298</v>
      </c>
      <c r="T198" s="142" t="s">
        <v>299</v>
      </c>
      <c r="U198" s="66" t="s">
        <v>253</v>
      </c>
      <c r="V198" s="176">
        <f>X198+Z198+AB198+AD198</f>
        <v>15000</v>
      </c>
      <c r="W198" s="176">
        <f>Y198+AA198+AC198+AE198</f>
        <v>0</v>
      </c>
      <c r="X198" s="71">
        <v>15000</v>
      </c>
      <c r="Y198" s="97">
        <v>0</v>
      </c>
      <c r="Z198" s="97">
        <v>0</v>
      </c>
      <c r="AA198" s="97">
        <v>0</v>
      </c>
      <c r="AB198" s="97">
        <v>0</v>
      </c>
      <c r="AC198" s="97">
        <v>0</v>
      </c>
      <c r="AD198" s="97">
        <v>0</v>
      </c>
      <c r="AE198" s="97">
        <v>0</v>
      </c>
      <c r="AF198" s="209"/>
      <c r="AG198" s="210"/>
    </row>
    <row r="199" spans="1:33" s="4" customFormat="1" ht="17.25" customHeight="1">
      <c r="A199" s="199" t="s">
        <v>118</v>
      </c>
      <c r="B199" s="236" t="s">
        <v>108</v>
      </c>
      <c r="C199" s="217">
        <v>240</v>
      </c>
      <c r="D199" s="93"/>
      <c r="E199" s="94"/>
      <c r="F199" s="94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5"/>
      <c r="S199" s="96"/>
      <c r="T199" s="96"/>
      <c r="U199" s="68" t="s">
        <v>86</v>
      </c>
      <c r="V199" s="69">
        <f>SUM(V200:V204)</f>
        <v>2500</v>
      </c>
      <c r="W199" s="69">
        <f>SUM(W200:W204)</f>
        <v>0</v>
      </c>
      <c r="X199" s="69">
        <f>SUM(X200:X204)</f>
        <v>2500</v>
      </c>
      <c r="Y199" s="69">
        <f aca="true" t="shared" si="51" ref="Y199:AE199">SUM(Y200:Y203)</f>
        <v>0</v>
      </c>
      <c r="Z199" s="69">
        <f t="shared" si="51"/>
        <v>0</v>
      </c>
      <c r="AA199" s="69">
        <f t="shared" si="51"/>
        <v>0</v>
      </c>
      <c r="AB199" s="69">
        <f t="shared" si="51"/>
        <v>0</v>
      </c>
      <c r="AC199" s="69">
        <f t="shared" si="51"/>
        <v>0</v>
      </c>
      <c r="AD199" s="69">
        <f t="shared" si="51"/>
        <v>0</v>
      </c>
      <c r="AE199" s="69">
        <f t="shared" si="51"/>
        <v>0</v>
      </c>
      <c r="AF199" s="205" t="s">
        <v>13</v>
      </c>
      <c r="AG199" s="206"/>
    </row>
    <row r="200" spans="1:33" s="4" customFormat="1" ht="17.25" customHeight="1">
      <c r="A200" s="200"/>
      <c r="B200" s="237"/>
      <c r="C200" s="218"/>
      <c r="D200" s="97"/>
      <c r="E200" s="98"/>
      <c r="F200" s="98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"/>
      <c r="S200" s="65"/>
      <c r="T200" s="65"/>
      <c r="U200" s="66" t="s">
        <v>81</v>
      </c>
      <c r="V200" s="97">
        <f aca="true" t="shared" si="52" ref="V200:W204">X200+Z200+AB200+AD200</f>
        <v>0</v>
      </c>
      <c r="W200" s="97">
        <f t="shared" si="52"/>
        <v>0</v>
      </c>
      <c r="X200" s="71">
        <v>0</v>
      </c>
      <c r="Y200" s="97">
        <v>0</v>
      </c>
      <c r="Z200" s="97">
        <v>0</v>
      </c>
      <c r="AA200" s="97">
        <v>0</v>
      </c>
      <c r="AB200" s="97">
        <v>0</v>
      </c>
      <c r="AC200" s="97">
        <v>0</v>
      </c>
      <c r="AD200" s="97">
        <v>0</v>
      </c>
      <c r="AE200" s="97">
        <v>0</v>
      </c>
      <c r="AF200" s="207"/>
      <c r="AG200" s="208"/>
    </row>
    <row r="201" spans="1:33" s="4" customFormat="1" ht="17.25" customHeight="1">
      <c r="A201" s="200"/>
      <c r="B201" s="237"/>
      <c r="C201" s="218"/>
      <c r="D201" s="97"/>
      <c r="E201" s="98"/>
      <c r="F201" s="98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"/>
      <c r="S201" s="99"/>
      <c r="T201" s="99"/>
      <c r="U201" s="66" t="s">
        <v>82</v>
      </c>
      <c r="V201" s="97">
        <f t="shared" si="52"/>
        <v>0</v>
      </c>
      <c r="W201" s="97">
        <f t="shared" si="52"/>
        <v>0</v>
      </c>
      <c r="X201" s="71">
        <v>0</v>
      </c>
      <c r="Y201" s="97">
        <v>0</v>
      </c>
      <c r="Z201" s="97">
        <v>0</v>
      </c>
      <c r="AA201" s="97">
        <v>0</v>
      </c>
      <c r="AB201" s="97">
        <v>0</v>
      </c>
      <c r="AC201" s="97">
        <v>0</v>
      </c>
      <c r="AD201" s="97">
        <v>0</v>
      </c>
      <c r="AE201" s="97">
        <v>0</v>
      </c>
      <c r="AF201" s="207"/>
      <c r="AG201" s="208"/>
    </row>
    <row r="202" spans="1:33" s="4" customFormat="1" ht="17.25" customHeight="1">
      <c r="A202" s="200"/>
      <c r="B202" s="237"/>
      <c r="C202" s="218"/>
      <c r="D202" s="97"/>
      <c r="E202" s="98"/>
      <c r="F202" s="98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"/>
      <c r="S202" s="65"/>
      <c r="T202" s="65"/>
      <c r="U202" s="66" t="s">
        <v>239</v>
      </c>
      <c r="V202" s="97">
        <f t="shared" si="52"/>
        <v>0</v>
      </c>
      <c r="W202" s="97">
        <f t="shared" si="52"/>
        <v>0</v>
      </c>
      <c r="X202" s="71">
        <v>0</v>
      </c>
      <c r="Y202" s="97">
        <v>0</v>
      </c>
      <c r="Z202" s="97">
        <v>0</v>
      </c>
      <c r="AA202" s="97">
        <v>0</v>
      </c>
      <c r="AB202" s="97">
        <v>0</v>
      </c>
      <c r="AC202" s="97">
        <v>0</v>
      </c>
      <c r="AD202" s="97">
        <v>0</v>
      </c>
      <c r="AE202" s="97">
        <v>0</v>
      </c>
      <c r="AF202" s="207"/>
      <c r="AG202" s="208"/>
    </row>
    <row r="203" spans="1:33" s="4" customFormat="1" ht="17.25" customHeight="1">
      <c r="A203" s="200"/>
      <c r="B203" s="237"/>
      <c r="C203" s="218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185" t="s">
        <v>240</v>
      </c>
      <c r="V203" s="184">
        <f t="shared" si="52"/>
        <v>0</v>
      </c>
      <c r="W203" s="184">
        <f t="shared" si="52"/>
        <v>0</v>
      </c>
      <c r="X203" s="71">
        <v>0</v>
      </c>
      <c r="Y203" s="97">
        <v>0</v>
      </c>
      <c r="Z203" s="97">
        <v>0</v>
      </c>
      <c r="AA203" s="97">
        <v>0</v>
      </c>
      <c r="AB203" s="97">
        <v>0</v>
      </c>
      <c r="AC203" s="97">
        <v>0</v>
      </c>
      <c r="AD203" s="97">
        <v>0</v>
      </c>
      <c r="AE203" s="97">
        <v>0</v>
      </c>
      <c r="AF203" s="207"/>
      <c r="AG203" s="208"/>
    </row>
    <row r="204" spans="1:33" s="4" customFormat="1" ht="17.25" customHeight="1">
      <c r="A204" s="200"/>
      <c r="B204" s="237"/>
      <c r="C204" s="218"/>
      <c r="D204" s="97">
        <v>0.2</v>
      </c>
      <c r="E204" s="98"/>
      <c r="F204" s="98">
        <v>1</v>
      </c>
      <c r="G204" s="97"/>
      <c r="H204" s="97">
        <v>1</v>
      </c>
      <c r="I204" s="97"/>
      <c r="J204" s="97"/>
      <c r="K204" s="97"/>
      <c r="L204" s="97"/>
      <c r="M204" s="97"/>
      <c r="N204" s="97"/>
      <c r="O204" s="97"/>
      <c r="P204" s="97"/>
      <c r="Q204" s="97"/>
      <c r="R204" s="9"/>
      <c r="S204" s="142" t="s">
        <v>298</v>
      </c>
      <c r="T204" s="142" t="s">
        <v>299</v>
      </c>
      <c r="U204" s="185" t="s">
        <v>241</v>
      </c>
      <c r="V204" s="184">
        <f t="shared" si="52"/>
        <v>2500</v>
      </c>
      <c r="W204" s="184">
        <f t="shared" si="52"/>
        <v>0</v>
      </c>
      <c r="X204" s="71">
        <v>2500</v>
      </c>
      <c r="Y204" s="97">
        <v>0</v>
      </c>
      <c r="Z204" s="97">
        <v>0</v>
      </c>
      <c r="AA204" s="97">
        <v>0</v>
      </c>
      <c r="AB204" s="97">
        <v>0</v>
      </c>
      <c r="AC204" s="97">
        <v>0</v>
      </c>
      <c r="AD204" s="97">
        <v>0</v>
      </c>
      <c r="AE204" s="97">
        <v>0</v>
      </c>
      <c r="AF204" s="207"/>
      <c r="AG204" s="208"/>
    </row>
    <row r="205" spans="1:33" s="4" customFormat="1" ht="17.25" customHeight="1">
      <c r="A205" s="200"/>
      <c r="B205" s="237"/>
      <c r="C205" s="97"/>
      <c r="D205" s="97"/>
      <c r="E205" s="98"/>
      <c r="F205" s="98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"/>
      <c r="S205" s="99"/>
      <c r="T205" s="99"/>
      <c r="U205" s="185" t="s">
        <v>252</v>
      </c>
      <c r="V205" s="97">
        <f>X205+Z205+AB205+AD205</f>
        <v>0</v>
      </c>
      <c r="W205" s="97">
        <f>Y205+AA205+AC205+AE205</f>
        <v>0</v>
      </c>
      <c r="X205" s="71">
        <v>0</v>
      </c>
      <c r="Y205" s="97">
        <v>0</v>
      </c>
      <c r="Z205" s="97">
        <v>0</v>
      </c>
      <c r="AA205" s="97">
        <v>0</v>
      </c>
      <c r="AB205" s="97">
        <v>0</v>
      </c>
      <c r="AC205" s="97">
        <v>0</v>
      </c>
      <c r="AD205" s="97">
        <v>0</v>
      </c>
      <c r="AE205" s="97">
        <v>0</v>
      </c>
      <c r="AF205" s="207"/>
      <c r="AG205" s="208"/>
    </row>
    <row r="206" spans="1:33" s="4" customFormat="1" ht="17.25" customHeight="1" thickBot="1">
      <c r="A206" s="201"/>
      <c r="B206" s="238"/>
      <c r="C206" s="100"/>
      <c r="D206" s="97"/>
      <c r="E206" s="98"/>
      <c r="F206" s="98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"/>
      <c r="S206" s="65"/>
      <c r="T206" s="65"/>
      <c r="U206" s="185" t="s">
        <v>253</v>
      </c>
      <c r="V206" s="97">
        <f>X206+Z206+AB206+AD206</f>
        <v>0</v>
      </c>
      <c r="W206" s="97">
        <f>Y206+AA206+AC206+AE206</f>
        <v>0</v>
      </c>
      <c r="X206" s="71">
        <v>0</v>
      </c>
      <c r="Y206" s="97">
        <v>0</v>
      </c>
      <c r="Z206" s="97">
        <v>0</v>
      </c>
      <c r="AA206" s="97">
        <v>0</v>
      </c>
      <c r="AB206" s="97">
        <v>0</v>
      </c>
      <c r="AC206" s="97">
        <v>0</v>
      </c>
      <c r="AD206" s="97">
        <v>0</v>
      </c>
      <c r="AE206" s="97">
        <v>0</v>
      </c>
      <c r="AF206" s="209"/>
      <c r="AG206" s="210"/>
    </row>
    <row r="207" spans="1:33" s="4" customFormat="1" ht="17.25" customHeight="1">
      <c r="A207" s="199" t="s">
        <v>120</v>
      </c>
      <c r="B207" s="236" t="s">
        <v>109</v>
      </c>
      <c r="C207" s="217">
        <v>160</v>
      </c>
      <c r="D207" s="93"/>
      <c r="E207" s="94"/>
      <c r="F207" s="94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5"/>
      <c r="S207" s="96"/>
      <c r="T207" s="96"/>
      <c r="U207" s="68" t="s">
        <v>86</v>
      </c>
      <c r="V207" s="69">
        <f aca="true" t="shared" si="53" ref="V207:AE207">SUM(V208:V212)</f>
        <v>0</v>
      </c>
      <c r="W207" s="69">
        <f t="shared" si="53"/>
        <v>0</v>
      </c>
      <c r="X207" s="69">
        <f t="shared" si="53"/>
        <v>0</v>
      </c>
      <c r="Y207" s="69">
        <f t="shared" si="53"/>
        <v>0</v>
      </c>
      <c r="Z207" s="69">
        <f t="shared" si="53"/>
        <v>0</v>
      </c>
      <c r="AA207" s="69">
        <f t="shared" si="53"/>
        <v>0</v>
      </c>
      <c r="AB207" s="69">
        <f t="shared" si="53"/>
        <v>0</v>
      </c>
      <c r="AC207" s="69">
        <f t="shared" si="53"/>
        <v>0</v>
      </c>
      <c r="AD207" s="69">
        <f t="shared" si="53"/>
        <v>0</v>
      </c>
      <c r="AE207" s="69">
        <f t="shared" si="53"/>
        <v>0</v>
      </c>
      <c r="AF207" s="205" t="s">
        <v>13</v>
      </c>
      <c r="AG207" s="206"/>
    </row>
    <row r="208" spans="1:33" s="4" customFormat="1" ht="17.25" customHeight="1">
      <c r="A208" s="200"/>
      <c r="B208" s="237"/>
      <c r="C208" s="218"/>
      <c r="D208" s="97"/>
      <c r="E208" s="98"/>
      <c r="F208" s="98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"/>
      <c r="S208" s="65"/>
      <c r="T208" s="65"/>
      <c r="U208" s="66" t="s">
        <v>81</v>
      </c>
      <c r="V208" s="97">
        <f aca="true" t="shared" si="54" ref="V208:W213">X208+Z208+AB208+AD208</f>
        <v>0</v>
      </c>
      <c r="W208" s="97">
        <f t="shared" si="54"/>
        <v>0</v>
      </c>
      <c r="X208" s="71">
        <v>0</v>
      </c>
      <c r="Y208" s="97">
        <v>0</v>
      </c>
      <c r="Z208" s="97">
        <v>0</v>
      </c>
      <c r="AA208" s="97">
        <v>0</v>
      </c>
      <c r="AB208" s="97">
        <v>0</v>
      </c>
      <c r="AC208" s="97">
        <v>0</v>
      </c>
      <c r="AD208" s="97">
        <v>0</v>
      </c>
      <c r="AE208" s="97">
        <v>0</v>
      </c>
      <c r="AF208" s="207"/>
      <c r="AG208" s="208"/>
    </row>
    <row r="209" spans="1:33" s="4" customFormat="1" ht="17.25" customHeight="1">
      <c r="A209" s="200"/>
      <c r="B209" s="237"/>
      <c r="C209" s="218"/>
      <c r="D209" s="97"/>
      <c r="E209" s="98"/>
      <c r="F209" s="98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"/>
      <c r="S209" s="99"/>
      <c r="T209" s="99"/>
      <c r="U209" s="66" t="s">
        <v>82</v>
      </c>
      <c r="V209" s="97">
        <f t="shared" si="54"/>
        <v>0</v>
      </c>
      <c r="W209" s="97">
        <f t="shared" si="54"/>
        <v>0</v>
      </c>
      <c r="X209" s="71">
        <v>0</v>
      </c>
      <c r="Y209" s="97">
        <v>0</v>
      </c>
      <c r="Z209" s="97">
        <v>0</v>
      </c>
      <c r="AA209" s="97">
        <v>0</v>
      </c>
      <c r="AB209" s="97">
        <v>0</v>
      </c>
      <c r="AC209" s="97">
        <v>0</v>
      </c>
      <c r="AD209" s="97">
        <v>0</v>
      </c>
      <c r="AE209" s="97">
        <v>0</v>
      </c>
      <c r="AF209" s="207"/>
      <c r="AG209" s="208"/>
    </row>
    <row r="210" spans="1:33" s="4" customFormat="1" ht="17.25" customHeight="1">
      <c r="A210" s="200"/>
      <c r="B210" s="237"/>
      <c r="C210" s="218"/>
      <c r="D210" s="97"/>
      <c r="E210" s="98"/>
      <c r="F210" s="98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"/>
      <c r="S210" s="65"/>
      <c r="T210" s="65"/>
      <c r="U210" s="66" t="s">
        <v>239</v>
      </c>
      <c r="V210" s="97">
        <f t="shared" si="54"/>
        <v>0</v>
      </c>
      <c r="W210" s="97">
        <f t="shared" si="54"/>
        <v>0</v>
      </c>
      <c r="X210" s="71">
        <v>0</v>
      </c>
      <c r="Y210" s="97">
        <v>0</v>
      </c>
      <c r="Z210" s="97">
        <v>0</v>
      </c>
      <c r="AA210" s="97">
        <v>0</v>
      </c>
      <c r="AB210" s="97">
        <v>0</v>
      </c>
      <c r="AC210" s="97">
        <v>0</v>
      </c>
      <c r="AD210" s="97">
        <v>0</v>
      </c>
      <c r="AE210" s="97">
        <v>0</v>
      </c>
      <c r="AF210" s="207"/>
      <c r="AG210" s="208"/>
    </row>
    <row r="211" spans="1:33" s="4" customFormat="1" ht="17.25" customHeight="1">
      <c r="A211" s="200"/>
      <c r="B211" s="237"/>
      <c r="C211" s="218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185" t="s">
        <v>240</v>
      </c>
      <c r="V211" s="184">
        <f t="shared" si="54"/>
        <v>0</v>
      </c>
      <c r="W211" s="184">
        <f t="shared" si="54"/>
        <v>0</v>
      </c>
      <c r="X211" s="71">
        <v>0</v>
      </c>
      <c r="Y211" s="97">
        <v>0</v>
      </c>
      <c r="Z211" s="97">
        <v>0</v>
      </c>
      <c r="AA211" s="97">
        <v>0</v>
      </c>
      <c r="AB211" s="97">
        <v>0</v>
      </c>
      <c r="AC211" s="97">
        <v>0</v>
      </c>
      <c r="AD211" s="97">
        <v>0</v>
      </c>
      <c r="AE211" s="97">
        <v>0</v>
      </c>
      <c r="AF211" s="207"/>
      <c r="AG211" s="208"/>
    </row>
    <row r="212" spans="1:33" s="4" customFormat="1" ht="17.25" customHeight="1">
      <c r="A212" s="200"/>
      <c r="B212" s="237"/>
      <c r="C212" s="218"/>
      <c r="D212" s="97"/>
      <c r="E212" s="98"/>
      <c r="F212" s="98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"/>
      <c r="S212" s="65"/>
      <c r="T212" s="65"/>
      <c r="U212" s="185" t="s">
        <v>241</v>
      </c>
      <c r="V212" s="184">
        <f t="shared" si="54"/>
        <v>0</v>
      </c>
      <c r="W212" s="184">
        <f t="shared" si="54"/>
        <v>0</v>
      </c>
      <c r="X212" s="71">
        <v>0</v>
      </c>
      <c r="Y212" s="97">
        <v>0</v>
      </c>
      <c r="Z212" s="97">
        <v>0</v>
      </c>
      <c r="AA212" s="97">
        <v>0</v>
      </c>
      <c r="AB212" s="97">
        <v>0</v>
      </c>
      <c r="AC212" s="97">
        <v>0</v>
      </c>
      <c r="AD212" s="97">
        <v>0</v>
      </c>
      <c r="AE212" s="97">
        <v>0</v>
      </c>
      <c r="AF212" s="207"/>
      <c r="AG212" s="208"/>
    </row>
    <row r="213" spans="1:33" s="4" customFormat="1" ht="17.25" customHeight="1">
      <c r="A213" s="200"/>
      <c r="B213" s="237"/>
      <c r="C213" s="97"/>
      <c r="D213" s="97">
        <v>0.2</v>
      </c>
      <c r="E213" s="98"/>
      <c r="F213" s="98">
        <v>1</v>
      </c>
      <c r="G213" s="97"/>
      <c r="H213" s="97">
        <v>1</v>
      </c>
      <c r="I213" s="97"/>
      <c r="J213" s="97"/>
      <c r="K213" s="97"/>
      <c r="L213" s="97"/>
      <c r="M213" s="97"/>
      <c r="N213" s="97"/>
      <c r="O213" s="97"/>
      <c r="P213" s="97"/>
      <c r="Q213" s="97"/>
      <c r="R213" s="9"/>
      <c r="S213" s="142" t="s">
        <v>298</v>
      </c>
      <c r="T213" s="142" t="s">
        <v>299</v>
      </c>
      <c r="U213" s="66" t="s">
        <v>240</v>
      </c>
      <c r="V213" s="184">
        <f t="shared" si="54"/>
        <v>2500</v>
      </c>
      <c r="W213" s="184">
        <f t="shared" si="54"/>
        <v>0</v>
      </c>
      <c r="X213" s="71">
        <v>2500</v>
      </c>
      <c r="Y213" s="97">
        <v>0</v>
      </c>
      <c r="Z213" s="97">
        <v>0</v>
      </c>
      <c r="AA213" s="97">
        <v>0</v>
      </c>
      <c r="AB213" s="97">
        <v>0</v>
      </c>
      <c r="AC213" s="97">
        <v>0</v>
      </c>
      <c r="AD213" s="97">
        <v>0</v>
      </c>
      <c r="AE213" s="97">
        <v>0</v>
      </c>
      <c r="AF213" s="207"/>
      <c r="AG213" s="208"/>
    </row>
    <row r="214" spans="1:33" s="4" customFormat="1" ht="17.25" customHeight="1" thickBot="1">
      <c r="A214" s="201"/>
      <c r="B214" s="238"/>
      <c r="C214" s="100"/>
      <c r="D214" s="97"/>
      <c r="E214" s="98"/>
      <c r="F214" s="98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"/>
      <c r="S214" s="65"/>
      <c r="T214" s="65"/>
      <c r="U214" s="66" t="s">
        <v>253</v>
      </c>
      <c r="V214" s="97">
        <f>X214+Z214+AB214+AD214</f>
        <v>0</v>
      </c>
      <c r="W214" s="97">
        <f>Y214+AA214+AC214+AE214</f>
        <v>0</v>
      </c>
      <c r="X214" s="71">
        <v>0</v>
      </c>
      <c r="Y214" s="97">
        <v>0</v>
      </c>
      <c r="Z214" s="97">
        <v>0</v>
      </c>
      <c r="AA214" s="97">
        <v>0</v>
      </c>
      <c r="AB214" s="97">
        <v>0</v>
      </c>
      <c r="AC214" s="97">
        <v>0</v>
      </c>
      <c r="AD214" s="97">
        <v>0</v>
      </c>
      <c r="AE214" s="97">
        <v>0</v>
      </c>
      <c r="AF214" s="209"/>
      <c r="AG214" s="210"/>
    </row>
    <row r="215" spans="1:33" s="101" customFormat="1" ht="17.25" customHeight="1">
      <c r="A215" s="199" t="s">
        <v>121</v>
      </c>
      <c r="B215" s="227" t="s">
        <v>107</v>
      </c>
      <c r="C215" s="189">
        <v>1400</v>
      </c>
      <c r="D215" s="74"/>
      <c r="E215" s="75"/>
      <c r="F215" s="75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6"/>
      <c r="S215" s="77"/>
      <c r="T215" s="77"/>
      <c r="U215" s="73" t="s">
        <v>86</v>
      </c>
      <c r="V215" s="78">
        <f aca="true" t="shared" si="55" ref="V215:AE215">SUM(V216:V220)</f>
        <v>57276.6</v>
      </c>
      <c r="W215" s="78">
        <f t="shared" si="55"/>
        <v>0</v>
      </c>
      <c r="X215" s="78">
        <f t="shared" si="55"/>
        <v>57276.6</v>
      </c>
      <c r="Y215" s="78">
        <f t="shared" si="55"/>
        <v>0</v>
      </c>
      <c r="Z215" s="78">
        <f t="shared" si="55"/>
        <v>0</v>
      </c>
      <c r="AA215" s="78">
        <f t="shared" si="55"/>
        <v>0</v>
      </c>
      <c r="AB215" s="78">
        <f t="shared" si="55"/>
        <v>0</v>
      </c>
      <c r="AC215" s="78">
        <f t="shared" si="55"/>
        <v>0</v>
      </c>
      <c r="AD215" s="78">
        <f t="shared" si="55"/>
        <v>0</v>
      </c>
      <c r="AE215" s="78">
        <f t="shared" si="55"/>
        <v>0</v>
      </c>
      <c r="AF215" s="191" t="s">
        <v>13</v>
      </c>
      <c r="AG215" s="192"/>
    </row>
    <row r="216" spans="1:33" s="101" customFormat="1" ht="17.25" customHeight="1">
      <c r="A216" s="200"/>
      <c r="B216" s="228"/>
      <c r="C216" s="190"/>
      <c r="D216" s="81"/>
      <c r="E216" s="82"/>
      <c r="F216" s="82">
        <v>1</v>
      </c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3"/>
      <c r="S216" s="141" t="s">
        <v>298</v>
      </c>
      <c r="T216" s="141" t="s">
        <v>299</v>
      </c>
      <c r="U216" s="80" t="s">
        <v>81</v>
      </c>
      <c r="V216" s="144">
        <f aca="true" t="shared" si="56" ref="V216:W220">X216+Z216+AB216+AD216</f>
        <v>2608.2</v>
      </c>
      <c r="W216" s="144">
        <f t="shared" si="56"/>
        <v>0</v>
      </c>
      <c r="X216" s="143">
        <v>2608.2</v>
      </c>
      <c r="Y216" s="144">
        <v>0</v>
      </c>
      <c r="Z216" s="144">
        <v>0</v>
      </c>
      <c r="AA216" s="144">
        <v>0</v>
      </c>
      <c r="AB216" s="144">
        <v>0</v>
      </c>
      <c r="AC216" s="81">
        <v>0</v>
      </c>
      <c r="AD216" s="81">
        <v>0</v>
      </c>
      <c r="AE216" s="81">
        <v>0</v>
      </c>
      <c r="AF216" s="193"/>
      <c r="AG216" s="194"/>
    </row>
    <row r="217" spans="1:33" s="101" customFormat="1" ht="17.25" customHeight="1">
      <c r="A217" s="200"/>
      <c r="B217" s="228"/>
      <c r="C217" s="190"/>
      <c r="D217" s="81">
        <v>0.7</v>
      </c>
      <c r="E217" s="82"/>
      <c r="F217" s="82"/>
      <c r="G217" s="81"/>
      <c r="H217" s="81">
        <v>1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3"/>
      <c r="S217" s="139" t="s">
        <v>298</v>
      </c>
      <c r="T217" s="139" t="s">
        <v>299</v>
      </c>
      <c r="U217" s="80" t="s">
        <v>82</v>
      </c>
      <c r="V217" s="144">
        <f t="shared" si="56"/>
        <v>54668.4</v>
      </c>
      <c r="W217" s="144">
        <f t="shared" si="56"/>
        <v>0</v>
      </c>
      <c r="X217" s="143">
        <v>54668.4</v>
      </c>
      <c r="Y217" s="144">
        <v>0</v>
      </c>
      <c r="Z217" s="144">
        <v>0</v>
      </c>
      <c r="AA217" s="144">
        <v>0</v>
      </c>
      <c r="AB217" s="144">
        <v>0</v>
      </c>
      <c r="AC217" s="81">
        <v>0</v>
      </c>
      <c r="AD217" s="81">
        <v>0</v>
      </c>
      <c r="AE217" s="81">
        <v>0</v>
      </c>
      <c r="AF217" s="193"/>
      <c r="AG217" s="194"/>
    </row>
    <row r="218" spans="1:33" s="101" customFormat="1" ht="17.25" customHeight="1">
      <c r="A218" s="200"/>
      <c r="B218" s="228"/>
      <c r="C218" s="190"/>
      <c r="D218" s="81"/>
      <c r="E218" s="82"/>
      <c r="F218" s="82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3"/>
      <c r="S218" s="84"/>
      <c r="T218" s="84"/>
      <c r="U218" s="80" t="s">
        <v>239</v>
      </c>
      <c r="V218" s="81">
        <f t="shared" si="56"/>
        <v>0</v>
      </c>
      <c r="W218" s="81">
        <f t="shared" si="56"/>
        <v>0</v>
      </c>
      <c r="X218" s="85">
        <v>0</v>
      </c>
      <c r="Y218" s="81">
        <v>0</v>
      </c>
      <c r="Z218" s="81">
        <v>0</v>
      </c>
      <c r="AA218" s="81">
        <v>0</v>
      </c>
      <c r="AB218" s="81">
        <v>0</v>
      </c>
      <c r="AC218" s="81">
        <v>0</v>
      </c>
      <c r="AD218" s="81">
        <v>0</v>
      </c>
      <c r="AE218" s="81">
        <v>0</v>
      </c>
      <c r="AF218" s="193"/>
      <c r="AG218" s="194"/>
    </row>
    <row r="219" spans="1:33" s="101" customFormat="1" ht="17.25" customHeight="1">
      <c r="A219" s="200"/>
      <c r="B219" s="228"/>
      <c r="C219" s="190"/>
      <c r="D219" s="81"/>
      <c r="E219" s="82"/>
      <c r="F219" s="82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3"/>
      <c r="S219" s="86"/>
      <c r="T219" s="86"/>
      <c r="U219" s="80" t="s">
        <v>240</v>
      </c>
      <c r="V219" s="81">
        <f t="shared" si="56"/>
        <v>0</v>
      </c>
      <c r="W219" s="81">
        <f t="shared" si="56"/>
        <v>0</v>
      </c>
      <c r="X219" s="85">
        <v>0</v>
      </c>
      <c r="Y219" s="81">
        <v>0</v>
      </c>
      <c r="Z219" s="81">
        <v>0</v>
      </c>
      <c r="AA219" s="81">
        <v>0</v>
      </c>
      <c r="AB219" s="81">
        <v>0</v>
      </c>
      <c r="AC219" s="81">
        <v>0</v>
      </c>
      <c r="AD219" s="81">
        <v>0</v>
      </c>
      <c r="AE219" s="81">
        <v>0</v>
      </c>
      <c r="AF219" s="193"/>
      <c r="AG219" s="194"/>
    </row>
    <row r="220" spans="1:33" s="101" customFormat="1" ht="17.25" customHeight="1">
      <c r="A220" s="200"/>
      <c r="B220" s="228"/>
      <c r="C220" s="190"/>
      <c r="D220" s="81"/>
      <c r="E220" s="82"/>
      <c r="F220" s="82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3"/>
      <c r="S220" s="84"/>
      <c r="T220" s="84"/>
      <c r="U220" s="80" t="s">
        <v>241</v>
      </c>
      <c r="V220" s="81">
        <f t="shared" si="56"/>
        <v>0</v>
      </c>
      <c r="W220" s="81">
        <f t="shared" si="56"/>
        <v>0</v>
      </c>
      <c r="X220" s="85">
        <v>0</v>
      </c>
      <c r="Y220" s="81">
        <v>0</v>
      </c>
      <c r="Z220" s="81">
        <v>0</v>
      </c>
      <c r="AA220" s="81">
        <v>0</v>
      </c>
      <c r="AB220" s="81">
        <v>0</v>
      </c>
      <c r="AC220" s="81">
        <v>0</v>
      </c>
      <c r="AD220" s="81">
        <v>0</v>
      </c>
      <c r="AE220" s="81">
        <v>0</v>
      </c>
      <c r="AF220" s="193"/>
      <c r="AG220" s="194"/>
    </row>
    <row r="221" spans="1:33" s="101" customFormat="1" ht="17.25" customHeight="1">
      <c r="A221" s="200"/>
      <c r="B221" s="228"/>
      <c r="C221" s="81"/>
      <c r="D221" s="81"/>
      <c r="E221" s="82"/>
      <c r="F221" s="82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3"/>
      <c r="S221" s="86"/>
      <c r="T221" s="86"/>
      <c r="U221" s="80" t="s">
        <v>252</v>
      </c>
      <c r="V221" s="81">
        <f>X221+Z221+AB221+AD221</f>
        <v>0</v>
      </c>
      <c r="W221" s="81">
        <f>Y221+AA221+AC221+AE221</f>
        <v>0</v>
      </c>
      <c r="X221" s="85">
        <v>0</v>
      </c>
      <c r="Y221" s="81">
        <v>0</v>
      </c>
      <c r="Z221" s="81">
        <v>0</v>
      </c>
      <c r="AA221" s="81">
        <v>0</v>
      </c>
      <c r="AB221" s="81">
        <v>0</v>
      </c>
      <c r="AC221" s="81">
        <v>0</v>
      </c>
      <c r="AD221" s="81">
        <v>0</v>
      </c>
      <c r="AE221" s="81">
        <v>0</v>
      </c>
      <c r="AF221" s="193"/>
      <c r="AG221" s="194"/>
    </row>
    <row r="222" spans="1:33" s="101" customFormat="1" ht="17.25" customHeight="1" thickBot="1">
      <c r="A222" s="201"/>
      <c r="B222" s="239"/>
      <c r="C222" s="88"/>
      <c r="D222" s="81"/>
      <c r="E222" s="82"/>
      <c r="F222" s="82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3"/>
      <c r="S222" s="84"/>
      <c r="T222" s="84"/>
      <c r="U222" s="80" t="s">
        <v>253</v>
      </c>
      <c r="V222" s="81">
        <f>X222+Z222+AB222+AD222</f>
        <v>0</v>
      </c>
      <c r="W222" s="81">
        <f>Y222+AA222+AC222+AE222</f>
        <v>0</v>
      </c>
      <c r="X222" s="85">
        <v>0</v>
      </c>
      <c r="Y222" s="81">
        <v>0</v>
      </c>
      <c r="Z222" s="81">
        <v>0</v>
      </c>
      <c r="AA222" s="81">
        <v>0</v>
      </c>
      <c r="AB222" s="81">
        <v>0</v>
      </c>
      <c r="AC222" s="81">
        <v>0</v>
      </c>
      <c r="AD222" s="81">
        <v>0</v>
      </c>
      <c r="AE222" s="81">
        <v>0</v>
      </c>
      <c r="AF222" s="195"/>
      <c r="AG222" s="196"/>
    </row>
    <row r="223" spans="1:33" s="4" customFormat="1" ht="17.25" customHeight="1">
      <c r="A223" s="199" t="s">
        <v>268</v>
      </c>
      <c r="B223" s="236" t="s">
        <v>110</v>
      </c>
      <c r="C223" s="217">
        <v>1130</v>
      </c>
      <c r="D223" s="93"/>
      <c r="E223" s="94"/>
      <c r="F223" s="94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5"/>
      <c r="S223" s="96"/>
      <c r="T223" s="96"/>
      <c r="U223" s="68" t="s">
        <v>86</v>
      </c>
      <c r="V223" s="69">
        <f>SUM(V224:V228)</f>
        <v>11000</v>
      </c>
      <c r="W223" s="69">
        <f>SUM(W224:W228)</f>
        <v>0</v>
      </c>
      <c r="X223" s="69">
        <f>SUM(X224:X228)</f>
        <v>11000</v>
      </c>
      <c r="Y223" s="69">
        <f aca="true" t="shared" si="57" ref="Y223:AE223">SUM(Y224:Y228)</f>
        <v>0</v>
      </c>
      <c r="Z223" s="69">
        <f t="shared" si="57"/>
        <v>0</v>
      </c>
      <c r="AA223" s="69">
        <f t="shared" si="57"/>
        <v>0</v>
      </c>
      <c r="AB223" s="69">
        <f t="shared" si="57"/>
        <v>0</v>
      </c>
      <c r="AC223" s="69">
        <f t="shared" si="57"/>
        <v>0</v>
      </c>
      <c r="AD223" s="69">
        <f t="shared" si="57"/>
        <v>0</v>
      </c>
      <c r="AE223" s="69">
        <f t="shared" si="57"/>
        <v>0</v>
      </c>
      <c r="AF223" s="205" t="s">
        <v>13</v>
      </c>
      <c r="AG223" s="206"/>
    </row>
    <row r="224" spans="1:33" s="4" customFormat="1" ht="17.25" customHeight="1">
      <c r="A224" s="200"/>
      <c r="B224" s="237"/>
      <c r="C224" s="218"/>
      <c r="D224" s="97"/>
      <c r="E224" s="98"/>
      <c r="F224" s="98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"/>
      <c r="S224" s="65"/>
      <c r="T224" s="65"/>
      <c r="U224" s="66" t="s">
        <v>81</v>
      </c>
      <c r="V224" s="97">
        <f aca="true" t="shared" si="58" ref="V224:W227">X224+Z224+AB224+AD224</f>
        <v>0</v>
      </c>
      <c r="W224" s="97">
        <f t="shared" si="58"/>
        <v>0</v>
      </c>
      <c r="X224" s="71">
        <v>0</v>
      </c>
      <c r="Y224" s="97">
        <v>0</v>
      </c>
      <c r="Z224" s="97">
        <v>0</v>
      </c>
      <c r="AA224" s="97">
        <v>0</v>
      </c>
      <c r="AB224" s="97">
        <v>0</v>
      </c>
      <c r="AC224" s="97">
        <v>0</v>
      </c>
      <c r="AD224" s="97">
        <v>0</v>
      </c>
      <c r="AE224" s="97">
        <v>0</v>
      </c>
      <c r="AF224" s="207"/>
      <c r="AG224" s="208"/>
    </row>
    <row r="225" spans="1:33" s="4" customFormat="1" ht="17.25" customHeight="1">
      <c r="A225" s="200"/>
      <c r="B225" s="237"/>
      <c r="C225" s="218"/>
      <c r="D225" s="97"/>
      <c r="E225" s="98"/>
      <c r="F225" s="98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"/>
      <c r="S225" s="99"/>
      <c r="T225" s="99"/>
      <c r="U225" s="66" t="s">
        <v>82</v>
      </c>
      <c r="V225" s="97">
        <f t="shared" si="58"/>
        <v>0</v>
      </c>
      <c r="W225" s="97">
        <f t="shared" si="58"/>
        <v>0</v>
      </c>
      <c r="X225" s="71">
        <v>0</v>
      </c>
      <c r="Y225" s="97">
        <v>0</v>
      </c>
      <c r="Z225" s="97">
        <v>0</v>
      </c>
      <c r="AA225" s="97">
        <v>0</v>
      </c>
      <c r="AB225" s="97">
        <v>0</v>
      </c>
      <c r="AC225" s="97">
        <v>0</v>
      </c>
      <c r="AD225" s="97">
        <v>0</v>
      </c>
      <c r="AE225" s="97">
        <v>0</v>
      </c>
      <c r="AF225" s="207"/>
      <c r="AG225" s="208"/>
    </row>
    <row r="226" spans="1:33" s="4" customFormat="1" ht="17.25" customHeight="1">
      <c r="A226" s="200"/>
      <c r="B226" s="237"/>
      <c r="C226" s="218"/>
      <c r="D226" s="97"/>
      <c r="E226" s="98"/>
      <c r="F226" s="98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"/>
      <c r="S226" s="65"/>
      <c r="T226" s="65"/>
      <c r="U226" s="66" t="s">
        <v>239</v>
      </c>
      <c r="V226" s="97">
        <f t="shared" si="58"/>
        <v>0</v>
      </c>
      <c r="W226" s="97">
        <f t="shared" si="58"/>
        <v>0</v>
      </c>
      <c r="X226" s="71">
        <v>0</v>
      </c>
      <c r="Y226" s="97">
        <v>0</v>
      </c>
      <c r="Z226" s="97">
        <v>0</v>
      </c>
      <c r="AA226" s="97">
        <v>0</v>
      </c>
      <c r="AB226" s="97">
        <v>0</v>
      </c>
      <c r="AC226" s="97">
        <v>0</v>
      </c>
      <c r="AD226" s="97">
        <v>0</v>
      </c>
      <c r="AE226" s="97">
        <v>0</v>
      </c>
      <c r="AF226" s="207"/>
      <c r="AG226" s="208"/>
    </row>
    <row r="227" spans="1:33" s="4" customFormat="1" ht="17.25" customHeight="1">
      <c r="A227" s="200"/>
      <c r="B227" s="237"/>
      <c r="C227" s="21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185" t="s">
        <v>240</v>
      </c>
      <c r="V227" s="184">
        <f t="shared" si="58"/>
        <v>0</v>
      </c>
      <c r="W227" s="184">
        <f t="shared" si="58"/>
        <v>0</v>
      </c>
      <c r="X227" s="71">
        <v>0</v>
      </c>
      <c r="Y227" s="97">
        <v>0</v>
      </c>
      <c r="Z227" s="97">
        <v>0</v>
      </c>
      <c r="AA227" s="97">
        <v>0</v>
      </c>
      <c r="AB227" s="97">
        <v>0</v>
      </c>
      <c r="AC227" s="97">
        <v>0</v>
      </c>
      <c r="AD227" s="97">
        <v>0</v>
      </c>
      <c r="AE227" s="97">
        <v>0</v>
      </c>
      <c r="AF227" s="207"/>
      <c r="AG227" s="208"/>
    </row>
    <row r="228" spans="1:33" s="4" customFormat="1" ht="17.25" customHeight="1">
      <c r="A228" s="200"/>
      <c r="B228" s="237"/>
      <c r="C228" s="218"/>
      <c r="D228" s="97">
        <v>1.1</v>
      </c>
      <c r="E228" s="98"/>
      <c r="F228" s="98">
        <v>1</v>
      </c>
      <c r="G228" s="97"/>
      <c r="H228" s="97">
        <v>1</v>
      </c>
      <c r="I228" s="97"/>
      <c r="J228" s="97"/>
      <c r="K228" s="97"/>
      <c r="L228" s="97"/>
      <c r="M228" s="97"/>
      <c r="N228" s="97"/>
      <c r="O228" s="97"/>
      <c r="P228" s="97"/>
      <c r="Q228" s="97"/>
      <c r="R228" s="9"/>
      <c r="S228" s="142" t="s">
        <v>298</v>
      </c>
      <c r="T228" s="142" t="s">
        <v>299</v>
      </c>
      <c r="U228" s="185" t="s">
        <v>241</v>
      </c>
      <c r="V228" s="97">
        <f>X228+Z227+AB227+AD227</f>
        <v>11000</v>
      </c>
      <c r="W228" s="97">
        <f>Y227+AA227+AC227+AE227</f>
        <v>0</v>
      </c>
      <c r="X228" s="71">
        <v>11000</v>
      </c>
      <c r="Y228" s="97">
        <v>0</v>
      </c>
      <c r="Z228" s="97">
        <v>0</v>
      </c>
      <c r="AA228" s="97">
        <v>0</v>
      </c>
      <c r="AB228" s="97">
        <v>0</v>
      </c>
      <c r="AC228" s="97">
        <v>0</v>
      </c>
      <c r="AD228" s="97">
        <v>0</v>
      </c>
      <c r="AE228" s="97">
        <v>0</v>
      </c>
      <c r="AF228" s="207"/>
      <c r="AG228" s="208"/>
    </row>
    <row r="229" spans="1:33" s="4" customFormat="1" ht="17.25" customHeight="1">
      <c r="A229" s="200"/>
      <c r="B229" s="237"/>
      <c r="C229" s="97"/>
      <c r="D229" s="97"/>
      <c r="E229" s="98"/>
      <c r="F229" s="98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"/>
      <c r="S229" s="99"/>
      <c r="T229" s="99"/>
      <c r="U229" s="185" t="s">
        <v>252</v>
      </c>
      <c r="V229" s="97">
        <f>X229+Z229+AB229+AD229</f>
        <v>0</v>
      </c>
      <c r="W229" s="97">
        <f>Y229+AA229+AC229+AE229</f>
        <v>0</v>
      </c>
      <c r="X229" s="71">
        <v>0</v>
      </c>
      <c r="Y229" s="97">
        <v>0</v>
      </c>
      <c r="Z229" s="97">
        <v>0</v>
      </c>
      <c r="AA229" s="97">
        <v>0</v>
      </c>
      <c r="AB229" s="97">
        <v>0</v>
      </c>
      <c r="AC229" s="97">
        <v>0</v>
      </c>
      <c r="AD229" s="97">
        <v>0</v>
      </c>
      <c r="AE229" s="97">
        <v>0</v>
      </c>
      <c r="AF229" s="207"/>
      <c r="AG229" s="208"/>
    </row>
    <row r="230" spans="1:33" s="4" customFormat="1" ht="17.25" customHeight="1" thickBot="1">
      <c r="A230" s="201"/>
      <c r="B230" s="238"/>
      <c r="C230" s="100"/>
      <c r="D230" s="97"/>
      <c r="E230" s="98"/>
      <c r="F230" s="98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"/>
      <c r="S230" s="65"/>
      <c r="T230" s="65"/>
      <c r="U230" s="66" t="s">
        <v>253</v>
      </c>
      <c r="V230" s="97">
        <f>X230+Z230+AB230+AD230</f>
        <v>0</v>
      </c>
      <c r="W230" s="97">
        <f>Y230+AA230+AC230+AE230</f>
        <v>0</v>
      </c>
      <c r="X230" s="71">
        <v>0</v>
      </c>
      <c r="Y230" s="97">
        <v>0</v>
      </c>
      <c r="Z230" s="97">
        <v>0</v>
      </c>
      <c r="AA230" s="97">
        <v>0</v>
      </c>
      <c r="AB230" s="97">
        <v>0</v>
      </c>
      <c r="AC230" s="97">
        <v>0</v>
      </c>
      <c r="AD230" s="97">
        <v>0</v>
      </c>
      <c r="AE230" s="97">
        <v>0</v>
      </c>
      <c r="AF230" s="209"/>
      <c r="AG230" s="210"/>
    </row>
    <row r="231" spans="1:33" s="4" customFormat="1" ht="17.25" customHeight="1">
      <c r="A231" s="199" t="s">
        <v>223</v>
      </c>
      <c r="B231" s="236" t="s">
        <v>111</v>
      </c>
      <c r="C231" s="217">
        <v>60</v>
      </c>
      <c r="D231" s="93"/>
      <c r="E231" s="94"/>
      <c r="F231" s="94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5"/>
      <c r="S231" s="96"/>
      <c r="T231" s="96"/>
      <c r="U231" s="68" t="s">
        <v>86</v>
      </c>
      <c r="V231" s="69">
        <f aca="true" t="shared" si="59" ref="V231:AE231">SUM(V232:V236)</f>
        <v>0</v>
      </c>
      <c r="W231" s="69">
        <f t="shared" si="59"/>
        <v>0</v>
      </c>
      <c r="X231" s="69">
        <f t="shared" si="59"/>
        <v>0</v>
      </c>
      <c r="Y231" s="69">
        <f t="shared" si="59"/>
        <v>0</v>
      </c>
      <c r="Z231" s="69">
        <f t="shared" si="59"/>
        <v>0</v>
      </c>
      <c r="AA231" s="69">
        <f t="shared" si="59"/>
        <v>0</v>
      </c>
      <c r="AB231" s="69">
        <f t="shared" si="59"/>
        <v>0</v>
      </c>
      <c r="AC231" s="69">
        <f t="shared" si="59"/>
        <v>0</v>
      </c>
      <c r="AD231" s="69">
        <f t="shared" si="59"/>
        <v>0</v>
      </c>
      <c r="AE231" s="69">
        <f t="shared" si="59"/>
        <v>0</v>
      </c>
      <c r="AF231" s="205" t="s">
        <v>13</v>
      </c>
      <c r="AG231" s="206"/>
    </row>
    <row r="232" spans="1:33" s="4" customFormat="1" ht="17.25" customHeight="1">
      <c r="A232" s="200"/>
      <c r="B232" s="237"/>
      <c r="C232" s="218"/>
      <c r="D232" s="97"/>
      <c r="E232" s="98"/>
      <c r="F232" s="98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"/>
      <c r="S232" s="65"/>
      <c r="T232" s="65"/>
      <c r="U232" s="66" t="s">
        <v>81</v>
      </c>
      <c r="V232" s="97">
        <f aca="true" t="shared" si="60" ref="V232:W236">X232+Z232+AB232+AD232</f>
        <v>0</v>
      </c>
      <c r="W232" s="97">
        <f t="shared" si="60"/>
        <v>0</v>
      </c>
      <c r="X232" s="71">
        <v>0</v>
      </c>
      <c r="Y232" s="97">
        <v>0</v>
      </c>
      <c r="Z232" s="97">
        <v>0</v>
      </c>
      <c r="AA232" s="97">
        <v>0</v>
      </c>
      <c r="AB232" s="97">
        <v>0</v>
      </c>
      <c r="AC232" s="97">
        <v>0</v>
      </c>
      <c r="AD232" s="97">
        <v>0</v>
      </c>
      <c r="AE232" s="97">
        <v>0</v>
      </c>
      <c r="AF232" s="207"/>
      <c r="AG232" s="208"/>
    </row>
    <row r="233" spans="1:33" s="4" customFormat="1" ht="17.25" customHeight="1">
      <c r="A233" s="200"/>
      <c r="B233" s="237"/>
      <c r="C233" s="218"/>
      <c r="D233" s="97"/>
      <c r="E233" s="98"/>
      <c r="F233" s="98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"/>
      <c r="S233" s="99"/>
      <c r="T233" s="99"/>
      <c r="U233" s="66" t="s">
        <v>82</v>
      </c>
      <c r="V233" s="97">
        <f t="shared" si="60"/>
        <v>0</v>
      </c>
      <c r="W233" s="97">
        <f t="shared" si="60"/>
        <v>0</v>
      </c>
      <c r="X233" s="71">
        <v>0</v>
      </c>
      <c r="Y233" s="97">
        <v>0</v>
      </c>
      <c r="Z233" s="97">
        <v>0</v>
      </c>
      <c r="AA233" s="97">
        <v>0</v>
      </c>
      <c r="AB233" s="97">
        <v>0</v>
      </c>
      <c r="AC233" s="97">
        <v>0</v>
      </c>
      <c r="AD233" s="97">
        <v>0</v>
      </c>
      <c r="AE233" s="97">
        <v>0</v>
      </c>
      <c r="AF233" s="207"/>
      <c r="AG233" s="208"/>
    </row>
    <row r="234" spans="1:33" s="4" customFormat="1" ht="17.25" customHeight="1">
      <c r="A234" s="200"/>
      <c r="B234" s="237"/>
      <c r="C234" s="218"/>
      <c r="D234" s="97"/>
      <c r="E234" s="98"/>
      <c r="F234" s="98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"/>
      <c r="S234" s="65"/>
      <c r="T234" s="65"/>
      <c r="U234" s="66" t="s">
        <v>239</v>
      </c>
      <c r="V234" s="97">
        <f t="shared" si="60"/>
        <v>0</v>
      </c>
      <c r="W234" s="97">
        <f t="shared" si="60"/>
        <v>0</v>
      </c>
      <c r="X234" s="71">
        <v>0</v>
      </c>
      <c r="Y234" s="97">
        <v>0</v>
      </c>
      <c r="Z234" s="97">
        <v>0</v>
      </c>
      <c r="AA234" s="97">
        <v>0</v>
      </c>
      <c r="AB234" s="97">
        <v>0</v>
      </c>
      <c r="AC234" s="97">
        <v>0</v>
      </c>
      <c r="AD234" s="97">
        <v>0</v>
      </c>
      <c r="AE234" s="97">
        <v>0</v>
      </c>
      <c r="AF234" s="207"/>
      <c r="AG234" s="208"/>
    </row>
    <row r="235" spans="1:33" s="4" customFormat="1" ht="17.25" customHeight="1">
      <c r="A235" s="200"/>
      <c r="B235" s="237"/>
      <c r="C235" s="218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185" t="s">
        <v>240</v>
      </c>
      <c r="V235" s="184">
        <f t="shared" si="60"/>
        <v>0</v>
      </c>
      <c r="W235" s="184">
        <f t="shared" si="60"/>
        <v>0</v>
      </c>
      <c r="X235" s="71">
        <v>0</v>
      </c>
      <c r="Y235" s="97">
        <v>0</v>
      </c>
      <c r="Z235" s="97">
        <v>0</v>
      </c>
      <c r="AA235" s="97">
        <v>0</v>
      </c>
      <c r="AB235" s="97">
        <v>0</v>
      </c>
      <c r="AC235" s="97">
        <v>0</v>
      </c>
      <c r="AD235" s="97">
        <v>0</v>
      </c>
      <c r="AE235" s="97">
        <v>0</v>
      </c>
      <c r="AF235" s="207"/>
      <c r="AG235" s="208"/>
    </row>
    <row r="236" spans="1:33" s="4" customFormat="1" ht="17.25" customHeight="1">
      <c r="A236" s="200"/>
      <c r="B236" s="237"/>
      <c r="C236" s="218"/>
      <c r="D236" s="97"/>
      <c r="E236" s="98"/>
      <c r="F236" s="98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"/>
      <c r="S236" s="65"/>
      <c r="T236" s="65"/>
      <c r="U236" s="185" t="s">
        <v>241</v>
      </c>
      <c r="V236" s="184">
        <f t="shared" si="60"/>
        <v>0</v>
      </c>
      <c r="W236" s="97">
        <f t="shared" si="60"/>
        <v>0</v>
      </c>
      <c r="X236" s="71">
        <v>0</v>
      </c>
      <c r="Y236" s="97">
        <v>0</v>
      </c>
      <c r="Z236" s="97">
        <v>0</v>
      </c>
      <c r="AA236" s="97">
        <v>0</v>
      </c>
      <c r="AB236" s="97">
        <v>0</v>
      </c>
      <c r="AC236" s="97">
        <v>0</v>
      </c>
      <c r="AD236" s="97">
        <v>0</v>
      </c>
      <c r="AE236" s="97">
        <v>0</v>
      </c>
      <c r="AF236" s="207"/>
      <c r="AG236" s="208"/>
    </row>
    <row r="237" spans="1:33" s="4" customFormat="1" ht="17.25" customHeight="1">
      <c r="A237" s="200"/>
      <c r="B237" s="237"/>
      <c r="C237" s="97"/>
      <c r="D237" s="97">
        <v>0.1</v>
      </c>
      <c r="E237" s="98"/>
      <c r="F237" s="98">
        <v>1</v>
      </c>
      <c r="G237" s="97"/>
      <c r="H237" s="97">
        <v>1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"/>
      <c r="S237" s="142" t="s">
        <v>298</v>
      </c>
      <c r="T237" s="142" t="s">
        <v>299</v>
      </c>
      <c r="U237" s="66" t="s">
        <v>240</v>
      </c>
      <c r="V237" s="97">
        <f>X237+Z235+AB235+AD235</f>
        <v>1100</v>
      </c>
      <c r="W237" s="97">
        <f>Y235+AA235+AC235+AE235</f>
        <v>0</v>
      </c>
      <c r="X237" s="71">
        <v>1100</v>
      </c>
      <c r="Y237" s="97">
        <v>0</v>
      </c>
      <c r="Z237" s="97">
        <v>0</v>
      </c>
      <c r="AA237" s="97">
        <v>0</v>
      </c>
      <c r="AB237" s="97">
        <v>0</v>
      </c>
      <c r="AC237" s="97">
        <v>0</v>
      </c>
      <c r="AD237" s="97">
        <v>0</v>
      </c>
      <c r="AE237" s="97">
        <v>0</v>
      </c>
      <c r="AF237" s="207"/>
      <c r="AG237" s="208"/>
    </row>
    <row r="238" spans="1:33" s="4" customFormat="1" ht="17.25" customHeight="1" thickBot="1">
      <c r="A238" s="201"/>
      <c r="B238" s="238"/>
      <c r="C238" s="100"/>
      <c r="D238" s="97"/>
      <c r="E238" s="98"/>
      <c r="F238" s="98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"/>
      <c r="S238" s="65"/>
      <c r="T238" s="65"/>
      <c r="U238" s="66" t="s">
        <v>253</v>
      </c>
      <c r="V238" s="97">
        <f>X238+Z238+AB238+AD238</f>
        <v>0</v>
      </c>
      <c r="W238" s="97">
        <f>Y238+AA238+AC238+AE238</f>
        <v>0</v>
      </c>
      <c r="X238" s="71">
        <v>0</v>
      </c>
      <c r="Y238" s="97">
        <v>0</v>
      </c>
      <c r="Z238" s="97">
        <v>0</v>
      </c>
      <c r="AA238" s="97">
        <v>0</v>
      </c>
      <c r="AB238" s="97">
        <v>0</v>
      </c>
      <c r="AC238" s="97">
        <v>0</v>
      </c>
      <c r="AD238" s="97">
        <v>0</v>
      </c>
      <c r="AE238" s="97">
        <v>0</v>
      </c>
      <c r="AF238" s="209"/>
      <c r="AG238" s="210"/>
    </row>
    <row r="239" spans="1:33" s="4" customFormat="1" ht="17.25" customHeight="1">
      <c r="A239" s="199" t="s">
        <v>224</v>
      </c>
      <c r="B239" s="236" t="s">
        <v>112</v>
      </c>
      <c r="C239" s="217">
        <v>550</v>
      </c>
      <c r="D239" s="93"/>
      <c r="E239" s="94"/>
      <c r="F239" s="94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5"/>
      <c r="S239" s="96"/>
      <c r="T239" s="96"/>
      <c r="U239" s="68" t="s">
        <v>86</v>
      </c>
      <c r="V239" s="69">
        <f>SUM(V240:V244)</f>
        <v>6600</v>
      </c>
      <c r="W239" s="69">
        <f>SUM(W240:W244)</f>
        <v>0</v>
      </c>
      <c r="X239" s="69">
        <f>SUM(X240:X244)</f>
        <v>6600</v>
      </c>
      <c r="Y239" s="69">
        <f aca="true" t="shared" si="61" ref="Y239:AE239">SUM(Y240:Y244)</f>
        <v>0</v>
      </c>
      <c r="Z239" s="69">
        <f t="shared" si="61"/>
        <v>0</v>
      </c>
      <c r="AA239" s="69">
        <f t="shared" si="61"/>
        <v>0</v>
      </c>
      <c r="AB239" s="69">
        <f t="shared" si="61"/>
        <v>0</v>
      </c>
      <c r="AC239" s="69">
        <f t="shared" si="61"/>
        <v>0</v>
      </c>
      <c r="AD239" s="69">
        <f t="shared" si="61"/>
        <v>0</v>
      </c>
      <c r="AE239" s="69">
        <f t="shared" si="61"/>
        <v>0</v>
      </c>
      <c r="AF239" s="205" t="s">
        <v>13</v>
      </c>
      <c r="AG239" s="206"/>
    </row>
    <row r="240" spans="1:33" s="4" customFormat="1" ht="17.25" customHeight="1">
      <c r="A240" s="200"/>
      <c r="B240" s="237"/>
      <c r="C240" s="218"/>
      <c r="D240" s="97"/>
      <c r="E240" s="98"/>
      <c r="F240" s="98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"/>
      <c r="S240" s="65"/>
      <c r="T240" s="65"/>
      <c r="U240" s="66" t="s">
        <v>81</v>
      </c>
      <c r="V240" s="97">
        <f aca="true" t="shared" si="62" ref="V240:W243">X240+Z240+AB240+AD240</f>
        <v>0</v>
      </c>
      <c r="W240" s="97">
        <f t="shared" si="62"/>
        <v>0</v>
      </c>
      <c r="X240" s="71">
        <v>0</v>
      </c>
      <c r="Y240" s="97">
        <v>0</v>
      </c>
      <c r="Z240" s="97">
        <v>0</v>
      </c>
      <c r="AA240" s="97">
        <v>0</v>
      </c>
      <c r="AB240" s="97">
        <v>0</v>
      </c>
      <c r="AC240" s="97">
        <v>0</v>
      </c>
      <c r="AD240" s="97">
        <v>0</v>
      </c>
      <c r="AE240" s="97">
        <v>0</v>
      </c>
      <c r="AF240" s="207"/>
      <c r="AG240" s="208"/>
    </row>
    <row r="241" spans="1:33" s="4" customFormat="1" ht="17.25" customHeight="1">
      <c r="A241" s="200"/>
      <c r="B241" s="237"/>
      <c r="C241" s="218"/>
      <c r="D241" s="97"/>
      <c r="E241" s="98"/>
      <c r="F241" s="98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"/>
      <c r="S241" s="99"/>
      <c r="T241" s="99"/>
      <c r="U241" s="66" t="s">
        <v>82</v>
      </c>
      <c r="V241" s="97">
        <f t="shared" si="62"/>
        <v>0</v>
      </c>
      <c r="W241" s="97">
        <f t="shared" si="62"/>
        <v>0</v>
      </c>
      <c r="X241" s="71">
        <v>0</v>
      </c>
      <c r="Y241" s="97">
        <v>0</v>
      </c>
      <c r="Z241" s="97">
        <v>0</v>
      </c>
      <c r="AA241" s="97">
        <v>0</v>
      </c>
      <c r="AB241" s="97">
        <v>0</v>
      </c>
      <c r="AC241" s="97">
        <v>0</v>
      </c>
      <c r="AD241" s="97">
        <v>0</v>
      </c>
      <c r="AE241" s="97">
        <v>0</v>
      </c>
      <c r="AF241" s="207"/>
      <c r="AG241" s="208"/>
    </row>
    <row r="242" spans="1:33" s="4" customFormat="1" ht="17.25" customHeight="1">
      <c r="A242" s="200"/>
      <c r="B242" s="237"/>
      <c r="C242" s="218"/>
      <c r="D242" s="97"/>
      <c r="E242" s="98"/>
      <c r="F242" s="98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"/>
      <c r="S242" s="65"/>
      <c r="T242" s="65"/>
      <c r="U242" s="66" t="s">
        <v>239</v>
      </c>
      <c r="V242" s="97">
        <f t="shared" si="62"/>
        <v>0</v>
      </c>
      <c r="W242" s="97">
        <f t="shared" si="62"/>
        <v>0</v>
      </c>
      <c r="X242" s="71">
        <v>0</v>
      </c>
      <c r="Y242" s="97">
        <v>0</v>
      </c>
      <c r="Z242" s="97">
        <v>0</v>
      </c>
      <c r="AA242" s="97">
        <v>0</v>
      </c>
      <c r="AB242" s="97">
        <v>0</v>
      </c>
      <c r="AC242" s="97">
        <v>0</v>
      </c>
      <c r="AD242" s="97">
        <v>0</v>
      </c>
      <c r="AE242" s="97">
        <v>0</v>
      </c>
      <c r="AF242" s="207"/>
      <c r="AG242" s="208"/>
    </row>
    <row r="243" spans="1:33" s="4" customFormat="1" ht="17.25" customHeight="1">
      <c r="A243" s="200"/>
      <c r="B243" s="237"/>
      <c r="C243" s="218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185" t="s">
        <v>240</v>
      </c>
      <c r="V243" s="184">
        <f t="shared" si="62"/>
        <v>0</v>
      </c>
      <c r="W243" s="184">
        <f t="shared" si="62"/>
        <v>0</v>
      </c>
      <c r="X243" s="71">
        <v>0</v>
      </c>
      <c r="Y243" s="97">
        <v>0</v>
      </c>
      <c r="Z243" s="97">
        <v>0</v>
      </c>
      <c r="AA243" s="97">
        <v>0</v>
      </c>
      <c r="AB243" s="97">
        <v>0</v>
      </c>
      <c r="AC243" s="97">
        <v>0</v>
      </c>
      <c r="AD243" s="97">
        <v>0</v>
      </c>
      <c r="AE243" s="97">
        <v>0</v>
      </c>
      <c r="AF243" s="207"/>
      <c r="AG243" s="208"/>
    </row>
    <row r="244" spans="1:33" s="4" customFormat="1" ht="17.25" customHeight="1">
      <c r="A244" s="200"/>
      <c r="B244" s="237"/>
      <c r="C244" s="218"/>
      <c r="D244" s="97">
        <v>0.6</v>
      </c>
      <c r="E244" s="98"/>
      <c r="F244" s="98">
        <v>1</v>
      </c>
      <c r="G244" s="97"/>
      <c r="H244" s="97">
        <v>1</v>
      </c>
      <c r="I244" s="97"/>
      <c r="J244" s="97"/>
      <c r="K244" s="97"/>
      <c r="L244" s="97"/>
      <c r="M244" s="97"/>
      <c r="N244" s="97"/>
      <c r="O244" s="97"/>
      <c r="P244" s="97"/>
      <c r="Q244" s="97"/>
      <c r="R244" s="9"/>
      <c r="S244" s="142" t="s">
        <v>298</v>
      </c>
      <c r="T244" s="142" t="s">
        <v>299</v>
      </c>
      <c r="U244" s="185" t="s">
        <v>241</v>
      </c>
      <c r="V244" s="97">
        <f>X244+Z243+AB243+AD243</f>
        <v>6600</v>
      </c>
      <c r="W244" s="97">
        <f>Y243+AA243+AC243+AE243</f>
        <v>0</v>
      </c>
      <c r="X244" s="71">
        <v>6600</v>
      </c>
      <c r="Y244" s="97">
        <v>0</v>
      </c>
      <c r="Z244" s="97">
        <v>0</v>
      </c>
      <c r="AA244" s="97">
        <v>0</v>
      </c>
      <c r="AB244" s="97">
        <v>0</v>
      </c>
      <c r="AC244" s="97">
        <v>0</v>
      </c>
      <c r="AD244" s="97">
        <v>0</v>
      </c>
      <c r="AE244" s="97">
        <v>0</v>
      </c>
      <c r="AF244" s="207"/>
      <c r="AG244" s="208"/>
    </row>
    <row r="245" spans="1:33" s="4" customFormat="1" ht="17.25" customHeight="1">
      <c r="A245" s="200"/>
      <c r="B245" s="237"/>
      <c r="C245" s="97"/>
      <c r="D245" s="97"/>
      <c r="E245" s="98"/>
      <c r="F245" s="98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"/>
      <c r="S245" s="99"/>
      <c r="T245" s="99"/>
      <c r="U245" s="66" t="s">
        <v>252</v>
      </c>
      <c r="V245" s="97">
        <f>X245+Z245+AB245+AD245</f>
        <v>0</v>
      </c>
      <c r="W245" s="97">
        <f>Y245+AA245+AC245+AE245</f>
        <v>0</v>
      </c>
      <c r="X245" s="71">
        <v>0</v>
      </c>
      <c r="Y245" s="97">
        <v>0</v>
      </c>
      <c r="Z245" s="97">
        <v>0</v>
      </c>
      <c r="AA245" s="97">
        <v>0</v>
      </c>
      <c r="AB245" s="97">
        <v>0</v>
      </c>
      <c r="AC245" s="97">
        <v>0</v>
      </c>
      <c r="AD245" s="97">
        <v>0</v>
      </c>
      <c r="AE245" s="97">
        <v>0</v>
      </c>
      <c r="AF245" s="207"/>
      <c r="AG245" s="208"/>
    </row>
    <row r="246" spans="1:33" s="4" customFormat="1" ht="17.25" customHeight="1" thickBot="1">
      <c r="A246" s="201"/>
      <c r="B246" s="238"/>
      <c r="C246" s="100"/>
      <c r="D246" s="97"/>
      <c r="E246" s="98"/>
      <c r="F246" s="98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"/>
      <c r="S246" s="65"/>
      <c r="T246" s="65"/>
      <c r="U246" s="66" t="s">
        <v>253</v>
      </c>
      <c r="V246" s="97">
        <f>X246+Z246+AB246+AD246</f>
        <v>0</v>
      </c>
      <c r="W246" s="97">
        <f>Y246+AA246+AC246+AE246</f>
        <v>0</v>
      </c>
      <c r="X246" s="71">
        <v>0</v>
      </c>
      <c r="Y246" s="97">
        <v>0</v>
      </c>
      <c r="Z246" s="97">
        <v>0</v>
      </c>
      <c r="AA246" s="97">
        <v>0</v>
      </c>
      <c r="AB246" s="97">
        <v>0</v>
      </c>
      <c r="AC246" s="97">
        <v>0</v>
      </c>
      <c r="AD246" s="97">
        <v>0</v>
      </c>
      <c r="AE246" s="97">
        <v>0</v>
      </c>
      <c r="AF246" s="209"/>
      <c r="AG246" s="210"/>
    </row>
    <row r="247" spans="1:33" s="4" customFormat="1" ht="17.25" customHeight="1">
      <c r="A247" s="199" t="s">
        <v>225</v>
      </c>
      <c r="B247" s="236" t="s">
        <v>113</v>
      </c>
      <c r="C247" s="217">
        <v>230</v>
      </c>
      <c r="D247" s="93"/>
      <c r="E247" s="94"/>
      <c r="F247" s="94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5"/>
      <c r="S247" s="96"/>
      <c r="T247" s="96"/>
      <c r="U247" s="68" t="s">
        <v>86</v>
      </c>
      <c r="V247" s="69">
        <f aca="true" t="shared" si="63" ref="V247:AE247">SUM(V248:V252)</f>
        <v>0</v>
      </c>
      <c r="W247" s="69">
        <f t="shared" si="63"/>
        <v>0</v>
      </c>
      <c r="X247" s="69">
        <f t="shared" si="63"/>
        <v>0</v>
      </c>
      <c r="Y247" s="69">
        <f t="shared" si="63"/>
        <v>0</v>
      </c>
      <c r="Z247" s="69">
        <f t="shared" si="63"/>
        <v>0</v>
      </c>
      <c r="AA247" s="69">
        <f t="shared" si="63"/>
        <v>0</v>
      </c>
      <c r="AB247" s="69">
        <f t="shared" si="63"/>
        <v>0</v>
      </c>
      <c r="AC247" s="69">
        <f t="shared" si="63"/>
        <v>0</v>
      </c>
      <c r="AD247" s="69">
        <f t="shared" si="63"/>
        <v>0</v>
      </c>
      <c r="AE247" s="69">
        <f t="shared" si="63"/>
        <v>0</v>
      </c>
      <c r="AF247" s="205" t="s">
        <v>13</v>
      </c>
      <c r="AG247" s="206"/>
    </row>
    <row r="248" spans="1:33" s="4" customFormat="1" ht="17.25" customHeight="1">
      <c r="A248" s="200"/>
      <c r="B248" s="237"/>
      <c r="C248" s="218"/>
      <c r="D248" s="97"/>
      <c r="E248" s="98"/>
      <c r="F248" s="98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"/>
      <c r="S248" s="65"/>
      <c r="T248" s="65"/>
      <c r="U248" s="66" t="s">
        <v>81</v>
      </c>
      <c r="V248" s="97">
        <f aca="true" t="shared" si="64" ref="V248:W252">X248+Z248+AB248+AD248</f>
        <v>0</v>
      </c>
      <c r="W248" s="97">
        <f t="shared" si="64"/>
        <v>0</v>
      </c>
      <c r="X248" s="71">
        <v>0</v>
      </c>
      <c r="Y248" s="97">
        <v>0</v>
      </c>
      <c r="Z248" s="97">
        <v>0</v>
      </c>
      <c r="AA248" s="97">
        <v>0</v>
      </c>
      <c r="AB248" s="97">
        <v>0</v>
      </c>
      <c r="AC248" s="97">
        <v>0</v>
      </c>
      <c r="AD248" s="97">
        <v>0</v>
      </c>
      <c r="AE248" s="97">
        <v>0</v>
      </c>
      <c r="AF248" s="207"/>
      <c r="AG248" s="208"/>
    </row>
    <row r="249" spans="1:33" s="4" customFormat="1" ht="17.25" customHeight="1">
      <c r="A249" s="200"/>
      <c r="B249" s="237"/>
      <c r="C249" s="218"/>
      <c r="D249" s="97"/>
      <c r="E249" s="98"/>
      <c r="F249" s="98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"/>
      <c r="S249" s="99"/>
      <c r="T249" s="99"/>
      <c r="U249" s="66" t="s">
        <v>82</v>
      </c>
      <c r="V249" s="97">
        <f t="shared" si="64"/>
        <v>0</v>
      </c>
      <c r="W249" s="97">
        <f t="shared" si="64"/>
        <v>0</v>
      </c>
      <c r="X249" s="71">
        <v>0</v>
      </c>
      <c r="Y249" s="97">
        <v>0</v>
      </c>
      <c r="Z249" s="97">
        <v>0</v>
      </c>
      <c r="AA249" s="97">
        <v>0</v>
      </c>
      <c r="AB249" s="97">
        <v>0</v>
      </c>
      <c r="AC249" s="97">
        <v>0</v>
      </c>
      <c r="AD249" s="97">
        <v>0</v>
      </c>
      <c r="AE249" s="97">
        <v>0</v>
      </c>
      <c r="AF249" s="207"/>
      <c r="AG249" s="208"/>
    </row>
    <row r="250" spans="1:33" s="4" customFormat="1" ht="17.25" customHeight="1">
      <c r="A250" s="200"/>
      <c r="B250" s="237"/>
      <c r="C250" s="218"/>
      <c r="D250" s="97"/>
      <c r="E250" s="98"/>
      <c r="F250" s="98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"/>
      <c r="S250" s="65"/>
      <c r="T250" s="65"/>
      <c r="U250" s="66" t="s">
        <v>239</v>
      </c>
      <c r="V250" s="97">
        <f t="shared" si="64"/>
        <v>0</v>
      </c>
      <c r="W250" s="97">
        <f t="shared" si="64"/>
        <v>0</v>
      </c>
      <c r="X250" s="71">
        <v>0</v>
      </c>
      <c r="Y250" s="97">
        <v>0</v>
      </c>
      <c r="Z250" s="97">
        <v>0</v>
      </c>
      <c r="AA250" s="97">
        <v>0</v>
      </c>
      <c r="AB250" s="97">
        <v>0</v>
      </c>
      <c r="AC250" s="97">
        <v>0</v>
      </c>
      <c r="AD250" s="97">
        <v>0</v>
      </c>
      <c r="AE250" s="97">
        <v>0</v>
      </c>
      <c r="AF250" s="207"/>
      <c r="AG250" s="208"/>
    </row>
    <row r="251" spans="1:33" s="4" customFormat="1" ht="17.25" customHeight="1">
      <c r="A251" s="200"/>
      <c r="B251" s="237"/>
      <c r="C251" s="218"/>
      <c r="D251" s="99"/>
      <c r="E251" s="99"/>
      <c r="F251" s="99"/>
      <c r="G251" s="99"/>
      <c r="H251" s="99"/>
      <c r="I251" s="184"/>
      <c r="J251" s="97"/>
      <c r="K251" s="97"/>
      <c r="L251" s="97"/>
      <c r="M251" s="97"/>
      <c r="N251" s="97"/>
      <c r="O251" s="97"/>
      <c r="P251" s="97"/>
      <c r="Q251" s="97"/>
      <c r="R251" s="9"/>
      <c r="S251" s="99"/>
      <c r="T251" s="99"/>
      <c r="U251" s="66" t="s">
        <v>240</v>
      </c>
      <c r="V251" s="97">
        <f t="shared" si="64"/>
        <v>0</v>
      </c>
      <c r="W251" s="97">
        <f t="shared" si="64"/>
        <v>0</v>
      </c>
      <c r="X251" s="71">
        <v>0</v>
      </c>
      <c r="Y251" s="97">
        <v>0</v>
      </c>
      <c r="Z251" s="97">
        <v>0</v>
      </c>
      <c r="AA251" s="97">
        <v>0</v>
      </c>
      <c r="AB251" s="97">
        <v>0</v>
      </c>
      <c r="AC251" s="97">
        <v>0</v>
      </c>
      <c r="AD251" s="97">
        <v>0</v>
      </c>
      <c r="AE251" s="97">
        <v>0</v>
      </c>
      <c r="AF251" s="207"/>
      <c r="AG251" s="208"/>
    </row>
    <row r="252" spans="1:33" s="4" customFormat="1" ht="17.25" customHeight="1">
      <c r="A252" s="200"/>
      <c r="B252" s="237"/>
      <c r="C252" s="218"/>
      <c r="D252" s="97"/>
      <c r="E252" s="98"/>
      <c r="F252" s="98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"/>
      <c r="S252" s="65"/>
      <c r="T252" s="65"/>
      <c r="U252" s="66" t="s">
        <v>241</v>
      </c>
      <c r="V252" s="97">
        <f t="shared" si="64"/>
        <v>0</v>
      </c>
      <c r="W252" s="97">
        <f t="shared" si="64"/>
        <v>0</v>
      </c>
      <c r="X252" s="71">
        <v>0</v>
      </c>
      <c r="Y252" s="97">
        <v>0</v>
      </c>
      <c r="Z252" s="97">
        <v>0</v>
      </c>
      <c r="AA252" s="97">
        <v>0</v>
      </c>
      <c r="AB252" s="97">
        <v>0</v>
      </c>
      <c r="AC252" s="97">
        <v>0</v>
      </c>
      <c r="AD252" s="97">
        <v>0</v>
      </c>
      <c r="AE252" s="97">
        <v>0</v>
      </c>
      <c r="AF252" s="207"/>
      <c r="AG252" s="208"/>
    </row>
    <row r="253" spans="1:33" s="4" customFormat="1" ht="17.25" customHeight="1">
      <c r="A253" s="200"/>
      <c r="B253" s="237"/>
      <c r="C253" s="97"/>
      <c r="D253" s="97">
        <v>0.2</v>
      </c>
      <c r="E253" s="98"/>
      <c r="F253" s="98">
        <v>1</v>
      </c>
      <c r="G253" s="97"/>
      <c r="H253" s="97">
        <v>1</v>
      </c>
      <c r="I253" s="97"/>
      <c r="J253" s="97"/>
      <c r="K253" s="97"/>
      <c r="L253" s="97"/>
      <c r="M253" s="97"/>
      <c r="N253" s="97"/>
      <c r="O253" s="97"/>
      <c r="P253" s="97"/>
      <c r="Q253" s="97"/>
      <c r="R253" s="9"/>
      <c r="S253" s="142" t="s">
        <v>298</v>
      </c>
      <c r="T253" s="142" t="s">
        <v>299</v>
      </c>
      <c r="U253" s="66" t="s">
        <v>252</v>
      </c>
      <c r="V253" s="176">
        <f>X253+Z253+AB253+AD253</f>
        <v>2200</v>
      </c>
      <c r="W253" s="176">
        <f>Y253+AA253+AC253+AE253</f>
        <v>0</v>
      </c>
      <c r="X253" s="71">
        <v>2200</v>
      </c>
      <c r="Y253" s="97">
        <v>0</v>
      </c>
      <c r="Z253" s="97">
        <v>0</v>
      </c>
      <c r="AA253" s="97">
        <v>0</v>
      </c>
      <c r="AB253" s="97">
        <v>0</v>
      </c>
      <c r="AC253" s="97">
        <v>0</v>
      </c>
      <c r="AD253" s="97">
        <v>0</v>
      </c>
      <c r="AE253" s="97">
        <v>0</v>
      </c>
      <c r="AF253" s="207"/>
      <c r="AG253" s="208"/>
    </row>
    <row r="254" spans="1:33" s="4" customFormat="1" ht="17.25" customHeight="1" thickBot="1">
      <c r="A254" s="201"/>
      <c r="B254" s="238"/>
      <c r="C254" s="100"/>
      <c r="D254" s="97"/>
      <c r="E254" s="98"/>
      <c r="F254" s="98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"/>
      <c r="S254" s="65"/>
      <c r="T254" s="65"/>
      <c r="U254" s="66" t="s">
        <v>253</v>
      </c>
      <c r="V254" s="97">
        <f>X254+Z254+AB254+AD254</f>
        <v>0</v>
      </c>
      <c r="W254" s="97">
        <f>Y254+AA254+AC254+AE254</f>
        <v>0</v>
      </c>
      <c r="X254" s="71">
        <v>0</v>
      </c>
      <c r="Y254" s="97">
        <v>0</v>
      </c>
      <c r="Z254" s="97">
        <v>0</v>
      </c>
      <c r="AA254" s="97">
        <v>0</v>
      </c>
      <c r="AB254" s="97">
        <v>0</v>
      </c>
      <c r="AC254" s="97">
        <v>0</v>
      </c>
      <c r="AD254" s="97">
        <v>0</v>
      </c>
      <c r="AE254" s="97">
        <v>0</v>
      </c>
      <c r="AF254" s="209"/>
      <c r="AG254" s="210"/>
    </row>
    <row r="255" spans="1:33" s="4" customFormat="1" ht="17.25" customHeight="1">
      <c r="A255" s="199" t="s">
        <v>226</v>
      </c>
      <c r="B255" s="236" t="s">
        <v>114</v>
      </c>
      <c r="C255" s="217">
        <v>180</v>
      </c>
      <c r="D255" s="93"/>
      <c r="E255" s="94"/>
      <c r="F255" s="94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5"/>
      <c r="S255" s="96"/>
      <c r="T255" s="96"/>
      <c r="U255" s="68" t="s">
        <v>86</v>
      </c>
      <c r="V255" s="69">
        <f aca="true" t="shared" si="65" ref="V255:AE255">SUM(V256:V260)</f>
        <v>0</v>
      </c>
      <c r="W255" s="69">
        <f t="shared" si="65"/>
        <v>0</v>
      </c>
      <c r="X255" s="69">
        <f t="shared" si="65"/>
        <v>0</v>
      </c>
      <c r="Y255" s="69">
        <f t="shared" si="65"/>
        <v>0</v>
      </c>
      <c r="Z255" s="69">
        <f t="shared" si="65"/>
        <v>0</v>
      </c>
      <c r="AA255" s="69">
        <f t="shared" si="65"/>
        <v>0</v>
      </c>
      <c r="AB255" s="69">
        <f t="shared" si="65"/>
        <v>0</v>
      </c>
      <c r="AC255" s="69">
        <f t="shared" si="65"/>
        <v>0</v>
      </c>
      <c r="AD255" s="69">
        <f t="shared" si="65"/>
        <v>0</v>
      </c>
      <c r="AE255" s="69">
        <f t="shared" si="65"/>
        <v>0</v>
      </c>
      <c r="AF255" s="205" t="s">
        <v>13</v>
      </c>
      <c r="AG255" s="206"/>
    </row>
    <row r="256" spans="1:33" s="4" customFormat="1" ht="17.25" customHeight="1">
      <c r="A256" s="200"/>
      <c r="B256" s="237"/>
      <c r="C256" s="218"/>
      <c r="D256" s="97"/>
      <c r="E256" s="98"/>
      <c r="F256" s="98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"/>
      <c r="S256" s="65"/>
      <c r="T256" s="65"/>
      <c r="U256" s="66" t="s">
        <v>81</v>
      </c>
      <c r="V256" s="97">
        <f aca="true" t="shared" si="66" ref="V256:W260">X256+Z256+AB256+AD256</f>
        <v>0</v>
      </c>
      <c r="W256" s="97">
        <f t="shared" si="66"/>
        <v>0</v>
      </c>
      <c r="X256" s="71">
        <v>0</v>
      </c>
      <c r="Y256" s="97">
        <v>0</v>
      </c>
      <c r="Z256" s="97">
        <v>0</v>
      </c>
      <c r="AA256" s="97">
        <v>0</v>
      </c>
      <c r="AB256" s="97">
        <v>0</v>
      </c>
      <c r="AC256" s="97">
        <v>0</v>
      </c>
      <c r="AD256" s="97">
        <v>0</v>
      </c>
      <c r="AE256" s="97">
        <v>0</v>
      </c>
      <c r="AF256" s="207"/>
      <c r="AG256" s="208"/>
    </row>
    <row r="257" spans="1:33" s="4" customFormat="1" ht="17.25" customHeight="1">
      <c r="A257" s="200"/>
      <c r="B257" s="237"/>
      <c r="C257" s="218"/>
      <c r="D257" s="97"/>
      <c r="E257" s="98"/>
      <c r="F257" s="98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"/>
      <c r="S257" s="99"/>
      <c r="T257" s="99"/>
      <c r="U257" s="66" t="s">
        <v>82</v>
      </c>
      <c r="V257" s="97">
        <f t="shared" si="66"/>
        <v>0</v>
      </c>
      <c r="W257" s="97">
        <f t="shared" si="66"/>
        <v>0</v>
      </c>
      <c r="X257" s="71">
        <v>0</v>
      </c>
      <c r="Y257" s="97">
        <v>0</v>
      </c>
      <c r="Z257" s="97">
        <v>0</v>
      </c>
      <c r="AA257" s="97">
        <v>0</v>
      </c>
      <c r="AB257" s="97">
        <v>0</v>
      </c>
      <c r="AC257" s="97">
        <v>0</v>
      </c>
      <c r="AD257" s="97">
        <v>0</v>
      </c>
      <c r="AE257" s="97">
        <v>0</v>
      </c>
      <c r="AF257" s="207"/>
      <c r="AG257" s="208"/>
    </row>
    <row r="258" spans="1:33" s="4" customFormat="1" ht="17.25" customHeight="1">
      <c r="A258" s="200"/>
      <c r="B258" s="237"/>
      <c r="C258" s="218"/>
      <c r="D258" s="97"/>
      <c r="E258" s="98"/>
      <c r="F258" s="98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"/>
      <c r="S258" s="65"/>
      <c r="T258" s="65"/>
      <c r="U258" s="66" t="s">
        <v>239</v>
      </c>
      <c r="V258" s="97">
        <f t="shared" si="66"/>
        <v>0</v>
      </c>
      <c r="W258" s="97">
        <f t="shared" si="66"/>
        <v>0</v>
      </c>
      <c r="X258" s="71">
        <v>0</v>
      </c>
      <c r="Y258" s="97">
        <v>0</v>
      </c>
      <c r="Z258" s="97">
        <v>0</v>
      </c>
      <c r="AA258" s="97">
        <v>0</v>
      </c>
      <c r="AB258" s="97">
        <v>0</v>
      </c>
      <c r="AC258" s="97">
        <v>0</v>
      </c>
      <c r="AD258" s="97">
        <v>0</v>
      </c>
      <c r="AE258" s="97">
        <v>0</v>
      </c>
      <c r="AF258" s="207"/>
      <c r="AG258" s="208"/>
    </row>
    <row r="259" spans="1:33" s="4" customFormat="1" ht="17.25" customHeight="1">
      <c r="A259" s="200"/>
      <c r="B259" s="237"/>
      <c r="C259" s="218"/>
      <c r="D259" s="99"/>
      <c r="E259" s="99"/>
      <c r="F259" s="99"/>
      <c r="G259" s="99"/>
      <c r="H259" s="99"/>
      <c r="I259" s="97"/>
      <c r="J259" s="97"/>
      <c r="K259" s="97"/>
      <c r="L259" s="97"/>
      <c r="M259" s="97"/>
      <c r="N259" s="97"/>
      <c r="O259" s="97"/>
      <c r="P259" s="97"/>
      <c r="Q259" s="97"/>
      <c r="R259" s="9"/>
      <c r="U259" s="66" t="s">
        <v>240</v>
      </c>
      <c r="V259" s="97">
        <f t="shared" si="66"/>
        <v>0</v>
      </c>
      <c r="W259" s="97">
        <f t="shared" si="66"/>
        <v>0</v>
      </c>
      <c r="X259" s="71">
        <v>0</v>
      </c>
      <c r="Y259" s="97">
        <v>0</v>
      </c>
      <c r="Z259" s="97">
        <v>0</v>
      </c>
      <c r="AA259" s="97">
        <v>0</v>
      </c>
      <c r="AB259" s="97">
        <v>0</v>
      </c>
      <c r="AC259" s="97">
        <v>0</v>
      </c>
      <c r="AD259" s="97">
        <v>0</v>
      </c>
      <c r="AE259" s="97">
        <v>0</v>
      </c>
      <c r="AF259" s="207"/>
      <c r="AG259" s="208"/>
    </row>
    <row r="260" spans="1:33" s="4" customFormat="1" ht="17.25" customHeight="1">
      <c r="A260" s="200"/>
      <c r="B260" s="237"/>
      <c r="C260" s="218"/>
      <c r="D260" s="97"/>
      <c r="E260" s="98"/>
      <c r="F260" s="98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"/>
      <c r="S260" s="65"/>
      <c r="T260" s="65"/>
      <c r="U260" s="66" t="s">
        <v>241</v>
      </c>
      <c r="V260" s="97">
        <f t="shared" si="66"/>
        <v>0</v>
      </c>
      <c r="W260" s="97">
        <f t="shared" si="66"/>
        <v>0</v>
      </c>
      <c r="X260" s="71">
        <v>0</v>
      </c>
      <c r="Y260" s="97">
        <v>0</v>
      </c>
      <c r="Z260" s="97">
        <v>0</v>
      </c>
      <c r="AA260" s="97">
        <v>0</v>
      </c>
      <c r="AB260" s="97">
        <v>0</v>
      </c>
      <c r="AC260" s="97">
        <v>0</v>
      </c>
      <c r="AD260" s="97">
        <v>0</v>
      </c>
      <c r="AE260" s="97">
        <v>0</v>
      </c>
      <c r="AF260" s="207"/>
      <c r="AG260" s="208"/>
    </row>
    <row r="261" spans="1:33" s="4" customFormat="1" ht="17.25" customHeight="1">
      <c r="A261" s="200"/>
      <c r="B261" s="237"/>
      <c r="C261" s="97"/>
      <c r="D261" s="97"/>
      <c r="E261" s="98"/>
      <c r="F261" s="98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"/>
      <c r="S261" s="99"/>
      <c r="T261" s="99"/>
      <c r="U261" s="66" t="s">
        <v>252</v>
      </c>
      <c r="V261" s="97">
        <f>X261+Z261+AB261+AD261</f>
        <v>0</v>
      </c>
      <c r="W261" s="97">
        <f>Y261+AA261+AC261+AE261</f>
        <v>0</v>
      </c>
      <c r="X261" s="71">
        <v>0</v>
      </c>
      <c r="Y261" s="97">
        <v>0</v>
      </c>
      <c r="Z261" s="97">
        <v>0</v>
      </c>
      <c r="AA261" s="97">
        <v>0</v>
      </c>
      <c r="AB261" s="97">
        <v>0</v>
      </c>
      <c r="AC261" s="97">
        <v>0</v>
      </c>
      <c r="AD261" s="97">
        <v>0</v>
      </c>
      <c r="AE261" s="97">
        <v>0</v>
      </c>
      <c r="AF261" s="207"/>
      <c r="AG261" s="208"/>
    </row>
    <row r="262" spans="1:33" s="4" customFormat="1" ht="17.25" customHeight="1" thickBot="1">
      <c r="A262" s="201"/>
      <c r="B262" s="238"/>
      <c r="C262" s="100"/>
      <c r="D262" s="97">
        <v>0.2</v>
      </c>
      <c r="E262" s="98"/>
      <c r="F262" s="98">
        <v>1</v>
      </c>
      <c r="G262" s="97"/>
      <c r="H262" s="97">
        <v>1</v>
      </c>
      <c r="I262" s="97"/>
      <c r="J262" s="97"/>
      <c r="K262" s="97"/>
      <c r="L262" s="97"/>
      <c r="M262" s="97"/>
      <c r="N262" s="97"/>
      <c r="O262" s="97"/>
      <c r="P262" s="97"/>
      <c r="Q262" s="97"/>
      <c r="R262" s="9"/>
      <c r="S262" s="142" t="s">
        <v>298</v>
      </c>
      <c r="T262" s="142" t="s">
        <v>299</v>
      </c>
      <c r="U262" s="66" t="s">
        <v>253</v>
      </c>
      <c r="V262" s="176">
        <f>X262+Z262+AB262+AD262</f>
        <v>2200</v>
      </c>
      <c r="W262" s="176">
        <f>Y262+AA262+AC262+AE262</f>
        <v>0</v>
      </c>
      <c r="X262" s="71">
        <v>2200</v>
      </c>
      <c r="Y262" s="97">
        <v>0</v>
      </c>
      <c r="Z262" s="97">
        <v>0</v>
      </c>
      <c r="AA262" s="97">
        <v>0</v>
      </c>
      <c r="AB262" s="97">
        <v>0</v>
      </c>
      <c r="AC262" s="97">
        <v>0</v>
      </c>
      <c r="AD262" s="97">
        <v>0</v>
      </c>
      <c r="AE262" s="97">
        <v>0</v>
      </c>
      <c r="AF262" s="209"/>
      <c r="AG262" s="210"/>
    </row>
    <row r="263" spans="1:33" s="79" customFormat="1" ht="17.25" customHeight="1">
      <c r="A263" s="199" t="s">
        <v>227</v>
      </c>
      <c r="B263" s="227" t="s">
        <v>285</v>
      </c>
      <c r="C263" s="189"/>
      <c r="D263" s="74"/>
      <c r="E263" s="75"/>
      <c r="F263" s="75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6"/>
      <c r="S263" s="77"/>
      <c r="T263" s="77"/>
      <c r="U263" s="73" t="s">
        <v>86</v>
      </c>
      <c r="V263" s="78">
        <f aca="true" t="shared" si="67" ref="V263:AE263">SUM(V264:V268)</f>
        <v>18328.5</v>
      </c>
      <c r="W263" s="78">
        <f t="shared" si="67"/>
        <v>0</v>
      </c>
      <c r="X263" s="78">
        <f t="shared" si="67"/>
        <v>18328.5</v>
      </c>
      <c r="Y263" s="78">
        <f t="shared" si="67"/>
        <v>0</v>
      </c>
      <c r="Z263" s="78">
        <f t="shared" si="67"/>
        <v>0</v>
      </c>
      <c r="AA263" s="78">
        <f t="shared" si="67"/>
        <v>0</v>
      </c>
      <c r="AB263" s="78">
        <f t="shared" si="67"/>
        <v>0</v>
      </c>
      <c r="AC263" s="78">
        <f t="shared" si="67"/>
        <v>0</v>
      </c>
      <c r="AD263" s="78">
        <f t="shared" si="67"/>
        <v>0</v>
      </c>
      <c r="AE263" s="78">
        <f t="shared" si="67"/>
        <v>0</v>
      </c>
      <c r="AF263" s="191" t="s">
        <v>13</v>
      </c>
      <c r="AG263" s="192"/>
    </row>
    <row r="264" spans="1:33" s="79" customFormat="1" ht="17.25" customHeight="1">
      <c r="A264" s="200"/>
      <c r="B264" s="228"/>
      <c r="C264" s="190"/>
      <c r="D264" s="81"/>
      <c r="E264" s="82"/>
      <c r="F264" s="82">
        <v>1</v>
      </c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3"/>
      <c r="S264" s="141" t="s">
        <v>298</v>
      </c>
      <c r="T264" s="141" t="s">
        <v>299</v>
      </c>
      <c r="U264" s="80" t="s">
        <v>81</v>
      </c>
      <c r="V264" s="81">
        <f aca="true" t="shared" si="68" ref="V264:W270">X264+Z264+AB264+AD264</f>
        <v>18328.5</v>
      </c>
      <c r="W264" s="81">
        <f t="shared" si="68"/>
        <v>0</v>
      </c>
      <c r="X264" s="85">
        <v>18328.5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193"/>
      <c r="AG264" s="194"/>
    </row>
    <row r="265" spans="1:33" s="79" customFormat="1" ht="17.25" customHeight="1">
      <c r="A265" s="200"/>
      <c r="B265" s="228"/>
      <c r="C265" s="190"/>
      <c r="D265" s="81">
        <v>15</v>
      </c>
      <c r="E265" s="82"/>
      <c r="F265" s="82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3"/>
      <c r="S265" s="86"/>
      <c r="T265" s="86"/>
      <c r="U265" s="80" t="s">
        <v>82</v>
      </c>
      <c r="V265" s="144">
        <f t="shared" si="68"/>
        <v>0</v>
      </c>
      <c r="W265" s="144">
        <f t="shared" si="68"/>
        <v>0</v>
      </c>
      <c r="X265" s="143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193"/>
      <c r="AG265" s="194"/>
    </row>
    <row r="266" spans="1:33" s="79" customFormat="1" ht="17.25" customHeight="1">
      <c r="A266" s="200"/>
      <c r="B266" s="228"/>
      <c r="C266" s="190"/>
      <c r="D266" s="81"/>
      <c r="E266" s="82"/>
      <c r="F266" s="82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3"/>
      <c r="S266" s="84"/>
      <c r="T266" s="84"/>
      <c r="U266" s="80" t="s">
        <v>239</v>
      </c>
      <c r="V266" s="144">
        <f t="shared" si="68"/>
        <v>0</v>
      </c>
      <c r="W266" s="144">
        <f t="shared" si="68"/>
        <v>0</v>
      </c>
      <c r="X266" s="143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193"/>
      <c r="AG266" s="194"/>
    </row>
    <row r="267" spans="1:33" s="79" customFormat="1" ht="17.25" customHeight="1">
      <c r="A267" s="200"/>
      <c r="B267" s="228"/>
      <c r="C267" s="190"/>
      <c r="D267" s="81"/>
      <c r="E267" s="82"/>
      <c r="F267" s="82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3"/>
      <c r="S267" s="86"/>
      <c r="T267" s="86"/>
      <c r="U267" s="80" t="s">
        <v>240</v>
      </c>
      <c r="V267" s="81">
        <f t="shared" si="68"/>
        <v>0</v>
      </c>
      <c r="W267" s="81">
        <f t="shared" si="68"/>
        <v>0</v>
      </c>
      <c r="X267" s="85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193"/>
      <c r="AG267" s="194"/>
    </row>
    <row r="268" spans="1:33" s="79" customFormat="1" ht="17.25" customHeight="1">
      <c r="A268" s="200"/>
      <c r="B268" s="228"/>
      <c r="C268" s="190"/>
      <c r="D268" s="81"/>
      <c r="E268" s="82"/>
      <c r="F268" s="82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3"/>
      <c r="S268" s="84"/>
      <c r="T268" s="84"/>
      <c r="U268" s="80" t="s">
        <v>241</v>
      </c>
      <c r="V268" s="81">
        <f t="shared" si="68"/>
        <v>0</v>
      </c>
      <c r="W268" s="81">
        <f t="shared" si="68"/>
        <v>0</v>
      </c>
      <c r="X268" s="85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193"/>
      <c r="AG268" s="194"/>
    </row>
    <row r="269" spans="1:33" s="79" customFormat="1" ht="17.25" customHeight="1">
      <c r="A269" s="200"/>
      <c r="B269" s="228"/>
      <c r="C269" s="81"/>
      <c r="D269" s="81"/>
      <c r="E269" s="82"/>
      <c r="F269" s="82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3"/>
      <c r="S269" s="86"/>
      <c r="T269" s="86"/>
      <c r="U269" s="80" t="s">
        <v>252</v>
      </c>
      <c r="V269" s="81">
        <f t="shared" si="68"/>
        <v>0</v>
      </c>
      <c r="W269" s="81">
        <f t="shared" si="68"/>
        <v>0</v>
      </c>
      <c r="X269" s="85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193"/>
      <c r="AG269" s="194"/>
    </row>
    <row r="270" spans="1:33" s="79" customFormat="1" ht="17.25" customHeight="1" thickBot="1">
      <c r="A270" s="201"/>
      <c r="B270" s="239"/>
      <c r="C270" s="88"/>
      <c r="D270" s="81"/>
      <c r="E270" s="82"/>
      <c r="F270" s="82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3"/>
      <c r="S270" s="84"/>
      <c r="T270" s="84"/>
      <c r="U270" s="80" t="s">
        <v>253</v>
      </c>
      <c r="V270" s="81">
        <f t="shared" si="68"/>
        <v>0</v>
      </c>
      <c r="W270" s="81">
        <f t="shared" si="68"/>
        <v>0</v>
      </c>
      <c r="X270" s="85">
        <v>0</v>
      </c>
      <c r="Y270" s="81">
        <v>0</v>
      </c>
      <c r="Z270" s="81">
        <v>0</v>
      </c>
      <c r="AA270" s="81">
        <v>0</v>
      </c>
      <c r="AB270" s="81">
        <v>0</v>
      </c>
      <c r="AC270" s="81">
        <v>0</v>
      </c>
      <c r="AD270" s="81">
        <v>0</v>
      </c>
      <c r="AE270" s="81">
        <v>0</v>
      </c>
      <c r="AF270" s="195"/>
      <c r="AG270" s="196"/>
    </row>
    <row r="271" spans="1:33" s="4" customFormat="1" ht="17.25" customHeight="1">
      <c r="A271" s="199" t="s">
        <v>228</v>
      </c>
      <c r="B271" s="202" t="s">
        <v>278</v>
      </c>
      <c r="C271" s="197">
        <v>180</v>
      </c>
      <c r="D271" s="147"/>
      <c r="E271" s="148"/>
      <c r="F271" s="148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9"/>
      <c r="S271" s="150"/>
      <c r="T271" s="150"/>
      <c r="U271" s="146" t="s">
        <v>86</v>
      </c>
      <c r="V271" s="151">
        <f aca="true" t="shared" si="69" ref="V271:AE271">SUM(V272:V276)</f>
        <v>4178.4</v>
      </c>
      <c r="W271" s="151">
        <f t="shared" si="69"/>
        <v>0</v>
      </c>
      <c r="X271" s="151">
        <f t="shared" si="69"/>
        <v>4178.4</v>
      </c>
      <c r="Y271" s="151">
        <f t="shared" si="69"/>
        <v>0</v>
      </c>
      <c r="Z271" s="151">
        <f t="shared" si="69"/>
        <v>0</v>
      </c>
      <c r="AA271" s="151">
        <f t="shared" si="69"/>
        <v>0</v>
      </c>
      <c r="AB271" s="151">
        <f t="shared" si="69"/>
        <v>0</v>
      </c>
      <c r="AC271" s="151">
        <f t="shared" si="69"/>
        <v>0</v>
      </c>
      <c r="AD271" s="151">
        <f t="shared" si="69"/>
        <v>0</v>
      </c>
      <c r="AE271" s="151">
        <f t="shared" si="69"/>
        <v>0</v>
      </c>
      <c r="AF271" s="230" t="s">
        <v>41</v>
      </c>
      <c r="AG271" s="231"/>
    </row>
    <row r="272" spans="1:33" s="4" customFormat="1" ht="17.25" customHeight="1">
      <c r="A272" s="200"/>
      <c r="B272" s="203"/>
      <c r="C272" s="198"/>
      <c r="D272" s="154">
        <v>1</v>
      </c>
      <c r="E272" s="155"/>
      <c r="F272" s="155"/>
      <c r="G272" s="154"/>
      <c r="H272" s="154"/>
      <c r="I272" s="154"/>
      <c r="J272" s="154">
        <v>1</v>
      </c>
      <c r="K272" s="154"/>
      <c r="L272" s="154"/>
      <c r="M272" s="154"/>
      <c r="N272" s="154"/>
      <c r="O272" s="154"/>
      <c r="P272" s="154"/>
      <c r="Q272" s="154"/>
      <c r="R272" s="156"/>
      <c r="S272" s="157" t="s">
        <v>298</v>
      </c>
      <c r="T272" s="157" t="s">
        <v>299</v>
      </c>
      <c r="U272" s="153" t="s">
        <v>81</v>
      </c>
      <c r="V272" s="154">
        <f>X272+Z272+AB272+AD272</f>
        <v>4178.4</v>
      </c>
      <c r="W272" s="154">
        <f>Y272+AA272+AC272+AE272</f>
        <v>0</v>
      </c>
      <c r="X272" s="158">
        <v>4178.4</v>
      </c>
      <c r="Y272" s="154">
        <v>0</v>
      </c>
      <c r="Z272" s="154">
        <v>0</v>
      </c>
      <c r="AA272" s="154">
        <v>0</v>
      </c>
      <c r="AB272" s="154">
        <v>0</v>
      </c>
      <c r="AC272" s="154">
        <v>0</v>
      </c>
      <c r="AD272" s="154">
        <v>0</v>
      </c>
      <c r="AE272" s="154">
        <v>0</v>
      </c>
      <c r="AF272" s="232"/>
      <c r="AG272" s="233"/>
    </row>
    <row r="273" spans="1:33" s="4" customFormat="1" ht="17.25" customHeight="1">
      <c r="A273" s="200"/>
      <c r="B273" s="203"/>
      <c r="C273" s="198"/>
      <c r="D273" s="154"/>
      <c r="E273" s="155"/>
      <c r="F273" s="155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6"/>
      <c r="S273" s="159"/>
      <c r="T273" s="159"/>
      <c r="U273" s="153" t="s">
        <v>82</v>
      </c>
      <c r="V273" s="154">
        <f aca="true" t="shared" si="70" ref="V273:W278">X273+Z273+AB273+AD273</f>
        <v>0</v>
      </c>
      <c r="W273" s="154">
        <f t="shared" si="70"/>
        <v>0</v>
      </c>
      <c r="X273" s="158">
        <v>0</v>
      </c>
      <c r="Y273" s="154">
        <v>0</v>
      </c>
      <c r="Z273" s="154">
        <v>0</v>
      </c>
      <c r="AA273" s="154">
        <v>0</v>
      </c>
      <c r="AB273" s="154">
        <v>0</v>
      </c>
      <c r="AC273" s="154">
        <v>0</v>
      </c>
      <c r="AD273" s="154">
        <v>0</v>
      </c>
      <c r="AE273" s="154">
        <v>0</v>
      </c>
      <c r="AF273" s="232"/>
      <c r="AG273" s="233"/>
    </row>
    <row r="274" spans="1:33" s="4" customFormat="1" ht="17.25" customHeight="1">
      <c r="A274" s="200"/>
      <c r="B274" s="203"/>
      <c r="C274" s="198"/>
      <c r="D274" s="154"/>
      <c r="E274" s="155"/>
      <c r="F274" s="155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6"/>
      <c r="S274" s="160"/>
      <c r="T274" s="160"/>
      <c r="U274" s="153" t="s">
        <v>239</v>
      </c>
      <c r="V274" s="154">
        <f t="shared" si="70"/>
        <v>0</v>
      </c>
      <c r="W274" s="154">
        <f t="shared" si="70"/>
        <v>0</v>
      </c>
      <c r="X274" s="158">
        <v>0</v>
      </c>
      <c r="Y274" s="154">
        <v>0</v>
      </c>
      <c r="Z274" s="154">
        <v>0</v>
      </c>
      <c r="AA274" s="154">
        <v>0</v>
      </c>
      <c r="AB274" s="154">
        <v>0</v>
      </c>
      <c r="AC274" s="154">
        <v>0</v>
      </c>
      <c r="AD274" s="154">
        <v>0</v>
      </c>
      <c r="AE274" s="154">
        <v>0</v>
      </c>
      <c r="AF274" s="232"/>
      <c r="AG274" s="233"/>
    </row>
    <row r="275" spans="1:33" s="4" customFormat="1" ht="17.25" customHeight="1">
      <c r="A275" s="200"/>
      <c r="B275" s="203"/>
      <c r="C275" s="198"/>
      <c r="D275" s="154"/>
      <c r="E275" s="155"/>
      <c r="F275" s="155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6"/>
      <c r="S275" s="157"/>
      <c r="T275" s="157"/>
      <c r="U275" s="153" t="s">
        <v>240</v>
      </c>
      <c r="V275" s="154">
        <f>X275+Z275+AB275+AD275</f>
        <v>0</v>
      </c>
      <c r="W275" s="154">
        <f>Y275+AA275+AC275+AE275</f>
        <v>0</v>
      </c>
      <c r="X275" s="158">
        <v>0</v>
      </c>
      <c r="Y275" s="154">
        <v>0</v>
      </c>
      <c r="Z275" s="154">
        <v>0</v>
      </c>
      <c r="AA275" s="154">
        <v>0</v>
      </c>
      <c r="AB275" s="154">
        <v>0</v>
      </c>
      <c r="AC275" s="154">
        <v>0</v>
      </c>
      <c r="AD275" s="154">
        <v>0</v>
      </c>
      <c r="AE275" s="154">
        <v>0</v>
      </c>
      <c r="AF275" s="232"/>
      <c r="AG275" s="233"/>
    </row>
    <row r="276" spans="1:33" s="4" customFormat="1" ht="17.25" customHeight="1">
      <c r="A276" s="200"/>
      <c r="B276" s="203"/>
      <c r="C276" s="198"/>
      <c r="D276" s="154"/>
      <c r="E276" s="155"/>
      <c r="F276" s="155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6"/>
      <c r="S276" s="160"/>
      <c r="T276" s="160"/>
      <c r="U276" s="153" t="s">
        <v>241</v>
      </c>
      <c r="V276" s="154">
        <f t="shared" si="70"/>
        <v>0</v>
      </c>
      <c r="W276" s="154">
        <f t="shared" si="70"/>
        <v>0</v>
      </c>
      <c r="X276" s="158">
        <v>0</v>
      </c>
      <c r="Y276" s="154">
        <v>0</v>
      </c>
      <c r="Z276" s="154">
        <v>0</v>
      </c>
      <c r="AA276" s="154">
        <v>0</v>
      </c>
      <c r="AB276" s="154">
        <v>0</v>
      </c>
      <c r="AC276" s="154">
        <v>0</v>
      </c>
      <c r="AD276" s="154">
        <v>0</v>
      </c>
      <c r="AE276" s="154">
        <v>0</v>
      </c>
      <c r="AF276" s="232"/>
      <c r="AG276" s="233"/>
    </row>
    <row r="277" spans="1:33" s="4" customFormat="1" ht="17.25" customHeight="1">
      <c r="A277" s="200"/>
      <c r="B277" s="203"/>
      <c r="C277" s="154"/>
      <c r="D277" s="154"/>
      <c r="E277" s="155"/>
      <c r="F277" s="155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6"/>
      <c r="S277" s="159"/>
      <c r="T277" s="159"/>
      <c r="U277" s="153" t="s">
        <v>252</v>
      </c>
      <c r="V277" s="154">
        <f t="shared" si="70"/>
        <v>0</v>
      </c>
      <c r="W277" s="154">
        <f t="shared" si="70"/>
        <v>0</v>
      </c>
      <c r="X277" s="158">
        <v>0</v>
      </c>
      <c r="Y277" s="154">
        <v>0</v>
      </c>
      <c r="Z277" s="154">
        <v>0</v>
      </c>
      <c r="AA277" s="154">
        <v>0</v>
      </c>
      <c r="AB277" s="154">
        <v>0</v>
      </c>
      <c r="AC277" s="154">
        <v>0</v>
      </c>
      <c r="AD277" s="154">
        <v>0</v>
      </c>
      <c r="AE277" s="154">
        <v>0</v>
      </c>
      <c r="AF277" s="232"/>
      <c r="AG277" s="233"/>
    </row>
    <row r="278" spans="1:33" s="4" customFormat="1" ht="17.25" customHeight="1" thickBot="1">
      <c r="A278" s="201"/>
      <c r="B278" s="204"/>
      <c r="C278" s="161"/>
      <c r="D278" s="161"/>
      <c r="E278" s="164"/>
      <c r="F278" s="164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5"/>
      <c r="S278" s="166"/>
      <c r="T278" s="166"/>
      <c r="U278" s="163" t="s">
        <v>253</v>
      </c>
      <c r="V278" s="161">
        <f t="shared" si="70"/>
        <v>0</v>
      </c>
      <c r="W278" s="161">
        <f t="shared" si="70"/>
        <v>0</v>
      </c>
      <c r="X278" s="167">
        <v>0</v>
      </c>
      <c r="Y278" s="161">
        <v>0</v>
      </c>
      <c r="Z278" s="161">
        <v>0</v>
      </c>
      <c r="AA278" s="161">
        <v>0</v>
      </c>
      <c r="AB278" s="161">
        <v>0</v>
      </c>
      <c r="AC278" s="161">
        <v>0</v>
      </c>
      <c r="AD278" s="161">
        <v>0</v>
      </c>
      <c r="AE278" s="161">
        <v>0</v>
      </c>
      <c r="AF278" s="234"/>
      <c r="AG278" s="235"/>
    </row>
    <row r="279" spans="1:33" s="4" customFormat="1" ht="17.25" customHeight="1">
      <c r="A279" s="199" t="s">
        <v>280</v>
      </c>
      <c r="B279" s="202" t="s">
        <v>279</v>
      </c>
      <c r="C279" s="197">
        <v>180</v>
      </c>
      <c r="D279" s="147"/>
      <c r="E279" s="148"/>
      <c r="F279" s="148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9"/>
      <c r="S279" s="150"/>
      <c r="T279" s="150"/>
      <c r="U279" s="146" t="s">
        <v>86</v>
      </c>
      <c r="V279" s="151">
        <f aca="true" t="shared" si="71" ref="V279:AE279">SUM(V280:V284)</f>
        <v>3996.1</v>
      </c>
      <c r="W279" s="151">
        <f t="shared" si="71"/>
        <v>0</v>
      </c>
      <c r="X279" s="151">
        <f t="shared" si="71"/>
        <v>3996.1</v>
      </c>
      <c r="Y279" s="151">
        <f t="shared" si="71"/>
        <v>0</v>
      </c>
      <c r="Z279" s="151">
        <f t="shared" si="71"/>
        <v>0</v>
      </c>
      <c r="AA279" s="151">
        <f t="shared" si="71"/>
        <v>0</v>
      </c>
      <c r="AB279" s="151">
        <f t="shared" si="71"/>
        <v>0</v>
      </c>
      <c r="AC279" s="151">
        <f t="shared" si="71"/>
        <v>0</v>
      </c>
      <c r="AD279" s="151">
        <f t="shared" si="71"/>
        <v>0</v>
      </c>
      <c r="AE279" s="151">
        <f t="shared" si="71"/>
        <v>0</v>
      </c>
      <c r="AF279" s="205" t="s">
        <v>13</v>
      </c>
      <c r="AG279" s="206"/>
    </row>
    <row r="280" spans="1:34" s="4" customFormat="1" ht="17.25" customHeight="1">
      <c r="A280" s="200"/>
      <c r="B280" s="203"/>
      <c r="C280" s="198"/>
      <c r="D280" s="154">
        <v>0.3</v>
      </c>
      <c r="E280" s="155"/>
      <c r="F280" s="155">
        <v>1</v>
      </c>
      <c r="G280" s="154"/>
      <c r="H280" s="154">
        <v>1</v>
      </c>
      <c r="I280" s="154"/>
      <c r="J280" s="154"/>
      <c r="K280" s="154"/>
      <c r="L280" s="154"/>
      <c r="M280" s="154"/>
      <c r="N280" s="154"/>
      <c r="O280" s="154"/>
      <c r="P280" s="154"/>
      <c r="Q280" s="154"/>
      <c r="R280" s="156"/>
      <c r="S280" s="157" t="s">
        <v>298</v>
      </c>
      <c r="T280" s="157" t="s">
        <v>299</v>
      </c>
      <c r="U280" s="153" t="s">
        <v>81</v>
      </c>
      <c r="V280" s="154">
        <f>X280+Z280+AB280+AD280</f>
        <v>3996.1</v>
      </c>
      <c r="W280" s="154">
        <f>Y280+AA280+AC280+AE280</f>
        <v>0</v>
      </c>
      <c r="X280" s="158">
        <v>3996.1</v>
      </c>
      <c r="Y280" s="154">
        <v>0</v>
      </c>
      <c r="Z280" s="154">
        <v>0</v>
      </c>
      <c r="AA280" s="154">
        <v>0</v>
      </c>
      <c r="AB280" s="154">
        <v>0</v>
      </c>
      <c r="AC280" s="154">
        <v>0</v>
      </c>
      <c r="AD280" s="154">
        <v>0</v>
      </c>
      <c r="AE280" s="154">
        <v>0</v>
      </c>
      <c r="AF280" s="207"/>
      <c r="AG280" s="208"/>
      <c r="AH280" s="4" t="s">
        <v>307</v>
      </c>
    </row>
    <row r="281" spans="1:33" s="4" customFormat="1" ht="17.25" customHeight="1">
      <c r="A281" s="200"/>
      <c r="B281" s="203"/>
      <c r="C281" s="198"/>
      <c r="D281" s="154"/>
      <c r="E281" s="155"/>
      <c r="F281" s="155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6"/>
      <c r="S281" s="159"/>
      <c r="T281" s="159"/>
      <c r="U281" s="153" t="s">
        <v>82</v>
      </c>
      <c r="V281" s="154">
        <f aca="true" t="shared" si="72" ref="V281:W286">X281+Z281+AB281+AD281</f>
        <v>0</v>
      </c>
      <c r="W281" s="154">
        <f t="shared" si="72"/>
        <v>0</v>
      </c>
      <c r="X281" s="158">
        <v>0</v>
      </c>
      <c r="Y281" s="154">
        <v>0</v>
      </c>
      <c r="Z281" s="154">
        <v>0</v>
      </c>
      <c r="AA281" s="154">
        <v>0</v>
      </c>
      <c r="AB281" s="154">
        <v>0</v>
      </c>
      <c r="AC281" s="154">
        <v>0</v>
      </c>
      <c r="AD281" s="154">
        <v>0</v>
      </c>
      <c r="AE281" s="154">
        <v>0</v>
      </c>
      <c r="AF281" s="207"/>
      <c r="AG281" s="208"/>
    </row>
    <row r="282" spans="1:33" s="4" customFormat="1" ht="17.25" customHeight="1">
      <c r="A282" s="200"/>
      <c r="B282" s="203"/>
      <c r="C282" s="198"/>
      <c r="D282" s="154"/>
      <c r="E282" s="155"/>
      <c r="F282" s="155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6"/>
      <c r="S282" s="160"/>
      <c r="T282" s="160"/>
      <c r="U282" s="153" t="s">
        <v>239</v>
      </c>
      <c r="V282" s="154">
        <f t="shared" si="72"/>
        <v>0</v>
      </c>
      <c r="W282" s="154">
        <f t="shared" si="72"/>
        <v>0</v>
      </c>
      <c r="X282" s="158">
        <v>0</v>
      </c>
      <c r="Y282" s="154">
        <v>0</v>
      </c>
      <c r="Z282" s="154">
        <v>0</v>
      </c>
      <c r="AA282" s="154">
        <v>0</v>
      </c>
      <c r="AB282" s="154">
        <v>0</v>
      </c>
      <c r="AC282" s="154">
        <v>0</v>
      </c>
      <c r="AD282" s="154">
        <v>0</v>
      </c>
      <c r="AE282" s="154">
        <v>0</v>
      </c>
      <c r="AF282" s="207"/>
      <c r="AG282" s="208"/>
    </row>
    <row r="283" spans="1:33" s="4" customFormat="1" ht="17.25" customHeight="1">
      <c r="A283" s="200"/>
      <c r="B283" s="203"/>
      <c r="C283" s="198"/>
      <c r="D283" s="154"/>
      <c r="E283" s="155"/>
      <c r="F283" s="155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6"/>
      <c r="S283" s="157"/>
      <c r="T283" s="157"/>
      <c r="U283" s="153" t="s">
        <v>240</v>
      </c>
      <c r="V283" s="154">
        <f>X283+Z283+AB283+AD283</f>
        <v>0</v>
      </c>
      <c r="W283" s="154">
        <f>Y283+AA283+AC283+AE283</f>
        <v>0</v>
      </c>
      <c r="X283" s="158">
        <v>0</v>
      </c>
      <c r="Y283" s="154">
        <v>0</v>
      </c>
      <c r="Z283" s="154">
        <v>0</v>
      </c>
      <c r="AA283" s="154">
        <v>0</v>
      </c>
      <c r="AB283" s="154">
        <v>0</v>
      </c>
      <c r="AC283" s="154">
        <v>0</v>
      </c>
      <c r="AD283" s="154">
        <v>0</v>
      </c>
      <c r="AE283" s="154">
        <v>0</v>
      </c>
      <c r="AF283" s="207"/>
      <c r="AG283" s="208"/>
    </row>
    <row r="284" spans="1:33" s="4" customFormat="1" ht="17.25" customHeight="1">
      <c r="A284" s="200"/>
      <c r="B284" s="203"/>
      <c r="C284" s="198"/>
      <c r="D284" s="154"/>
      <c r="E284" s="155"/>
      <c r="F284" s="155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6"/>
      <c r="S284" s="160"/>
      <c r="T284" s="160"/>
      <c r="U284" s="153" t="s">
        <v>241</v>
      </c>
      <c r="V284" s="154">
        <f t="shared" si="72"/>
        <v>0</v>
      </c>
      <c r="W284" s="154">
        <f t="shared" si="72"/>
        <v>0</v>
      </c>
      <c r="X284" s="158">
        <v>0</v>
      </c>
      <c r="Y284" s="154">
        <v>0</v>
      </c>
      <c r="Z284" s="154">
        <v>0</v>
      </c>
      <c r="AA284" s="154">
        <v>0</v>
      </c>
      <c r="AB284" s="154">
        <v>0</v>
      </c>
      <c r="AC284" s="154">
        <v>0</v>
      </c>
      <c r="AD284" s="154">
        <v>0</v>
      </c>
      <c r="AE284" s="154">
        <v>0</v>
      </c>
      <c r="AF284" s="207"/>
      <c r="AG284" s="208"/>
    </row>
    <row r="285" spans="1:33" s="4" customFormat="1" ht="17.25" customHeight="1">
      <c r="A285" s="200"/>
      <c r="B285" s="203"/>
      <c r="C285" s="154"/>
      <c r="D285" s="154"/>
      <c r="E285" s="155"/>
      <c r="F285" s="155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6"/>
      <c r="S285" s="159"/>
      <c r="T285" s="159"/>
      <c r="U285" s="153" t="s">
        <v>252</v>
      </c>
      <c r="V285" s="154">
        <f t="shared" si="72"/>
        <v>0</v>
      </c>
      <c r="W285" s="154">
        <f t="shared" si="72"/>
        <v>0</v>
      </c>
      <c r="X285" s="158">
        <v>0</v>
      </c>
      <c r="Y285" s="154">
        <v>0</v>
      </c>
      <c r="Z285" s="154">
        <v>0</v>
      </c>
      <c r="AA285" s="154">
        <v>0</v>
      </c>
      <c r="AB285" s="154">
        <v>0</v>
      </c>
      <c r="AC285" s="154">
        <v>0</v>
      </c>
      <c r="AD285" s="154">
        <v>0</v>
      </c>
      <c r="AE285" s="154">
        <v>0</v>
      </c>
      <c r="AF285" s="207"/>
      <c r="AG285" s="208"/>
    </row>
    <row r="286" spans="1:33" s="4" customFormat="1" ht="17.25" customHeight="1" thickBot="1">
      <c r="A286" s="201"/>
      <c r="B286" s="204"/>
      <c r="C286" s="161"/>
      <c r="D286" s="161"/>
      <c r="E286" s="164"/>
      <c r="F286" s="164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5"/>
      <c r="S286" s="166"/>
      <c r="T286" s="166"/>
      <c r="U286" s="163" t="s">
        <v>253</v>
      </c>
      <c r="V286" s="161">
        <f t="shared" si="72"/>
        <v>0</v>
      </c>
      <c r="W286" s="161">
        <f t="shared" si="72"/>
        <v>0</v>
      </c>
      <c r="X286" s="167">
        <v>0</v>
      </c>
      <c r="Y286" s="161">
        <v>0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209"/>
      <c r="AG286" s="210"/>
    </row>
    <row r="287" spans="1:33" s="79" customFormat="1" ht="17.25" customHeight="1">
      <c r="A287" s="199" t="s">
        <v>281</v>
      </c>
      <c r="B287" s="227" t="s">
        <v>250</v>
      </c>
      <c r="C287" s="189">
        <v>180</v>
      </c>
      <c r="D287" s="74"/>
      <c r="E287" s="75"/>
      <c r="F287" s="75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6"/>
      <c r="S287" s="77"/>
      <c r="T287" s="77"/>
      <c r="U287" s="73" t="s">
        <v>86</v>
      </c>
      <c r="V287" s="78">
        <f aca="true" t="shared" si="73" ref="V287:AE287">SUM(V288:V292)</f>
        <v>70398</v>
      </c>
      <c r="W287" s="78">
        <f t="shared" si="73"/>
        <v>0</v>
      </c>
      <c r="X287" s="78">
        <f t="shared" si="73"/>
        <v>70398</v>
      </c>
      <c r="Y287" s="78">
        <f t="shared" si="73"/>
        <v>0</v>
      </c>
      <c r="Z287" s="78">
        <f t="shared" si="73"/>
        <v>0</v>
      </c>
      <c r="AA287" s="78">
        <f t="shared" si="73"/>
        <v>0</v>
      </c>
      <c r="AB287" s="78">
        <f t="shared" si="73"/>
        <v>0</v>
      </c>
      <c r="AC287" s="78">
        <f t="shared" si="73"/>
        <v>0</v>
      </c>
      <c r="AD287" s="78">
        <f t="shared" si="73"/>
        <v>0</v>
      </c>
      <c r="AE287" s="78">
        <f t="shared" si="73"/>
        <v>0</v>
      </c>
      <c r="AF287" s="191" t="s">
        <v>13</v>
      </c>
      <c r="AG287" s="192"/>
    </row>
    <row r="288" spans="1:33" s="79" customFormat="1" ht="17.25" customHeight="1">
      <c r="A288" s="200"/>
      <c r="B288" s="228"/>
      <c r="C288" s="190"/>
      <c r="D288" s="81"/>
      <c r="E288" s="82"/>
      <c r="F288" s="82">
        <v>1</v>
      </c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3"/>
      <c r="S288" s="141" t="s">
        <v>298</v>
      </c>
      <c r="T288" s="141" t="s">
        <v>299</v>
      </c>
      <c r="U288" s="80" t="s">
        <v>81</v>
      </c>
      <c r="V288" s="81">
        <f aca="true" t="shared" si="74" ref="V288:W292">X288+Z288+AB288+AD288</f>
        <v>3205.7</v>
      </c>
      <c r="W288" s="81">
        <f t="shared" si="74"/>
        <v>0</v>
      </c>
      <c r="X288" s="85">
        <v>3205.7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193"/>
      <c r="AG288" s="194"/>
    </row>
    <row r="289" spans="1:33" s="79" customFormat="1" ht="17.25" customHeight="1">
      <c r="A289" s="200"/>
      <c r="B289" s="228"/>
      <c r="C289" s="190"/>
      <c r="D289" s="81">
        <v>1</v>
      </c>
      <c r="E289" s="82"/>
      <c r="F289" s="82"/>
      <c r="G289" s="81"/>
      <c r="H289" s="81">
        <v>1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3"/>
      <c r="S289" s="141" t="s">
        <v>298</v>
      </c>
      <c r="T289" s="141" t="s">
        <v>299</v>
      </c>
      <c r="U289" s="80" t="s">
        <v>82</v>
      </c>
      <c r="V289" s="81">
        <f t="shared" si="74"/>
        <v>67192.3</v>
      </c>
      <c r="W289" s="81">
        <f t="shared" si="74"/>
        <v>0</v>
      </c>
      <c r="X289" s="85">
        <v>67192.3</v>
      </c>
      <c r="Y289" s="81">
        <v>0</v>
      </c>
      <c r="Z289" s="81">
        <v>0</v>
      </c>
      <c r="AA289" s="81">
        <v>0</v>
      </c>
      <c r="AB289" s="81">
        <v>0</v>
      </c>
      <c r="AC289" s="81">
        <v>0</v>
      </c>
      <c r="AD289" s="81">
        <v>0</v>
      </c>
      <c r="AE289" s="81">
        <v>0</v>
      </c>
      <c r="AF289" s="193"/>
      <c r="AG289" s="194"/>
    </row>
    <row r="290" spans="1:33" s="79" customFormat="1" ht="17.25" customHeight="1">
      <c r="A290" s="200"/>
      <c r="B290" s="228"/>
      <c r="C290" s="190"/>
      <c r="D290" s="81"/>
      <c r="E290" s="82"/>
      <c r="F290" s="82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3"/>
      <c r="S290" s="84"/>
      <c r="T290" s="84"/>
      <c r="U290" s="80" t="s">
        <v>239</v>
      </c>
      <c r="V290" s="81">
        <f t="shared" si="74"/>
        <v>0</v>
      </c>
      <c r="W290" s="81">
        <f t="shared" si="74"/>
        <v>0</v>
      </c>
      <c r="X290" s="85">
        <v>0</v>
      </c>
      <c r="Y290" s="81">
        <v>0</v>
      </c>
      <c r="Z290" s="81">
        <v>0</v>
      </c>
      <c r="AA290" s="81">
        <v>0</v>
      </c>
      <c r="AB290" s="81">
        <v>0</v>
      </c>
      <c r="AC290" s="81">
        <v>0</v>
      </c>
      <c r="AD290" s="81">
        <v>0</v>
      </c>
      <c r="AE290" s="81">
        <v>0</v>
      </c>
      <c r="AF290" s="193"/>
      <c r="AG290" s="194"/>
    </row>
    <row r="291" spans="1:33" s="79" customFormat="1" ht="17.25" customHeight="1">
      <c r="A291" s="200"/>
      <c r="B291" s="228"/>
      <c r="C291" s="190"/>
      <c r="D291" s="81"/>
      <c r="E291" s="82"/>
      <c r="F291" s="82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3"/>
      <c r="S291" s="86"/>
      <c r="T291" s="86"/>
      <c r="U291" s="80" t="s">
        <v>240</v>
      </c>
      <c r="V291" s="81">
        <f t="shared" si="74"/>
        <v>0</v>
      </c>
      <c r="W291" s="81">
        <f t="shared" si="74"/>
        <v>0</v>
      </c>
      <c r="X291" s="85">
        <v>0</v>
      </c>
      <c r="Y291" s="81">
        <v>0</v>
      </c>
      <c r="Z291" s="81">
        <v>0</v>
      </c>
      <c r="AA291" s="81">
        <v>0</v>
      </c>
      <c r="AB291" s="81">
        <v>0</v>
      </c>
      <c r="AC291" s="81">
        <v>0</v>
      </c>
      <c r="AD291" s="81">
        <v>0</v>
      </c>
      <c r="AE291" s="81">
        <v>0</v>
      </c>
      <c r="AF291" s="193"/>
      <c r="AG291" s="194"/>
    </row>
    <row r="292" spans="1:33" s="79" customFormat="1" ht="17.25" customHeight="1">
      <c r="A292" s="200"/>
      <c r="B292" s="228"/>
      <c r="C292" s="190"/>
      <c r="D292" s="81"/>
      <c r="E292" s="82"/>
      <c r="F292" s="82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3"/>
      <c r="S292" s="84"/>
      <c r="T292" s="84"/>
      <c r="U292" s="80" t="s">
        <v>241</v>
      </c>
      <c r="V292" s="81">
        <f t="shared" si="74"/>
        <v>0</v>
      </c>
      <c r="W292" s="81">
        <f t="shared" si="74"/>
        <v>0</v>
      </c>
      <c r="X292" s="85">
        <v>0</v>
      </c>
      <c r="Y292" s="81">
        <v>0</v>
      </c>
      <c r="Z292" s="81">
        <v>0</v>
      </c>
      <c r="AA292" s="81">
        <v>0</v>
      </c>
      <c r="AB292" s="81">
        <v>0</v>
      </c>
      <c r="AC292" s="81">
        <v>0</v>
      </c>
      <c r="AD292" s="81">
        <v>0</v>
      </c>
      <c r="AE292" s="81">
        <v>0</v>
      </c>
      <c r="AF292" s="193"/>
      <c r="AG292" s="194"/>
    </row>
    <row r="293" spans="1:33" s="79" customFormat="1" ht="17.25" customHeight="1">
      <c r="A293" s="200"/>
      <c r="B293" s="228"/>
      <c r="C293" s="81"/>
      <c r="D293" s="81"/>
      <c r="E293" s="82"/>
      <c r="F293" s="82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3"/>
      <c r="S293" s="86"/>
      <c r="T293" s="86"/>
      <c r="U293" s="80" t="s">
        <v>252</v>
      </c>
      <c r="V293" s="81">
        <f>X293+Z293+AB293+AD293</f>
        <v>0</v>
      </c>
      <c r="W293" s="81">
        <f>Y293+AA293+AC293+AE293</f>
        <v>0</v>
      </c>
      <c r="X293" s="85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>
        <v>0</v>
      </c>
      <c r="AE293" s="81">
        <v>0</v>
      </c>
      <c r="AF293" s="193"/>
      <c r="AG293" s="194"/>
    </row>
    <row r="294" spans="1:33" s="79" customFormat="1" ht="17.25" customHeight="1" thickBot="1">
      <c r="A294" s="201"/>
      <c r="B294" s="239"/>
      <c r="C294" s="88"/>
      <c r="D294" s="88"/>
      <c r="E294" s="89"/>
      <c r="F294" s="89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106"/>
      <c r="S294" s="90"/>
      <c r="T294" s="90"/>
      <c r="U294" s="91" t="s">
        <v>253</v>
      </c>
      <c r="V294" s="88">
        <f>X294+Z294+AB294+AD294</f>
        <v>0</v>
      </c>
      <c r="W294" s="88">
        <f>Y294+AA294+AC294+AE294</f>
        <v>0</v>
      </c>
      <c r="X294" s="92">
        <v>0</v>
      </c>
      <c r="Y294" s="88">
        <v>0</v>
      </c>
      <c r="Z294" s="88">
        <v>0</v>
      </c>
      <c r="AA294" s="88">
        <v>0</v>
      </c>
      <c r="AB294" s="88">
        <v>0</v>
      </c>
      <c r="AC294" s="88">
        <v>0</v>
      </c>
      <c r="AD294" s="88">
        <v>0</v>
      </c>
      <c r="AE294" s="88">
        <v>0</v>
      </c>
      <c r="AF294" s="195"/>
      <c r="AG294" s="196"/>
    </row>
    <row r="295" spans="1:33" s="162" customFormat="1" ht="17.25" customHeight="1">
      <c r="A295" s="199" t="s">
        <v>296</v>
      </c>
      <c r="B295" s="202" t="s">
        <v>297</v>
      </c>
      <c r="C295" s="197">
        <v>180</v>
      </c>
      <c r="D295" s="134"/>
      <c r="E295" s="94"/>
      <c r="F295" s="9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95"/>
      <c r="S295" s="136"/>
      <c r="T295" s="136"/>
      <c r="U295" s="68" t="s">
        <v>86</v>
      </c>
      <c r="V295" s="69">
        <f aca="true" t="shared" si="75" ref="V295:AE295">SUM(V296:V300)</f>
        <v>33000</v>
      </c>
      <c r="W295" s="69">
        <f t="shared" si="75"/>
        <v>0</v>
      </c>
      <c r="X295" s="69">
        <f t="shared" si="75"/>
        <v>33000</v>
      </c>
      <c r="Y295" s="69">
        <f t="shared" si="75"/>
        <v>0</v>
      </c>
      <c r="Z295" s="69">
        <f t="shared" si="75"/>
        <v>0</v>
      </c>
      <c r="AA295" s="69">
        <f t="shared" si="75"/>
        <v>0</v>
      </c>
      <c r="AB295" s="69">
        <f t="shared" si="75"/>
        <v>0</v>
      </c>
      <c r="AC295" s="69">
        <f t="shared" si="75"/>
        <v>0</v>
      </c>
      <c r="AD295" s="69">
        <f t="shared" si="75"/>
        <v>0</v>
      </c>
      <c r="AE295" s="69">
        <f t="shared" si="75"/>
        <v>0</v>
      </c>
      <c r="AF295" s="205" t="s">
        <v>41</v>
      </c>
      <c r="AG295" s="206"/>
    </row>
    <row r="296" spans="1:33" s="162" customFormat="1" ht="17.25" customHeight="1">
      <c r="A296" s="200"/>
      <c r="B296" s="203"/>
      <c r="C296" s="198"/>
      <c r="D296" s="99"/>
      <c r="E296" s="99"/>
      <c r="F296" s="99"/>
      <c r="G296" s="99"/>
      <c r="H296" s="99"/>
      <c r="I296" s="135"/>
      <c r="J296" s="135"/>
      <c r="K296" s="135"/>
      <c r="L296" s="135"/>
      <c r="M296" s="135"/>
      <c r="N296" s="135"/>
      <c r="O296" s="135"/>
      <c r="P296" s="135"/>
      <c r="Q296" s="135"/>
      <c r="R296" s="9"/>
      <c r="S296" s="137"/>
      <c r="T296" s="137"/>
      <c r="U296" s="140" t="s">
        <v>81</v>
      </c>
      <c r="V296" s="135">
        <f aca="true" t="shared" si="76" ref="V296:W302">X296+Z296+AB296+AD296</f>
        <v>0</v>
      </c>
      <c r="W296" s="135">
        <f t="shared" si="76"/>
        <v>0</v>
      </c>
      <c r="X296" s="71">
        <v>0</v>
      </c>
      <c r="Y296" s="135">
        <v>0</v>
      </c>
      <c r="Z296" s="135">
        <v>0</v>
      </c>
      <c r="AA296" s="135">
        <v>0</v>
      </c>
      <c r="AB296" s="135">
        <v>0</v>
      </c>
      <c r="AC296" s="135">
        <v>0</v>
      </c>
      <c r="AD296" s="135">
        <v>0</v>
      </c>
      <c r="AE296" s="135">
        <v>0</v>
      </c>
      <c r="AF296" s="207"/>
      <c r="AG296" s="208"/>
    </row>
    <row r="297" spans="1:33" s="162" customFormat="1" ht="17.25" customHeight="1">
      <c r="A297" s="200"/>
      <c r="B297" s="203"/>
      <c r="C297" s="198"/>
      <c r="D297" s="99"/>
      <c r="E297" s="99"/>
      <c r="F297" s="99"/>
      <c r="G297" s="99"/>
      <c r="H297" s="99"/>
      <c r="I297" s="135"/>
      <c r="J297" s="135"/>
      <c r="K297" s="135"/>
      <c r="L297" s="135"/>
      <c r="M297" s="135"/>
      <c r="N297" s="135"/>
      <c r="O297" s="135"/>
      <c r="P297" s="135"/>
      <c r="Q297" s="135"/>
      <c r="R297" s="9"/>
      <c r="S297" s="99"/>
      <c r="T297" s="99"/>
      <c r="U297" s="140" t="s">
        <v>82</v>
      </c>
      <c r="V297" s="135">
        <f t="shared" si="76"/>
        <v>0</v>
      </c>
      <c r="W297" s="135">
        <f t="shared" si="76"/>
        <v>0</v>
      </c>
      <c r="X297" s="71">
        <v>0</v>
      </c>
      <c r="Y297" s="135">
        <v>0</v>
      </c>
      <c r="Z297" s="135">
        <v>0</v>
      </c>
      <c r="AA297" s="135">
        <v>0</v>
      </c>
      <c r="AB297" s="135">
        <v>0</v>
      </c>
      <c r="AC297" s="135">
        <v>0</v>
      </c>
      <c r="AD297" s="135">
        <v>0</v>
      </c>
      <c r="AE297" s="135">
        <v>0</v>
      </c>
      <c r="AF297" s="207"/>
      <c r="AG297" s="208"/>
    </row>
    <row r="298" spans="1:33" s="162" customFormat="1" ht="17.25" customHeight="1">
      <c r="A298" s="200"/>
      <c r="B298" s="203"/>
      <c r="C298" s="198"/>
      <c r="D298" s="99"/>
      <c r="E298" s="99"/>
      <c r="F298" s="99"/>
      <c r="G298" s="99"/>
      <c r="H298" s="99"/>
      <c r="I298" s="135"/>
      <c r="J298" s="135"/>
      <c r="K298" s="135"/>
      <c r="L298" s="135"/>
      <c r="M298" s="135"/>
      <c r="N298" s="135"/>
      <c r="O298" s="135"/>
      <c r="P298" s="135"/>
      <c r="Q298" s="135"/>
      <c r="R298" s="9"/>
      <c r="S298" s="137"/>
      <c r="T298" s="137"/>
      <c r="U298" s="140" t="s">
        <v>239</v>
      </c>
      <c r="V298" s="135">
        <f t="shared" si="76"/>
        <v>0</v>
      </c>
      <c r="W298" s="135">
        <f t="shared" si="76"/>
        <v>0</v>
      </c>
      <c r="X298" s="71">
        <v>0</v>
      </c>
      <c r="Y298" s="135">
        <v>0</v>
      </c>
      <c r="Z298" s="135">
        <v>0</v>
      </c>
      <c r="AA298" s="135">
        <v>0</v>
      </c>
      <c r="AB298" s="135">
        <v>0</v>
      </c>
      <c r="AC298" s="135">
        <v>0</v>
      </c>
      <c r="AD298" s="135">
        <v>0</v>
      </c>
      <c r="AE298" s="135">
        <v>0</v>
      </c>
      <c r="AF298" s="207"/>
      <c r="AG298" s="208"/>
    </row>
    <row r="299" spans="1:33" s="162" customFormat="1" ht="17.25" customHeight="1">
      <c r="A299" s="200"/>
      <c r="B299" s="203"/>
      <c r="C299" s="198"/>
      <c r="D299" s="135"/>
      <c r="E299" s="98"/>
      <c r="F299" s="98">
        <v>1</v>
      </c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9"/>
      <c r="S299" s="142" t="s">
        <v>298</v>
      </c>
      <c r="T299" s="142" t="s">
        <v>299</v>
      </c>
      <c r="U299" s="140" t="s">
        <v>240</v>
      </c>
      <c r="V299" s="135">
        <f>X299+Z299+AB299+AD299</f>
        <v>3000</v>
      </c>
      <c r="W299" s="135">
        <f>Y299+AA299+AC299+AE299</f>
        <v>0</v>
      </c>
      <c r="X299" s="71">
        <v>3000</v>
      </c>
      <c r="Y299" s="135">
        <v>0</v>
      </c>
      <c r="Z299" s="135">
        <v>0</v>
      </c>
      <c r="AA299" s="135">
        <v>0</v>
      </c>
      <c r="AB299" s="135">
        <v>0</v>
      </c>
      <c r="AC299" s="135">
        <v>0</v>
      </c>
      <c r="AD299" s="135">
        <v>0</v>
      </c>
      <c r="AE299" s="135">
        <v>0</v>
      </c>
      <c r="AF299" s="207"/>
      <c r="AG299" s="208"/>
    </row>
    <row r="300" spans="1:33" s="162" customFormat="1" ht="17.25" customHeight="1">
      <c r="A300" s="200"/>
      <c r="B300" s="203"/>
      <c r="C300" s="198"/>
      <c r="D300" s="135">
        <v>1.5</v>
      </c>
      <c r="E300" s="98"/>
      <c r="F300" s="98"/>
      <c r="G300" s="135"/>
      <c r="H300" s="135">
        <v>1</v>
      </c>
      <c r="I300" s="135"/>
      <c r="J300" s="135"/>
      <c r="K300" s="135"/>
      <c r="L300" s="135"/>
      <c r="M300" s="135"/>
      <c r="N300" s="135"/>
      <c r="O300" s="135"/>
      <c r="P300" s="135"/>
      <c r="Q300" s="135"/>
      <c r="R300" s="9"/>
      <c r="S300" s="142" t="s">
        <v>298</v>
      </c>
      <c r="T300" s="142" t="s">
        <v>299</v>
      </c>
      <c r="U300" s="140" t="s">
        <v>241</v>
      </c>
      <c r="V300" s="135">
        <f>X300+Z300+AB300+AD300</f>
        <v>30000</v>
      </c>
      <c r="W300" s="135">
        <f>Y300+AA300+AC300+AE300</f>
        <v>0</v>
      </c>
      <c r="X300" s="71">
        <v>30000</v>
      </c>
      <c r="Y300" s="135">
        <v>0</v>
      </c>
      <c r="Z300" s="135">
        <v>0</v>
      </c>
      <c r="AA300" s="135">
        <v>0</v>
      </c>
      <c r="AB300" s="135">
        <v>0</v>
      </c>
      <c r="AC300" s="135">
        <v>0</v>
      </c>
      <c r="AD300" s="135">
        <v>0</v>
      </c>
      <c r="AE300" s="135">
        <v>0</v>
      </c>
      <c r="AF300" s="207"/>
      <c r="AG300" s="208"/>
    </row>
    <row r="301" spans="1:33" s="162" customFormat="1" ht="17.25" customHeight="1">
      <c r="A301" s="200"/>
      <c r="B301" s="203"/>
      <c r="C301" s="154"/>
      <c r="D301" s="135"/>
      <c r="E301" s="98"/>
      <c r="F301" s="98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9"/>
      <c r="S301" s="99"/>
      <c r="T301" s="99"/>
      <c r="U301" s="140" t="s">
        <v>252</v>
      </c>
      <c r="V301" s="135">
        <f t="shared" si="76"/>
        <v>0</v>
      </c>
      <c r="W301" s="135">
        <f t="shared" si="76"/>
        <v>0</v>
      </c>
      <c r="X301" s="71">
        <v>0</v>
      </c>
      <c r="Y301" s="135">
        <v>0</v>
      </c>
      <c r="Z301" s="135">
        <v>0</v>
      </c>
      <c r="AA301" s="135">
        <v>0</v>
      </c>
      <c r="AB301" s="135">
        <v>0</v>
      </c>
      <c r="AC301" s="135">
        <v>0</v>
      </c>
      <c r="AD301" s="135">
        <v>0</v>
      </c>
      <c r="AE301" s="135">
        <v>0</v>
      </c>
      <c r="AF301" s="207"/>
      <c r="AG301" s="208"/>
    </row>
    <row r="302" spans="1:33" s="162" customFormat="1" ht="17.25" customHeight="1" thickBot="1">
      <c r="A302" s="201"/>
      <c r="B302" s="204"/>
      <c r="C302" s="183"/>
      <c r="D302" s="100"/>
      <c r="E302" s="102"/>
      <c r="F302" s="102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3"/>
      <c r="S302" s="138"/>
      <c r="T302" s="138"/>
      <c r="U302" s="72" t="s">
        <v>253</v>
      </c>
      <c r="V302" s="100">
        <f t="shared" si="76"/>
        <v>0</v>
      </c>
      <c r="W302" s="100">
        <f t="shared" si="76"/>
        <v>0</v>
      </c>
      <c r="X302" s="105">
        <v>0</v>
      </c>
      <c r="Y302" s="100">
        <v>0</v>
      </c>
      <c r="Z302" s="100">
        <v>0</v>
      </c>
      <c r="AA302" s="100">
        <v>0</v>
      </c>
      <c r="AB302" s="100">
        <v>0</v>
      </c>
      <c r="AC302" s="100">
        <v>0</v>
      </c>
      <c r="AD302" s="100">
        <v>0</v>
      </c>
      <c r="AE302" s="100">
        <v>0</v>
      </c>
      <c r="AF302" s="209"/>
      <c r="AG302" s="210"/>
    </row>
    <row r="303" spans="1:33" s="111" customFormat="1" ht="17.25" customHeight="1">
      <c r="A303" s="342"/>
      <c r="B303" s="339" t="s">
        <v>271</v>
      </c>
      <c r="C303" s="177" t="s">
        <v>12</v>
      </c>
      <c r="D303" s="69">
        <f>SUM(D304:D310)</f>
        <v>60.19599999999999</v>
      </c>
      <c r="E303" s="69">
        <f aca="true" t="shared" si="77" ref="E303:P303">SUM(E304:E310)</f>
        <v>0</v>
      </c>
      <c r="F303" s="69">
        <f t="shared" si="77"/>
        <v>27</v>
      </c>
      <c r="G303" s="69">
        <f t="shared" si="77"/>
        <v>0</v>
      </c>
      <c r="H303" s="69">
        <f t="shared" si="77"/>
        <v>37</v>
      </c>
      <c r="I303" s="69">
        <f t="shared" si="77"/>
        <v>0</v>
      </c>
      <c r="J303" s="69">
        <f t="shared" si="77"/>
        <v>2</v>
      </c>
      <c r="K303" s="69">
        <f t="shared" si="77"/>
        <v>0</v>
      </c>
      <c r="L303" s="69">
        <f t="shared" si="77"/>
        <v>0</v>
      </c>
      <c r="M303" s="69">
        <f t="shared" si="77"/>
        <v>0</v>
      </c>
      <c r="N303" s="69">
        <f t="shared" si="77"/>
        <v>0</v>
      </c>
      <c r="O303" s="69">
        <f t="shared" si="77"/>
        <v>0</v>
      </c>
      <c r="P303" s="69">
        <f t="shared" si="77"/>
        <v>0</v>
      </c>
      <c r="Q303" s="69">
        <f>SUM(Q304:Q310)</f>
        <v>0</v>
      </c>
      <c r="R303" s="107"/>
      <c r="S303" s="108"/>
      <c r="T303" s="96"/>
      <c r="U303" s="68" t="s">
        <v>12</v>
      </c>
      <c r="V303" s="69">
        <f>SUM(V304:V310)</f>
        <v>889693.1000000001</v>
      </c>
      <c r="W303" s="69">
        <f aca="true" t="shared" si="78" ref="W303:AE303">SUM(W304:W310)</f>
        <v>0</v>
      </c>
      <c r="X303" s="69">
        <f t="shared" si="78"/>
        <v>780456.2000000001</v>
      </c>
      <c r="Y303" s="69">
        <f t="shared" si="78"/>
        <v>0</v>
      </c>
      <c r="Z303" s="69">
        <f t="shared" si="78"/>
        <v>0</v>
      </c>
      <c r="AA303" s="69">
        <f t="shared" si="78"/>
        <v>0</v>
      </c>
      <c r="AB303" s="69">
        <f t="shared" si="78"/>
        <v>109236.9</v>
      </c>
      <c r="AC303" s="69">
        <f t="shared" si="78"/>
        <v>0</v>
      </c>
      <c r="AD303" s="69">
        <f t="shared" si="78"/>
        <v>0</v>
      </c>
      <c r="AE303" s="69">
        <f t="shared" si="78"/>
        <v>0</v>
      </c>
      <c r="AF303" s="109"/>
      <c r="AG303" s="110"/>
    </row>
    <row r="304" spans="1:33" s="70" customFormat="1" ht="17.25" customHeight="1">
      <c r="A304" s="343"/>
      <c r="B304" s="340"/>
      <c r="C304" s="112">
        <v>2024</v>
      </c>
      <c r="D304" s="113">
        <f>D296+D288+D280+D272+D264+D256+D248+D240+D232+D224+D216+D208+D200+D192+D184+D176+D168+D160+D152+D144+D136+D128+D120+D112+D104+D96+D88+D80+D72+D64+D56+D48+D40+D32+D24</f>
        <v>22.11</v>
      </c>
      <c r="E304" s="113">
        <f aca="true" t="shared" si="79" ref="E304:O304">E24+E32+E40+E48+E56+E64+E72+E80+E88+E96+E104+E112+E120+E128+E136+E144+E152+E160+E168+E176+E184+E192+E200+E208+E216+E224+E232+E240+E248+E256+E264+E272+E280+E288+E296</f>
        <v>0</v>
      </c>
      <c r="F304" s="113">
        <f t="shared" si="79"/>
        <v>4</v>
      </c>
      <c r="G304" s="113">
        <f t="shared" si="79"/>
        <v>0</v>
      </c>
      <c r="H304" s="113">
        <f t="shared" si="79"/>
        <v>11</v>
      </c>
      <c r="I304" s="113">
        <f t="shared" si="79"/>
        <v>0</v>
      </c>
      <c r="J304" s="113">
        <f t="shared" si="79"/>
        <v>1</v>
      </c>
      <c r="K304" s="113">
        <f t="shared" si="79"/>
        <v>0</v>
      </c>
      <c r="L304" s="113">
        <f t="shared" si="79"/>
        <v>0</v>
      </c>
      <c r="M304" s="113">
        <f t="shared" si="79"/>
        <v>0</v>
      </c>
      <c r="N304" s="113">
        <f t="shared" si="79"/>
        <v>0</v>
      </c>
      <c r="O304" s="113">
        <f t="shared" si="79"/>
        <v>0</v>
      </c>
      <c r="P304" s="113">
        <f>P24+P32+P40+P48+P56+P64+P72+P80+P88+P96+P104+P112+P120+P128+P136+P144+P152+P160+P168+P176+P184+P192+P200+P208+P216+P224+P232+P240+P248+P256+P264+P288+P280+P272</f>
        <v>0</v>
      </c>
      <c r="Q304" s="113">
        <f>Q24+Q32+Q40+Q48+Q56+Q64+Q72+Q80+Q88+Q96+Q104+Q112+Q120+Q128+Q136+Q144+Q152+Q160+Q168+Q176+Q184+Q192+Q200+Q208+Q216+Q224+Q232+Q240+Q248+Q256+Q264+Q288+Q280+Q272</f>
        <v>0</v>
      </c>
      <c r="R304" s="9"/>
      <c r="S304" s="9"/>
      <c r="T304" s="114"/>
      <c r="U304" s="115" t="s">
        <v>81</v>
      </c>
      <c r="V304" s="113">
        <f>V24+V32+V40+V48+V56+V64+V72+V80+V88+V96+V104+V112+V120+V128+V136+V144+V152+V160+V168+V176+V184+V192+V200+V208+V216+V224+V232+V240+V248+V256+V264+V288+V280+V272+V296</f>
        <v>354100.9000000001</v>
      </c>
      <c r="W304" s="113">
        <f aca="true" t="shared" si="80" ref="W304:AE304">W24+W32+W40+W48+W56+W64+W72+W80+W88+W96+W104+W112+W120+W128+W136+W144+W152+W160+W168+W176+W184+W192+W200+W208+W216+W224+W232+W240+W248+W256+W264+W288+W280+W272+W296</f>
        <v>0</v>
      </c>
      <c r="X304" s="113">
        <f t="shared" si="80"/>
        <v>283429.80000000005</v>
      </c>
      <c r="Y304" s="113">
        <f t="shared" si="80"/>
        <v>0</v>
      </c>
      <c r="Z304" s="113">
        <f t="shared" si="80"/>
        <v>0</v>
      </c>
      <c r="AA304" s="113">
        <f t="shared" si="80"/>
        <v>0</v>
      </c>
      <c r="AB304" s="113">
        <f t="shared" si="80"/>
        <v>70671.09999999999</v>
      </c>
      <c r="AC304" s="113">
        <f t="shared" si="80"/>
        <v>0</v>
      </c>
      <c r="AD304" s="113">
        <f t="shared" si="80"/>
        <v>0</v>
      </c>
      <c r="AE304" s="113">
        <f t="shared" si="80"/>
        <v>0</v>
      </c>
      <c r="AF304" s="252"/>
      <c r="AG304" s="253"/>
    </row>
    <row r="305" spans="1:33" s="70" customFormat="1" ht="17.25" customHeight="1">
      <c r="A305" s="343"/>
      <c r="B305" s="340"/>
      <c r="C305" s="116">
        <v>2025</v>
      </c>
      <c r="D305" s="113">
        <f>D297+D289+D281+D273+D265+D257+D249+D241+D233+D225+D217+D209+D201+D193+D185+D177+D169+D161+D153+D145+D137+D129+D121+D113+D105+D97+D89+D81+D73+D65+D57+D49+D41+D33+D25</f>
        <v>16.886</v>
      </c>
      <c r="E305" s="113">
        <f aca="true" t="shared" si="81" ref="E305:P306">E25+E33+E41+E49+E57+E65+E73+E81+E89+E97+E105+E113+E121+E129+E137+E145+E153+E161+E169+E177+E185+E193+E201+E209+E217+E225+E233+E241+E249+E257+E265+E273+E281+E289+E297</f>
        <v>0</v>
      </c>
      <c r="F305" s="113">
        <f t="shared" si="81"/>
        <v>0</v>
      </c>
      <c r="G305" s="113">
        <f t="shared" si="81"/>
        <v>0</v>
      </c>
      <c r="H305" s="113">
        <f t="shared" si="81"/>
        <v>4</v>
      </c>
      <c r="I305" s="113">
        <f t="shared" si="81"/>
        <v>0</v>
      </c>
      <c r="J305" s="113">
        <f t="shared" si="81"/>
        <v>0</v>
      </c>
      <c r="K305" s="113">
        <f t="shared" si="81"/>
        <v>0</v>
      </c>
      <c r="L305" s="113">
        <f t="shared" si="81"/>
        <v>0</v>
      </c>
      <c r="M305" s="113">
        <f t="shared" si="81"/>
        <v>0</v>
      </c>
      <c r="N305" s="113">
        <f t="shared" si="81"/>
        <v>0</v>
      </c>
      <c r="O305" s="113">
        <f t="shared" si="81"/>
        <v>0</v>
      </c>
      <c r="P305" s="113">
        <f>P25+P33+P41+P49+P57+P65+P73+P81+P89+P97+P105+P113+P121+P129+P137+P145+P153+P161+P169+P177+P185+P193+P201+P209+P217+P225+P233+P241+P249+P257+P265+P289+P281+P273</f>
        <v>0</v>
      </c>
      <c r="Q305" s="113">
        <f>Q25+Q33+Q41+Q49+Q57+Q65+Q73+Q81+Q89+Q97+Q105+Q113+Q121+Q129+Q137+Q145+Q153+Q161+Q169+Q177+Q185+Q193+Q201+Q209+Q217+Q225+Q233+Q241+Q249+Q257+Q265+Q289+Q281+Q273</f>
        <v>0</v>
      </c>
      <c r="R305" s="9"/>
      <c r="S305" s="9"/>
      <c r="T305" s="99"/>
      <c r="U305" s="115" t="s">
        <v>82</v>
      </c>
      <c r="V305" s="113">
        <f aca="true" t="shared" si="82" ref="V305:AE310">V25+V33+V41+V49+V57+V65+V73+V81+V89+V97+V105+V113+V121+V129+V137+V145+V153+V161+V169+V177+V185+V193+V201+V209+V217+V225+V233+V241+V249+V257+V265+V289+V281+V273+V297</f>
        <v>126882.3</v>
      </c>
      <c r="W305" s="113">
        <f t="shared" si="82"/>
        <v>0</v>
      </c>
      <c r="X305" s="113">
        <f t="shared" si="82"/>
        <v>123116.1</v>
      </c>
      <c r="Y305" s="113">
        <f t="shared" si="82"/>
        <v>0</v>
      </c>
      <c r="Z305" s="113">
        <f t="shared" si="82"/>
        <v>0</v>
      </c>
      <c r="AA305" s="113">
        <f t="shared" si="82"/>
        <v>0</v>
      </c>
      <c r="AB305" s="113">
        <f t="shared" si="82"/>
        <v>3766.2</v>
      </c>
      <c r="AC305" s="113">
        <f t="shared" si="82"/>
        <v>0</v>
      </c>
      <c r="AD305" s="113">
        <f t="shared" si="82"/>
        <v>0</v>
      </c>
      <c r="AE305" s="113">
        <f t="shared" si="82"/>
        <v>0</v>
      </c>
      <c r="AF305" s="252"/>
      <c r="AG305" s="253"/>
    </row>
    <row r="306" spans="1:33" s="70" customFormat="1" ht="17.25" customHeight="1">
      <c r="A306" s="343"/>
      <c r="B306" s="340"/>
      <c r="C306" s="116">
        <v>2026</v>
      </c>
      <c r="D306" s="113">
        <f>D298+D290+D282+D274+D266+D258+D250+D242+D234+D226+D218+D210+D202+D194+D186+D178+D170+D162+D154+D146+D138+D130+D122+D114+D106+D98+D90+D82+D74+D66+D58+D50+D42+D34+D26</f>
        <v>0</v>
      </c>
      <c r="E306" s="113">
        <f t="shared" si="81"/>
        <v>0</v>
      </c>
      <c r="F306" s="113">
        <f t="shared" si="81"/>
        <v>0</v>
      </c>
      <c r="G306" s="113">
        <f t="shared" si="81"/>
        <v>0</v>
      </c>
      <c r="H306" s="113">
        <f t="shared" si="81"/>
        <v>1</v>
      </c>
      <c r="I306" s="113">
        <f t="shared" si="81"/>
        <v>0</v>
      </c>
      <c r="J306" s="113">
        <f t="shared" si="81"/>
        <v>0</v>
      </c>
      <c r="K306" s="113">
        <f t="shared" si="81"/>
        <v>0</v>
      </c>
      <c r="L306" s="113">
        <f t="shared" si="81"/>
        <v>0</v>
      </c>
      <c r="M306" s="113">
        <f t="shared" si="81"/>
        <v>0</v>
      </c>
      <c r="N306" s="113">
        <f t="shared" si="81"/>
        <v>0</v>
      </c>
      <c r="O306" s="113">
        <f t="shared" si="81"/>
        <v>0</v>
      </c>
      <c r="P306" s="113">
        <f t="shared" si="81"/>
        <v>0</v>
      </c>
      <c r="Q306" s="113">
        <f>Q26+Q34+Q42+Q50+Q58+Q66+Q74+Q82+Q90+Q98+Q106+Q114+Q122+Q130+Q138+Q146+Q154+Q162+Q170+Q178+Q186+Q194+Q202+Q210+Q218+Q226+Q234+Q242+Q250+Q258+Q266+Q290+Q282+Q274</f>
        <v>0</v>
      </c>
      <c r="R306" s="9"/>
      <c r="S306" s="9"/>
      <c r="T306" s="65"/>
      <c r="U306" s="115" t="s">
        <v>239</v>
      </c>
      <c r="V306" s="113">
        <f t="shared" si="82"/>
        <v>46399.5</v>
      </c>
      <c r="W306" s="113">
        <f t="shared" si="82"/>
        <v>0</v>
      </c>
      <c r="X306" s="113">
        <f t="shared" si="82"/>
        <v>11599.9</v>
      </c>
      <c r="Y306" s="113">
        <f t="shared" si="82"/>
        <v>0</v>
      </c>
      <c r="Z306" s="113">
        <f t="shared" si="82"/>
        <v>0</v>
      </c>
      <c r="AA306" s="113">
        <f t="shared" si="82"/>
        <v>0</v>
      </c>
      <c r="AB306" s="113">
        <f t="shared" si="82"/>
        <v>34799.6</v>
      </c>
      <c r="AC306" s="113">
        <f t="shared" si="82"/>
        <v>0</v>
      </c>
      <c r="AD306" s="113">
        <f t="shared" si="82"/>
        <v>0</v>
      </c>
      <c r="AE306" s="113">
        <f t="shared" si="82"/>
        <v>0</v>
      </c>
      <c r="AF306" s="252"/>
      <c r="AG306" s="253"/>
    </row>
    <row r="307" spans="1:33" s="70" customFormat="1" ht="17.25" customHeight="1">
      <c r="A307" s="343"/>
      <c r="B307" s="340"/>
      <c r="C307" s="116">
        <v>2027</v>
      </c>
      <c r="D307" s="113">
        <f>D299+D291+D283+D275+D267+D259+D251+D243+D235+D227+D219+D211+D203+D195+D187+D179+D171+D163+D155+D147+D139+D131+D123+D115+D107+D99+D91+D83+D75+D67+D59+D51+D43+D35+D27</f>
        <v>0</v>
      </c>
      <c r="E307" s="113">
        <f aca="true" t="shared" si="83" ref="E307:P307">E27+E35+E43+E51+E59+E67+E75+E83+E91+E99+E107+E115+E123+E131+E139+E148+E157+E163+E171+E179+E187+E195+E204+E213+E219+E228+E237+E244+E251+E259+E267+E275+E283+E291+E299</f>
        <v>0</v>
      </c>
      <c r="F307" s="113">
        <f t="shared" si="83"/>
        <v>9</v>
      </c>
      <c r="G307" s="113">
        <f t="shared" si="83"/>
        <v>0</v>
      </c>
      <c r="H307" s="113">
        <f t="shared" si="83"/>
        <v>6</v>
      </c>
      <c r="I307" s="113">
        <f t="shared" si="83"/>
        <v>0</v>
      </c>
      <c r="J307" s="113">
        <f t="shared" si="83"/>
        <v>0</v>
      </c>
      <c r="K307" s="113">
        <f t="shared" si="83"/>
        <v>0</v>
      </c>
      <c r="L307" s="113">
        <f t="shared" si="83"/>
        <v>0</v>
      </c>
      <c r="M307" s="113">
        <f t="shared" si="83"/>
        <v>0</v>
      </c>
      <c r="N307" s="113">
        <f t="shared" si="83"/>
        <v>0</v>
      </c>
      <c r="O307" s="113">
        <f t="shared" si="83"/>
        <v>0</v>
      </c>
      <c r="P307" s="113">
        <f t="shared" si="83"/>
        <v>0</v>
      </c>
      <c r="Q307" s="113">
        <f>Q27+Q35+Q43+Q51+Q59+Q67+Q75+Q83+Q91+Q99+Q107+Q115+Q123+Q131+Q139+Q148+Q157+Q163+Q171+Q179+Q187+Q195+Q204+Q213+Q219+Q228+Q237+Q244+Q251+Q259+Q267+Q291+Q283+Q275</f>
        <v>0</v>
      </c>
      <c r="R307" s="9"/>
      <c r="S307" s="9"/>
      <c r="T307" s="65"/>
      <c r="U307" s="115" t="s">
        <v>240</v>
      </c>
      <c r="V307" s="113">
        <f t="shared" si="82"/>
        <v>5200</v>
      </c>
      <c r="W307" s="113">
        <f t="shared" si="82"/>
        <v>0</v>
      </c>
      <c r="X307" s="113">
        <f t="shared" si="82"/>
        <v>5200</v>
      </c>
      <c r="Y307" s="113">
        <f t="shared" si="82"/>
        <v>0</v>
      </c>
      <c r="Z307" s="113">
        <f t="shared" si="82"/>
        <v>0</v>
      </c>
      <c r="AA307" s="113">
        <f t="shared" si="82"/>
        <v>0</v>
      </c>
      <c r="AB307" s="113">
        <f t="shared" si="82"/>
        <v>0</v>
      </c>
      <c r="AC307" s="113">
        <f t="shared" si="82"/>
        <v>0</v>
      </c>
      <c r="AD307" s="113">
        <f t="shared" si="82"/>
        <v>0</v>
      </c>
      <c r="AE307" s="113">
        <f t="shared" si="82"/>
        <v>0</v>
      </c>
      <c r="AF307" s="252"/>
      <c r="AG307" s="253"/>
    </row>
    <row r="308" spans="1:33" s="70" customFormat="1" ht="17.25" customHeight="1">
      <c r="A308" s="343"/>
      <c r="B308" s="340"/>
      <c r="C308" s="116">
        <v>2028</v>
      </c>
      <c r="D308" s="113">
        <f>D300+D292+D284+D276+D268+D260+D252+D244+D236+D228+D220+D212+D204+D196+D188+D180+D172+D164+D156+D148+D140+D132+D124+D116+D108+D100+D92+D84+D76+D68+D60+D52+D44+D36+D28</f>
        <v>13.9</v>
      </c>
      <c r="E308" s="113">
        <f aca="true" t="shared" si="84" ref="E308:Q308">E28+E36+E44+E52+E60+E68+E76+E84+E92+E100+E108+E116+E124+E132+E140+E148+E156+E164+E172+E180+E188+E196+E204+E212+E220+E228+E236+E244+E252+E260+E268+E276+E284+E292+E300</f>
        <v>0</v>
      </c>
      <c r="F308" s="113">
        <f t="shared" si="84"/>
        <v>6</v>
      </c>
      <c r="G308" s="113">
        <f t="shared" si="84"/>
        <v>0</v>
      </c>
      <c r="H308" s="113">
        <f t="shared" si="84"/>
        <v>8</v>
      </c>
      <c r="I308" s="113">
        <f t="shared" si="84"/>
        <v>0</v>
      </c>
      <c r="J308" s="113">
        <f t="shared" si="84"/>
        <v>0</v>
      </c>
      <c r="K308" s="113">
        <f t="shared" si="84"/>
        <v>0</v>
      </c>
      <c r="L308" s="113">
        <f t="shared" si="84"/>
        <v>0</v>
      </c>
      <c r="M308" s="113">
        <f t="shared" si="84"/>
        <v>0</v>
      </c>
      <c r="N308" s="113">
        <f t="shared" si="84"/>
        <v>0</v>
      </c>
      <c r="O308" s="113">
        <f t="shared" si="84"/>
        <v>0</v>
      </c>
      <c r="P308" s="113">
        <f t="shared" si="84"/>
        <v>0</v>
      </c>
      <c r="Q308" s="113">
        <f t="shared" si="84"/>
        <v>0</v>
      </c>
      <c r="R308" s="9"/>
      <c r="S308" s="9"/>
      <c r="T308" s="99"/>
      <c r="U308" s="115" t="s">
        <v>241</v>
      </c>
      <c r="V308" s="113">
        <f t="shared" si="82"/>
        <v>216363.9</v>
      </c>
      <c r="W308" s="113">
        <f t="shared" si="82"/>
        <v>0</v>
      </c>
      <c r="X308" s="113">
        <f t="shared" si="82"/>
        <v>216363.9</v>
      </c>
      <c r="Y308" s="113">
        <f t="shared" si="82"/>
        <v>0</v>
      </c>
      <c r="Z308" s="113">
        <f t="shared" si="82"/>
        <v>0</v>
      </c>
      <c r="AA308" s="113">
        <f t="shared" si="82"/>
        <v>0</v>
      </c>
      <c r="AB308" s="113">
        <f t="shared" si="82"/>
        <v>0</v>
      </c>
      <c r="AC308" s="113">
        <f t="shared" si="82"/>
        <v>0</v>
      </c>
      <c r="AD308" s="113">
        <f t="shared" si="82"/>
        <v>0</v>
      </c>
      <c r="AE308" s="113">
        <f t="shared" si="82"/>
        <v>0</v>
      </c>
      <c r="AF308" s="252"/>
      <c r="AG308" s="253"/>
    </row>
    <row r="309" spans="1:33" s="117" customFormat="1" ht="17.25" customHeight="1">
      <c r="A309" s="343"/>
      <c r="B309" s="340"/>
      <c r="C309" s="116">
        <v>2029</v>
      </c>
      <c r="D309" s="113">
        <f>D301+D293+D285+D277+D269+D261+D253+D245+D237+D229+D221+D213+D205+D197+D189+D181+D173+D165+D157+D149+D141+D133+D125+D117+D109+D101+D93+D85+D77+D69+D61+D53+D45+D37+D29</f>
        <v>0.5</v>
      </c>
      <c r="E309" s="113">
        <f aca="true" t="shared" si="85" ref="E309:Q309">E29+E37+E45+E53+E61+E69+E77+E85+E93+E101+E109+E117+E125+E133+E141+E149+E157+E165+E173+E181+E189+E197+E205+E213+E221+E229+E237+E245+E253+E261+E269+E277+E285+E293+E301</f>
        <v>0</v>
      </c>
      <c r="F309" s="113">
        <f t="shared" si="85"/>
        <v>4</v>
      </c>
      <c r="G309" s="113">
        <f t="shared" si="85"/>
        <v>0</v>
      </c>
      <c r="H309" s="113">
        <f t="shared" si="85"/>
        <v>3</v>
      </c>
      <c r="I309" s="113">
        <f t="shared" si="85"/>
        <v>0</v>
      </c>
      <c r="J309" s="113">
        <f t="shared" si="85"/>
        <v>0</v>
      </c>
      <c r="K309" s="113">
        <f t="shared" si="85"/>
        <v>0</v>
      </c>
      <c r="L309" s="113">
        <f t="shared" si="85"/>
        <v>0</v>
      </c>
      <c r="M309" s="113">
        <f t="shared" si="85"/>
        <v>0</v>
      </c>
      <c r="N309" s="113">
        <f t="shared" si="85"/>
        <v>0</v>
      </c>
      <c r="O309" s="113">
        <f t="shared" si="85"/>
        <v>0</v>
      </c>
      <c r="P309" s="113">
        <f t="shared" si="85"/>
        <v>0</v>
      </c>
      <c r="Q309" s="113">
        <f t="shared" si="85"/>
        <v>0</v>
      </c>
      <c r="R309" s="9"/>
      <c r="S309" s="9"/>
      <c r="T309" s="65"/>
      <c r="U309" s="115" t="s">
        <v>252</v>
      </c>
      <c r="V309" s="113">
        <f t="shared" si="82"/>
        <v>8800</v>
      </c>
      <c r="W309" s="113">
        <f t="shared" si="82"/>
        <v>0</v>
      </c>
      <c r="X309" s="113">
        <f t="shared" si="82"/>
        <v>8800</v>
      </c>
      <c r="Y309" s="113">
        <f t="shared" si="82"/>
        <v>0</v>
      </c>
      <c r="Z309" s="113">
        <f t="shared" si="82"/>
        <v>0</v>
      </c>
      <c r="AA309" s="113">
        <f t="shared" si="82"/>
        <v>0</v>
      </c>
      <c r="AB309" s="113">
        <f t="shared" si="82"/>
        <v>0</v>
      </c>
      <c r="AC309" s="113">
        <f t="shared" si="82"/>
        <v>0</v>
      </c>
      <c r="AD309" s="113">
        <f t="shared" si="82"/>
        <v>0</v>
      </c>
      <c r="AE309" s="113">
        <f t="shared" si="82"/>
        <v>0</v>
      </c>
      <c r="AF309" s="252"/>
      <c r="AG309" s="253"/>
    </row>
    <row r="310" spans="1:33" s="70" customFormat="1" ht="17.25" customHeight="1" thickBot="1">
      <c r="A310" s="344"/>
      <c r="B310" s="341"/>
      <c r="C310" s="118">
        <v>2030</v>
      </c>
      <c r="D310" s="113">
        <f>D302+D294+D286+D278+D270+D262+D254+D246+D238+D230+D222+D214+D206+D198+D190+D182+D174+D166+D158+D150+D142+D134+D126+D118+D110+D102+D94+D86+D78+D70+D62+D54+D46+D38+D30</f>
        <v>6.8</v>
      </c>
      <c r="E310" s="113">
        <f aca="true" t="shared" si="86" ref="E310:Q310">E30+E38+E46+E54+E62+E70+E78+E86+E94+E102+E110+E118+E126+E134+E142+E150+E158+E166+E174+E182+E190+E198+E206+E214+E222+E230+E238+E246+E254+E262+E270+E278+E286+E294+E302</f>
        <v>0</v>
      </c>
      <c r="F310" s="113">
        <f t="shared" si="86"/>
        <v>4</v>
      </c>
      <c r="G310" s="113">
        <f t="shared" si="86"/>
        <v>0</v>
      </c>
      <c r="H310" s="113">
        <f t="shared" si="86"/>
        <v>4</v>
      </c>
      <c r="I310" s="113">
        <f t="shared" si="86"/>
        <v>0</v>
      </c>
      <c r="J310" s="113">
        <f t="shared" si="86"/>
        <v>1</v>
      </c>
      <c r="K310" s="113">
        <f t="shared" si="86"/>
        <v>0</v>
      </c>
      <c r="L310" s="113">
        <f t="shared" si="86"/>
        <v>0</v>
      </c>
      <c r="M310" s="113">
        <f t="shared" si="86"/>
        <v>0</v>
      </c>
      <c r="N310" s="113">
        <f t="shared" si="86"/>
        <v>0</v>
      </c>
      <c r="O310" s="113">
        <f t="shared" si="86"/>
        <v>0</v>
      </c>
      <c r="P310" s="113">
        <f t="shared" si="86"/>
        <v>0</v>
      </c>
      <c r="Q310" s="113">
        <f t="shared" si="86"/>
        <v>0</v>
      </c>
      <c r="R310" s="119"/>
      <c r="S310" s="104"/>
      <c r="T310" s="104"/>
      <c r="U310" s="115" t="s">
        <v>253</v>
      </c>
      <c r="V310" s="113">
        <f t="shared" si="82"/>
        <v>131946.5</v>
      </c>
      <c r="W310" s="113">
        <f t="shared" si="82"/>
        <v>0</v>
      </c>
      <c r="X310" s="113">
        <f t="shared" si="82"/>
        <v>131946.5</v>
      </c>
      <c r="Y310" s="113">
        <f t="shared" si="82"/>
        <v>0</v>
      </c>
      <c r="Z310" s="113">
        <f t="shared" si="82"/>
        <v>0</v>
      </c>
      <c r="AA310" s="113">
        <f t="shared" si="82"/>
        <v>0</v>
      </c>
      <c r="AB310" s="113">
        <f t="shared" si="82"/>
        <v>0</v>
      </c>
      <c r="AC310" s="113">
        <f t="shared" si="82"/>
        <v>0</v>
      </c>
      <c r="AD310" s="113">
        <f t="shared" si="82"/>
        <v>0</v>
      </c>
      <c r="AE310" s="113">
        <f t="shared" si="82"/>
        <v>0</v>
      </c>
      <c r="AF310" s="254"/>
      <c r="AG310" s="255"/>
    </row>
    <row r="311" spans="1:33" s="111" customFormat="1" ht="17.25" customHeight="1" thickBot="1">
      <c r="A311" s="262" t="s">
        <v>97</v>
      </c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63"/>
      <c r="AG311" s="264"/>
    </row>
    <row r="312" spans="1:33" s="111" customFormat="1" ht="17.25" customHeight="1">
      <c r="A312" s="199" t="s">
        <v>43</v>
      </c>
      <c r="B312" s="236" t="s">
        <v>16</v>
      </c>
      <c r="C312" s="217"/>
      <c r="D312" s="93"/>
      <c r="E312" s="94"/>
      <c r="F312" s="94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5"/>
      <c r="S312" s="96"/>
      <c r="T312" s="96"/>
      <c r="U312" s="68" t="s">
        <v>12</v>
      </c>
      <c r="V312" s="69">
        <f aca="true" t="shared" si="87" ref="V312:AE312">SUM(V313:V319)</f>
        <v>21000</v>
      </c>
      <c r="W312" s="69">
        <f t="shared" si="87"/>
        <v>0</v>
      </c>
      <c r="X312" s="69">
        <f t="shared" si="87"/>
        <v>21000</v>
      </c>
      <c r="Y312" s="69">
        <f t="shared" si="87"/>
        <v>0</v>
      </c>
      <c r="Z312" s="69">
        <f t="shared" si="87"/>
        <v>0</v>
      </c>
      <c r="AA312" s="69">
        <f t="shared" si="87"/>
        <v>0</v>
      </c>
      <c r="AB312" s="69">
        <f t="shared" si="87"/>
        <v>0</v>
      </c>
      <c r="AC312" s="69">
        <f t="shared" si="87"/>
        <v>0</v>
      </c>
      <c r="AD312" s="69">
        <f t="shared" si="87"/>
        <v>0</v>
      </c>
      <c r="AE312" s="69">
        <f t="shared" si="87"/>
        <v>0</v>
      </c>
      <c r="AF312" s="205" t="s">
        <v>13</v>
      </c>
      <c r="AG312" s="206"/>
    </row>
    <row r="313" spans="1:33" s="111" customFormat="1" ht="17.25" customHeight="1">
      <c r="A313" s="200"/>
      <c r="B313" s="237"/>
      <c r="C313" s="218"/>
      <c r="D313" s="97"/>
      <c r="E313" s="98"/>
      <c r="F313" s="98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"/>
      <c r="S313" s="65"/>
      <c r="T313" s="65"/>
      <c r="U313" s="66" t="s">
        <v>81</v>
      </c>
      <c r="V313" s="97">
        <f aca="true" t="shared" si="88" ref="V313:W317">X313+Z313+AB313+AD313</f>
        <v>0</v>
      </c>
      <c r="W313" s="97">
        <f t="shared" si="88"/>
        <v>0</v>
      </c>
      <c r="X313" s="71">
        <v>0</v>
      </c>
      <c r="Y313" s="97">
        <v>0</v>
      </c>
      <c r="Z313" s="97">
        <v>0</v>
      </c>
      <c r="AA313" s="97">
        <v>0</v>
      </c>
      <c r="AB313" s="97">
        <v>0</v>
      </c>
      <c r="AC313" s="97">
        <v>0</v>
      </c>
      <c r="AD313" s="97">
        <v>0</v>
      </c>
      <c r="AE313" s="97">
        <v>0</v>
      </c>
      <c r="AF313" s="207"/>
      <c r="AG313" s="208"/>
    </row>
    <row r="314" spans="1:33" s="111" customFormat="1" ht="17.25" customHeight="1">
      <c r="A314" s="200"/>
      <c r="B314" s="237"/>
      <c r="C314" s="218"/>
      <c r="D314" s="97"/>
      <c r="E314" s="98"/>
      <c r="F314" s="6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"/>
      <c r="S314" s="99"/>
      <c r="T314" s="99"/>
      <c r="U314" s="66" t="s">
        <v>82</v>
      </c>
      <c r="V314" s="97">
        <f t="shared" si="88"/>
        <v>0</v>
      </c>
      <c r="W314" s="97">
        <f t="shared" si="88"/>
        <v>0</v>
      </c>
      <c r="X314" s="71">
        <v>0</v>
      </c>
      <c r="Y314" s="97">
        <v>0</v>
      </c>
      <c r="Z314" s="97">
        <v>0</v>
      </c>
      <c r="AA314" s="97">
        <v>0</v>
      </c>
      <c r="AB314" s="97">
        <v>0</v>
      </c>
      <c r="AC314" s="97">
        <v>0</v>
      </c>
      <c r="AD314" s="97">
        <v>0</v>
      </c>
      <c r="AE314" s="97">
        <v>0</v>
      </c>
      <c r="AF314" s="207"/>
      <c r="AG314" s="208"/>
    </row>
    <row r="315" spans="1:33" s="111" customFormat="1" ht="17.25" customHeight="1">
      <c r="A315" s="200"/>
      <c r="B315" s="237"/>
      <c r="C315" s="218"/>
      <c r="D315" s="97"/>
      <c r="E315" s="98"/>
      <c r="F315" s="98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"/>
      <c r="S315" s="65"/>
      <c r="T315" s="65"/>
      <c r="U315" s="66" t="s">
        <v>239</v>
      </c>
      <c r="V315" s="97">
        <f t="shared" si="88"/>
        <v>0</v>
      </c>
      <c r="W315" s="97">
        <f t="shared" si="88"/>
        <v>0</v>
      </c>
      <c r="X315" s="71">
        <v>0</v>
      </c>
      <c r="Y315" s="97">
        <v>0</v>
      </c>
      <c r="Z315" s="97">
        <v>0</v>
      </c>
      <c r="AA315" s="97">
        <v>0</v>
      </c>
      <c r="AB315" s="97">
        <v>0</v>
      </c>
      <c r="AC315" s="97">
        <v>0</v>
      </c>
      <c r="AD315" s="97">
        <v>0</v>
      </c>
      <c r="AE315" s="97">
        <v>0</v>
      </c>
      <c r="AF315" s="207"/>
      <c r="AG315" s="208"/>
    </row>
    <row r="316" spans="1:33" s="111" customFormat="1" ht="17.25" customHeight="1">
      <c r="A316" s="200"/>
      <c r="B316" s="237"/>
      <c r="C316" s="218"/>
      <c r="D316" s="97"/>
      <c r="E316" s="98"/>
      <c r="F316" s="98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"/>
      <c r="S316" s="67"/>
      <c r="T316" s="67"/>
      <c r="U316" s="66" t="s">
        <v>240</v>
      </c>
      <c r="V316" s="135">
        <f>X316+Z316+AB316+AD316</f>
        <v>0</v>
      </c>
      <c r="W316" s="135">
        <f>Y316+AA316+AC316+AE316</f>
        <v>0</v>
      </c>
      <c r="X316" s="71">
        <v>0</v>
      </c>
      <c r="Y316" s="97">
        <v>0</v>
      </c>
      <c r="Z316" s="97">
        <v>0</v>
      </c>
      <c r="AA316" s="97">
        <v>0</v>
      </c>
      <c r="AB316" s="97">
        <v>0</v>
      </c>
      <c r="AC316" s="97">
        <v>0</v>
      </c>
      <c r="AD316" s="97">
        <v>0</v>
      </c>
      <c r="AE316" s="97">
        <v>0</v>
      </c>
      <c r="AF316" s="207"/>
      <c r="AG316" s="208"/>
    </row>
    <row r="317" spans="1:33" s="111" customFormat="1" ht="17.25" customHeight="1">
      <c r="A317" s="200"/>
      <c r="B317" s="237"/>
      <c r="C317" s="218"/>
      <c r="D317" s="97"/>
      <c r="E317" s="98"/>
      <c r="F317" s="98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"/>
      <c r="S317" s="65"/>
      <c r="T317" s="65"/>
      <c r="U317" s="66" t="s">
        <v>241</v>
      </c>
      <c r="V317" s="97">
        <f t="shared" si="88"/>
        <v>0</v>
      </c>
      <c r="W317" s="97">
        <f t="shared" si="88"/>
        <v>0</v>
      </c>
      <c r="X317" s="71">
        <v>0</v>
      </c>
      <c r="Y317" s="97">
        <v>0</v>
      </c>
      <c r="Z317" s="97">
        <v>0</v>
      </c>
      <c r="AA317" s="97">
        <v>0</v>
      </c>
      <c r="AB317" s="97">
        <v>0</v>
      </c>
      <c r="AC317" s="97">
        <v>0</v>
      </c>
      <c r="AD317" s="97">
        <v>0</v>
      </c>
      <c r="AE317" s="97">
        <v>0</v>
      </c>
      <c r="AF317" s="207"/>
      <c r="AG317" s="208"/>
    </row>
    <row r="318" spans="1:33" s="111" customFormat="1" ht="17.25" customHeight="1">
      <c r="A318" s="200"/>
      <c r="B318" s="237"/>
      <c r="C318" s="97"/>
      <c r="D318" s="97"/>
      <c r="E318" s="98"/>
      <c r="F318" s="98">
        <v>1</v>
      </c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"/>
      <c r="S318" s="142" t="s">
        <v>298</v>
      </c>
      <c r="T318" s="142" t="s">
        <v>299</v>
      </c>
      <c r="U318" s="66" t="s">
        <v>252</v>
      </c>
      <c r="V318" s="176">
        <f>X318+Z318+AB318+AD318</f>
        <v>21000</v>
      </c>
      <c r="W318" s="176">
        <f>Y318+AA318+AC318+AE318</f>
        <v>0</v>
      </c>
      <c r="X318" s="71">
        <v>21000</v>
      </c>
      <c r="Y318" s="97">
        <v>0</v>
      </c>
      <c r="Z318" s="97">
        <v>0</v>
      </c>
      <c r="AA318" s="97">
        <v>0</v>
      </c>
      <c r="AB318" s="97">
        <v>0</v>
      </c>
      <c r="AC318" s="97">
        <v>0</v>
      </c>
      <c r="AD318" s="97">
        <v>0</v>
      </c>
      <c r="AE318" s="97">
        <v>0</v>
      </c>
      <c r="AF318" s="207"/>
      <c r="AG318" s="208"/>
    </row>
    <row r="319" spans="1:33" s="111" customFormat="1" ht="17.25" customHeight="1" thickBot="1">
      <c r="A319" s="201"/>
      <c r="B319" s="238"/>
      <c r="C319" s="100"/>
      <c r="D319" s="97"/>
      <c r="E319" s="98"/>
      <c r="F319" s="98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"/>
      <c r="S319" s="65"/>
      <c r="T319" s="65"/>
      <c r="U319" s="66" t="s">
        <v>253</v>
      </c>
      <c r="V319" s="97">
        <f>X319+Z319+AB319+AD319</f>
        <v>0</v>
      </c>
      <c r="W319" s="97">
        <f>Y319+AA319+AC319+AE319</f>
        <v>0</v>
      </c>
      <c r="X319" s="71">
        <v>0</v>
      </c>
      <c r="Y319" s="97">
        <v>0</v>
      </c>
      <c r="Z319" s="97">
        <v>0</v>
      </c>
      <c r="AA319" s="97">
        <v>0</v>
      </c>
      <c r="AB319" s="97">
        <v>0</v>
      </c>
      <c r="AC319" s="97">
        <v>0</v>
      </c>
      <c r="AD319" s="97">
        <v>0</v>
      </c>
      <c r="AE319" s="97">
        <v>0</v>
      </c>
      <c r="AF319" s="209"/>
      <c r="AG319" s="210"/>
    </row>
    <row r="320" spans="1:33" s="111" customFormat="1" ht="17.25" customHeight="1">
      <c r="A320" s="199" t="s">
        <v>44</v>
      </c>
      <c r="B320" s="236" t="s">
        <v>115</v>
      </c>
      <c r="C320" s="217"/>
      <c r="D320" s="93"/>
      <c r="E320" s="94"/>
      <c r="F320" s="94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5"/>
      <c r="S320" s="96"/>
      <c r="T320" s="96"/>
      <c r="U320" s="68" t="s">
        <v>12</v>
      </c>
      <c r="V320" s="69">
        <f aca="true" t="shared" si="89" ref="V320:AE320">SUM(V321:V327)</f>
        <v>69613.13</v>
      </c>
      <c r="W320" s="69">
        <f t="shared" si="89"/>
        <v>0</v>
      </c>
      <c r="X320" s="69">
        <f t="shared" si="89"/>
        <v>69613.13</v>
      </c>
      <c r="Y320" s="69">
        <f t="shared" si="89"/>
        <v>0</v>
      </c>
      <c r="Z320" s="69">
        <f t="shared" si="89"/>
        <v>0</v>
      </c>
      <c r="AA320" s="69">
        <f t="shared" si="89"/>
        <v>0</v>
      </c>
      <c r="AB320" s="69">
        <f t="shared" si="89"/>
        <v>0</v>
      </c>
      <c r="AC320" s="69">
        <f t="shared" si="89"/>
        <v>0</v>
      </c>
      <c r="AD320" s="69">
        <f t="shared" si="89"/>
        <v>0</v>
      </c>
      <c r="AE320" s="69">
        <f t="shared" si="89"/>
        <v>0</v>
      </c>
      <c r="AF320" s="205" t="s">
        <v>13</v>
      </c>
      <c r="AG320" s="206"/>
    </row>
    <row r="321" spans="1:33" s="111" customFormat="1" ht="17.25" customHeight="1">
      <c r="A321" s="200"/>
      <c r="B321" s="237"/>
      <c r="C321" s="218"/>
      <c r="D321" s="97"/>
      <c r="E321" s="98"/>
      <c r="F321" s="98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"/>
      <c r="S321" s="65"/>
      <c r="T321" s="65"/>
      <c r="U321" s="66" t="s">
        <v>81</v>
      </c>
      <c r="V321" s="97">
        <f aca="true" t="shared" si="90" ref="V321:W326">X321+Z321+AB321+AD321</f>
        <v>0</v>
      </c>
      <c r="W321" s="97">
        <f t="shared" si="90"/>
        <v>0</v>
      </c>
      <c r="X321" s="71">
        <v>0</v>
      </c>
      <c r="Y321" s="97">
        <v>0</v>
      </c>
      <c r="Z321" s="97">
        <v>0</v>
      </c>
      <c r="AA321" s="97">
        <v>0</v>
      </c>
      <c r="AB321" s="97">
        <v>0</v>
      </c>
      <c r="AC321" s="97">
        <v>0</v>
      </c>
      <c r="AD321" s="97">
        <v>0</v>
      </c>
      <c r="AE321" s="97">
        <v>0</v>
      </c>
      <c r="AF321" s="207"/>
      <c r="AG321" s="208"/>
    </row>
    <row r="322" spans="1:33" s="111" customFormat="1" ht="17.25" customHeight="1">
      <c r="A322" s="200"/>
      <c r="B322" s="237"/>
      <c r="C322" s="218"/>
      <c r="D322" s="97"/>
      <c r="E322" s="98"/>
      <c r="F322" s="98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"/>
      <c r="S322" s="99"/>
      <c r="T322" s="99"/>
      <c r="U322" s="66" t="s">
        <v>82</v>
      </c>
      <c r="V322" s="97">
        <f t="shared" si="90"/>
        <v>0</v>
      </c>
      <c r="W322" s="97">
        <f t="shared" si="90"/>
        <v>0</v>
      </c>
      <c r="X322" s="71">
        <v>0</v>
      </c>
      <c r="Y322" s="97">
        <v>0</v>
      </c>
      <c r="Z322" s="97">
        <v>0</v>
      </c>
      <c r="AA322" s="97">
        <v>0</v>
      </c>
      <c r="AB322" s="97">
        <v>0</v>
      </c>
      <c r="AC322" s="97">
        <v>0</v>
      </c>
      <c r="AD322" s="97">
        <v>0</v>
      </c>
      <c r="AE322" s="97">
        <v>0</v>
      </c>
      <c r="AF322" s="207"/>
      <c r="AG322" s="208"/>
    </row>
    <row r="323" spans="1:33" s="111" customFormat="1" ht="17.25" customHeight="1">
      <c r="A323" s="200"/>
      <c r="B323" s="237"/>
      <c r="C323" s="218"/>
      <c r="D323" s="97"/>
      <c r="E323" s="98"/>
      <c r="F323" s="98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"/>
      <c r="S323" s="65"/>
      <c r="T323" s="65"/>
      <c r="U323" s="66" t="s">
        <v>239</v>
      </c>
      <c r="V323" s="97">
        <f t="shared" si="90"/>
        <v>0</v>
      </c>
      <c r="W323" s="97">
        <f t="shared" si="90"/>
        <v>0</v>
      </c>
      <c r="X323" s="71">
        <v>0</v>
      </c>
      <c r="Y323" s="97">
        <v>0</v>
      </c>
      <c r="Z323" s="97">
        <v>0</v>
      </c>
      <c r="AA323" s="97">
        <v>0</v>
      </c>
      <c r="AB323" s="97">
        <v>0</v>
      </c>
      <c r="AC323" s="97">
        <v>0</v>
      </c>
      <c r="AD323" s="97">
        <v>0</v>
      </c>
      <c r="AE323" s="97">
        <v>0</v>
      </c>
      <c r="AF323" s="207"/>
      <c r="AG323" s="208"/>
    </row>
    <row r="324" spans="1:33" s="111" customFormat="1" ht="17.25" customHeight="1">
      <c r="A324" s="200"/>
      <c r="B324" s="237"/>
      <c r="C324" s="218"/>
      <c r="D324" s="97">
        <v>1.8</v>
      </c>
      <c r="E324" s="98"/>
      <c r="F324" s="98"/>
      <c r="G324" s="97"/>
      <c r="H324" s="97">
        <v>1</v>
      </c>
      <c r="I324" s="97"/>
      <c r="J324" s="97"/>
      <c r="K324" s="97"/>
      <c r="L324" s="97"/>
      <c r="M324" s="97"/>
      <c r="N324" s="97"/>
      <c r="O324" s="97"/>
      <c r="P324" s="97"/>
      <c r="Q324" s="97"/>
      <c r="R324" s="9"/>
      <c r="S324" s="142" t="s">
        <v>298</v>
      </c>
      <c r="T324" s="142" t="s">
        <v>299</v>
      </c>
      <c r="U324" s="66" t="s">
        <v>240</v>
      </c>
      <c r="V324" s="135">
        <f>X324+Z324+AB324+AD324</f>
        <v>69613.13</v>
      </c>
      <c r="W324" s="135">
        <f>Y324+AA324+AC324+AE324</f>
        <v>0</v>
      </c>
      <c r="X324" s="71">
        <v>69613.13</v>
      </c>
      <c r="Y324" s="97">
        <v>0</v>
      </c>
      <c r="Z324" s="97">
        <v>0</v>
      </c>
      <c r="AA324" s="97">
        <v>0</v>
      </c>
      <c r="AB324" s="97">
        <v>0</v>
      </c>
      <c r="AC324" s="97">
        <v>0</v>
      </c>
      <c r="AD324" s="97">
        <v>0</v>
      </c>
      <c r="AE324" s="97">
        <v>0</v>
      </c>
      <c r="AF324" s="207"/>
      <c r="AG324" s="208"/>
    </row>
    <row r="325" spans="1:33" s="111" customFormat="1" ht="17.25" customHeight="1">
      <c r="A325" s="200"/>
      <c r="B325" s="237"/>
      <c r="C325" s="218"/>
      <c r="D325" s="97"/>
      <c r="E325" s="98"/>
      <c r="F325" s="98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"/>
      <c r="S325" s="65"/>
      <c r="T325" s="65"/>
      <c r="U325" s="66" t="s">
        <v>241</v>
      </c>
      <c r="V325" s="97">
        <f t="shared" si="90"/>
        <v>0</v>
      </c>
      <c r="W325" s="97">
        <f t="shared" si="90"/>
        <v>0</v>
      </c>
      <c r="X325" s="71">
        <v>0</v>
      </c>
      <c r="Y325" s="97">
        <v>0</v>
      </c>
      <c r="Z325" s="97">
        <v>0</v>
      </c>
      <c r="AA325" s="97">
        <v>0</v>
      </c>
      <c r="AB325" s="97">
        <v>0</v>
      </c>
      <c r="AC325" s="97">
        <v>0</v>
      </c>
      <c r="AD325" s="97">
        <v>0</v>
      </c>
      <c r="AE325" s="97">
        <v>0</v>
      </c>
      <c r="AF325" s="207"/>
      <c r="AG325" s="208"/>
    </row>
    <row r="326" spans="1:33" s="111" customFormat="1" ht="17.25" customHeight="1">
      <c r="A326" s="200"/>
      <c r="B326" s="237"/>
      <c r="C326" s="97"/>
      <c r="D326" s="97"/>
      <c r="E326" s="98"/>
      <c r="F326" s="98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"/>
      <c r="S326" s="99"/>
      <c r="T326" s="99"/>
      <c r="U326" s="66" t="s">
        <v>252</v>
      </c>
      <c r="V326" s="97">
        <f t="shared" si="90"/>
        <v>0</v>
      </c>
      <c r="W326" s="97">
        <f t="shared" si="90"/>
        <v>0</v>
      </c>
      <c r="X326" s="71">
        <v>0</v>
      </c>
      <c r="Y326" s="97">
        <v>0</v>
      </c>
      <c r="Z326" s="97">
        <v>0</v>
      </c>
      <c r="AA326" s="97">
        <v>0</v>
      </c>
      <c r="AB326" s="97">
        <v>0</v>
      </c>
      <c r="AC326" s="97">
        <v>0</v>
      </c>
      <c r="AD326" s="97">
        <v>0</v>
      </c>
      <c r="AE326" s="97">
        <v>0</v>
      </c>
      <c r="AF326" s="207"/>
      <c r="AG326" s="208"/>
    </row>
    <row r="327" spans="1:33" s="111" customFormat="1" ht="17.25" customHeight="1" thickBot="1">
      <c r="A327" s="201"/>
      <c r="B327" s="238"/>
      <c r="C327" s="100"/>
      <c r="D327" s="97"/>
      <c r="E327" s="98"/>
      <c r="F327" s="98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"/>
      <c r="S327" s="65"/>
      <c r="T327" s="65"/>
      <c r="U327" s="66" t="s">
        <v>253</v>
      </c>
      <c r="V327" s="97">
        <v>0</v>
      </c>
      <c r="W327" s="97">
        <v>0</v>
      </c>
      <c r="X327" s="71">
        <f>3993.1-3993.1</f>
        <v>0</v>
      </c>
      <c r="Y327" s="97">
        <f>3993.1-3993.1</f>
        <v>0</v>
      </c>
      <c r="Z327" s="97">
        <v>0</v>
      </c>
      <c r="AA327" s="97">
        <v>0</v>
      </c>
      <c r="AB327" s="97">
        <v>0</v>
      </c>
      <c r="AC327" s="97">
        <v>0</v>
      </c>
      <c r="AD327" s="97">
        <v>0</v>
      </c>
      <c r="AE327" s="97">
        <v>0</v>
      </c>
      <c r="AF327" s="209"/>
      <c r="AG327" s="210"/>
    </row>
    <row r="328" spans="1:33" s="111" customFormat="1" ht="17.25" customHeight="1">
      <c r="A328" s="265"/>
      <c r="B328" s="272" t="s">
        <v>269</v>
      </c>
      <c r="C328" s="177" t="s">
        <v>12</v>
      </c>
      <c r="D328" s="69">
        <f aca="true" t="shared" si="91" ref="D328:Q328">SUM(D329:D335)</f>
        <v>1.8</v>
      </c>
      <c r="E328" s="69">
        <f t="shared" si="91"/>
        <v>0</v>
      </c>
      <c r="F328" s="69">
        <f t="shared" si="91"/>
        <v>1</v>
      </c>
      <c r="G328" s="69">
        <f t="shared" si="91"/>
        <v>0</v>
      </c>
      <c r="H328" s="69">
        <f t="shared" si="91"/>
        <v>1</v>
      </c>
      <c r="I328" s="69">
        <f t="shared" si="91"/>
        <v>0</v>
      </c>
      <c r="J328" s="69">
        <f t="shared" si="91"/>
        <v>0</v>
      </c>
      <c r="K328" s="69">
        <f t="shared" si="91"/>
        <v>0</v>
      </c>
      <c r="L328" s="69">
        <f t="shared" si="91"/>
        <v>0</v>
      </c>
      <c r="M328" s="69">
        <f t="shared" si="91"/>
        <v>0</v>
      </c>
      <c r="N328" s="69">
        <f t="shared" si="91"/>
        <v>0</v>
      </c>
      <c r="O328" s="69">
        <f t="shared" si="91"/>
        <v>0</v>
      </c>
      <c r="P328" s="69">
        <f t="shared" si="91"/>
        <v>0</v>
      </c>
      <c r="Q328" s="69">
        <f t="shared" si="91"/>
        <v>0</v>
      </c>
      <c r="R328" s="107"/>
      <c r="S328" s="108"/>
      <c r="T328" s="96"/>
      <c r="U328" s="68" t="s">
        <v>12</v>
      </c>
      <c r="V328" s="69">
        <f aca="true" t="shared" si="92" ref="V328:AE328">SUM(V329:V335)</f>
        <v>90613.13</v>
      </c>
      <c r="W328" s="69">
        <f t="shared" si="92"/>
        <v>0</v>
      </c>
      <c r="X328" s="69">
        <f t="shared" si="92"/>
        <v>90613.13</v>
      </c>
      <c r="Y328" s="69">
        <f t="shared" si="92"/>
        <v>0</v>
      </c>
      <c r="Z328" s="69">
        <f t="shared" si="92"/>
        <v>0</v>
      </c>
      <c r="AA328" s="69">
        <f t="shared" si="92"/>
        <v>0</v>
      </c>
      <c r="AB328" s="69">
        <f t="shared" si="92"/>
        <v>0</v>
      </c>
      <c r="AC328" s="69">
        <f t="shared" si="92"/>
        <v>0</v>
      </c>
      <c r="AD328" s="69">
        <f t="shared" si="92"/>
        <v>0</v>
      </c>
      <c r="AE328" s="69">
        <f t="shared" si="92"/>
        <v>0</v>
      </c>
      <c r="AF328" s="121"/>
      <c r="AG328" s="122"/>
    </row>
    <row r="329" spans="1:33" s="70" customFormat="1" ht="17.25" customHeight="1">
      <c r="A329" s="266"/>
      <c r="B329" s="273"/>
      <c r="C329" s="178">
        <v>2024</v>
      </c>
      <c r="D329" s="113">
        <f>D313+D321</f>
        <v>0</v>
      </c>
      <c r="E329" s="113">
        <f aca="true" t="shared" si="93" ref="E329:Q329">E313+E321</f>
        <v>0</v>
      </c>
      <c r="F329" s="113">
        <f t="shared" si="93"/>
        <v>0</v>
      </c>
      <c r="G329" s="113">
        <f t="shared" si="93"/>
        <v>0</v>
      </c>
      <c r="H329" s="113">
        <f t="shared" si="93"/>
        <v>0</v>
      </c>
      <c r="I329" s="113">
        <f t="shared" si="93"/>
        <v>0</v>
      </c>
      <c r="J329" s="113">
        <f t="shared" si="93"/>
        <v>0</v>
      </c>
      <c r="K329" s="113">
        <f t="shared" si="93"/>
        <v>0</v>
      </c>
      <c r="L329" s="113">
        <f t="shared" si="93"/>
        <v>0</v>
      </c>
      <c r="M329" s="113">
        <f t="shared" si="93"/>
        <v>0</v>
      </c>
      <c r="N329" s="113">
        <f t="shared" si="93"/>
        <v>0</v>
      </c>
      <c r="O329" s="113">
        <f t="shared" si="93"/>
        <v>0</v>
      </c>
      <c r="P329" s="113">
        <f t="shared" si="93"/>
        <v>0</v>
      </c>
      <c r="Q329" s="113">
        <f t="shared" si="93"/>
        <v>0</v>
      </c>
      <c r="R329" s="9"/>
      <c r="S329" s="9"/>
      <c r="T329" s="114"/>
      <c r="U329" s="115" t="s">
        <v>81</v>
      </c>
      <c r="V329" s="113">
        <f>V313+V321</f>
        <v>0</v>
      </c>
      <c r="W329" s="113">
        <f aca="true" t="shared" si="94" ref="W329:AE329">W313+W321</f>
        <v>0</v>
      </c>
      <c r="X329" s="113">
        <f t="shared" si="94"/>
        <v>0</v>
      </c>
      <c r="Y329" s="113">
        <f t="shared" si="94"/>
        <v>0</v>
      </c>
      <c r="Z329" s="113">
        <f t="shared" si="94"/>
        <v>0</v>
      </c>
      <c r="AA329" s="113">
        <f t="shared" si="94"/>
        <v>0</v>
      </c>
      <c r="AB329" s="113">
        <f t="shared" si="94"/>
        <v>0</v>
      </c>
      <c r="AC329" s="113">
        <f t="shared" si="94"/>
        <v>0</v>
      </c>
      <c r="AD329" s="113">
        <f t="shared" si="94"/>
        <v>0</v>
      </c>
      <c r="AE329" s="113">
        <f t="shared" si="94"/>
        <v>0</v>
      </c>
      <c r="AF329" s="252"/>
      <c r="AG329" s="253"/>
    </row>
    <row r="330" spans="1:33" s="70" customFormat="1" ht="17.25" customHeight="1">
      <c r="A330" s="266"/>
      <c r="B330" s="273"/>
      <c r="C330" s="116">
        <v>2025</v>
      </c>
      <c r="D330" s="113">
        <f>D314+D322</f>
        <v>0</v>
      </c>
      <c r="E330" s="113">
        <f aca="true" t="shared" si="95" ref="E330:O330">E314+E322</f>
        <v>0</v>
      </c>
      <c r="F330" s="113">
        <f t="shared" si="95"/>
        <v>0</v>
      </c>
      <c r="G330" s="113">
        <f t="shared" si="95"/>
        <v>0</v>
      </c>
      <c r="H330" s="113">
        <f t="shared" si="95"/>
        <v>0</v>
      </c>
      <c r="I330" s="113">
        <f t="shared" si="95"/>
        <v>0</v>
      </c>
      <c r="J330" s="113">
        <f t="shared" si="95"/>
        <v>0</v>
      </c>
      <c r="K330" s="113">
        <f t="shared" si="95"/>
        <v>0</v>
      </c>
      <c r="L330" s="113">
        <f t="shared" si="95"/>
        <v>0</v>
      </c>
      <c r="M330" s="113">
        <f t="shared" si="95"/>
        <v>0</v>
      </c>
      <c r="N330" s="113">
        <f t="shared" si="95"/>
        <v>0</v>
      </c>
      <c r="O330" s="113">
        <f t="shared" si="95"/>
        <v>0</v>
      </c>
      <c r="P330" s="113">
        <f>P314+P322</f>
        <v>0</v>
      </c>
      <c r="Q330" s="113">
        <f>Q314+Q322</f>
        <v>0</v>
      </c>
      <c r="R330" s="9"/>
      <c r="S330" s="9"/>
      <c r="T330" s="99"/>
      <c r="U330" s="115" t="s">
        <v>82</v>
      </c>
      <c r="V330" s="113">
        <f aca="true" t="shared" si="96" ref="V330:AE335">V314+V322</f>
        <v>0</v>
      </c>
      <c r="W330" s="113">
        <f t="shared" si="96"/>
        <v>0</v>
      </c>
      <c r="X330" s="113">
        <f>X314+X322</f>
        <v>0</v>
      </c>
      <c r="Y330" s="113">
        <f t="shared" si="96"/>
        <v>0</v>
      </c>
      <c r="Z330" s="113">
        <f t="shared" si="96"/>
        <v>0</v>
      </c>
      <c r="AA330" s="113">
        <f t="shared" si="96"/>
        <v>0</v>
      </c>
      <c r="AB330" s="113">
        <f t="shared" si="96"/>
        <v>0</v>
      </c>
      <c r="AC330" s="113">
        <f t="shared" si="96"/>
        <v>0</v>
      </c>
      <c r="AD330" s="113">
        <f t="shared" si="96"/>
        <v>0</v>
      </c>
      <c r="AE330" s="113">
        <f t="shared" si="96"/>
        <v>0</v>
      </c>
      <c r="AF330" s="252"/>
      <c r="AG330" s="253"/>
    </row>
    <row r="331" spans="1:33" s="70" customFormat="1" ht="17.25" customHeight="1">
      <c r="A331" s="266"/>
      <c r="B331" s="273"/>
      <c r="C331" s="116">
        <v>2026</v>
      </c>
      <c r="D331" s="113">
        <f aca="true" t="shared" si="97" ref="D331:Q331">D315+D323</f>
        <v>0</v>
      </c>
      <c r="E331" s="113">
        <f t="shared" si="97"/>
        <v>0</v>
      </c>
      <c r="F331" s="113">
        <f t="shared" si="97"/>
        <v>0</v>
      </c>
      <c r="G331" s="113">
        <f t="shared" si="97"/>
        <v>0</v>
      </c>
      <c r="H331" s="113">
        <f t="shared" si="97"/>
        <v>0</v>
      </c>
      <c r="I331" s="113">
        <f t="shared" si="97"/>
        <v>0</v>
      </c>
      <c r="J331" s="113">
        <f t="shared" si="97"/>
        <v>0</v>
      </c>
      <c r="K331" s="113">
        <f t="shared" si="97"/>
        <v>0</v>
      </c>
      <c r="L331" s="113">
        <f t="shared" si="97"/>
        <v>0</v>
      </c>
      <c r="M331" s="113">
        <f t="shared" si="97"/>
        <v>0</v>
      </c>
      <c r="N331" s="113">
        <f t="shared" si="97"/>
        <v>0</v>
      </c>
      <c r="O331" s="113">
        <f t="shared" si="97"/>
        <v>0</v>
      </c>
      <c r="P331" s="113">
        <f t="shared" si="97"/>
        <v>0</v>
      </c>
      <c r="Q331" s="113">
        <f t="shared" si="97"/>
        <v>0</v>
      </c>
      <c r="R331" s="9"/>
      <c r="S331" s="9"/>
      <c r="T331" s="65"/>
      <c r="U331" s="115" t="s">
        <v>239</v>
      </c>
      <c r="V331" s="113">
        <f t="shared" si="96"/>
        <v>0</v>
      </c>
      <c r="W331" s="113">
        <f t="shared" si="96"/>
        <v>0</v>
      </c>
      <c r="X331" s="113">
        <f t="shared" si="96"/>
        <v>0</v>
      </c>
      <c r="Y331" s="113">
        <f t="shared" si="96"/>
        <v>0</v>
      </c>
      <c r="Z331" s="113">
        <f t="shared" si="96"/>
        <v>0</v>
      </c>
      <c r="AA331" s="113">
        <f t="shared" si="96"/>
        <v>0</v>
      </c>
      <c r="AB331" s="113">
        <f t="shared" si="96"/>
        <v>0</v>
      </c>
      <c r="AC331" s="113">
        <f t="shared" si="96"/>
        <v>0</v>
      </c>
      <c r="AD331" s="113">
        <f t="shared" si="96"/>
        <v>0</v>
      </c>
      <c r="AE331" s="113">
        <f t="shared" si="96"/>
        <v>0</v>
      </c>
      <c r="AF331" s="252"/>
      <c r="AG331" s="253"/>
    </row>
    <row r="332" spans="1:33" s="70" customFormat="1" ht="17.25" customHeight="1">
      <c r="A332" s="266"/>
      <c r="B332" s="273"/>
      <c r="C332" s="116">
        <v>2027</v>
      </c>
      <c r="D332" s="113">
        <f aca="true" t="shared" si="98" ref="D332:Q332">D316+D324</f>
        <v>1.8</v>
      </c>
      <c r="E332" s="113">
        <f t="shared" si="98"/>
        <v>0</v>
      </c>
      <c r="F332" s="113">
        <f t="shared" si="98"/>
        <v>0</v>
      </c>
      <c r="G332" s="113">
        <f t="shared" si="98"/>
        <v>0</v>
      </c>
      <c r="H332" s="113">
        <f t="shared" si="98"/>
        <v>1</v>
      </c>
      <c r="I332" s="113">
        <f t="shared" si="98"/>
        <v>0</v>
      </c>
      <c r="J332" s="113">
        <f t="shared" si="98"/>
        <v>0</v>
      </c>
      <c r="K332" s="113">
        <f t="shared" si="98"/>
        <v>0</v>
      </c>
      <c r="L332" s="113">
        <f t="shared" si="98"/>
        <v>0</v>
      </c>
      <c r="M332" s="113">
        <f t="shared" si="98"/>
        <v>0</v>
      </c>
      <c r="N332" s="113">
        <f t="shared" si="98"/>
        <v>0</v>
      </c>
      <c r="O332" s="113">
        <f t="shared" si="98"/>
        <v>0</v>
      </c>
      <c r="P332" s="113">
        <f t="shared" si="98"/>
        <v>0</v>
      </c>
      <c r="Q332" s="113">
        <f t="shared" si="98"/>
        <v>0</v>
      </c>
      <c r="R332" s="9"/>
      <c r="S332" s="9"/>
      <c r="T332" s="65"/>
      <c r="U332" s="115" t="s">
        <v>240</v>
      </c>
      <c r="V332" s="113">
        <f t="shared" si="96"/>
        <v>69613.13</v>
      </c>
      <c r="W332" s="113">
        <f t="shared" si="96"/>
        <v>0</v>
      </c>
      <c r="X332" s="113">
        <f t="shared" si="96"/>
        <v>69613.13</v>
      </c>
      <c r="Y332" s="113">
        <f t="shared" si="96"/>
        <v>0</v>
      </c>
      <c r="Z332" s="113">
        <f t="shared" si="96"/>
        <v>0</v>
      </c>
      <c r="AA332" s="113">
        <f t="shared" si="96"/>
        <v>0</v>
      </c>
      <c r="AB332" s="113">
        <f t="shared" si="96"/>
        <v>0</v>
      </c>
      <c r="AC332" s="113">
        <f t="shared" si="96"/>
        <v>0</v>
      </c>
      <c r="AD332" s="113">
        <f t="shared" si="96"/>
        <v>0</v>
      </c>
      <c r="AE332" s="113">
        <f t="shared" si="96"/>
        <v>0</v>
      </c>
      <c r="AF332" s="252"/>
      <c r="AG332" s="253"/>
    </row>
    <row r="333" spans="1:33" s="70" customFormat="1" ht="17.25" customHeight="1">
      <c r="A333" s="266"/>
      <c r="B333" s="273"/>
      <c r="C333" s="116">
        <v>2028</v>
      </c>
      <c r="D333" s="113">
        <f aca="true" t="shared" si="99" ref="D333:Q333">D317+D325</f>
        <v>0</v>
      </c>
      <c r="E333" s="113">
        <f t="shared" si="99"/>
        <v>0</v>
      </c>
      <c r="F333" s="113">
        <f t="shared" si="99"/>
        <v>0</v>
      </c>
      <c r="G333" s="113">
        <f t="shared" si="99"/>
        <v>0</v>
      </c>
      <c r="H333" s="113">
        <f t="shared" si="99"/>
        <v>0</v>
      </c>
      <c r="I333" s="113">
        <f t="shared" si="99"/>
        <v>0</v>
      </c>
      <c r="J333" s="113">
        <f t="shared" si="99"/>
        <v>0</v>
      </c>
      <c r="K333" s="113">
        <f t="shared" si="99"/>
        <v>0</v>
      </c>
      <c r="L333" s="113">
        <f t="shared" si="99"/>
        <v>0</v>
      </c>
      <c r="M333" s="113">
        <f t="shared" si="99"/>
        <v>0</v>
      </c>
      <c r="N333" s="113">
        <f t="shared" si="99"/>
        <v>0</v>
      </c>
      <c r="O333" s="113">
        <f t="shared" si="99"/>
        <v>0</v>
      </c>
      <c r="P333" s="113">
        <f t="shared" si="99"/>
        <v>0</v>
      </c>
      <c r="Q333" s="113">
        <f t="shared" si="99"/>
        <v>0</v>
      </c>
      <c r="R333" s="9"/>
      <c r="S333" s="9"/>
      <c r="T333" s="99"/>
      <c r="U333" s="115" t="s">
        <v>241</v>
      </c>
      <c r="V333" s="113">
        <f t="shared" si="96"/>
        <v>0</v>
      </c>
      <c r="W333" s="113">
        <f t="shared" si="96"/>
        <v>0</v>
      </c>
      <c r="X333" s="113">
        <f t="shared" si="96"/>
        <v>0</v>
      </c>
      <c r="Y333" s="113">
        <f t="shared" si="96"/>
        <v>0</v>
      </c>
      <c r="Z333" s="113">
        <f t="shared" si="96"/>
        <v>0</v>
      </c>
      <c r="AA333" s="113">
        <f t="shared" si="96"/>
        <v>0</v>
      </c>
      <c r="AB333" s="113">
        <f t="shared" si="96"/>
        <v>0</v>
      </c>
      <c r="AC333" s="113">
        <f t="shared" si="96"/>
        <v>0</v>
      </c>
      <c r="AD333" s="113">
        <f t="shared" si="96"/>
        <v>0</v>
      </c>
      <c r="AE333" s="113">
        <f t="shared" si="96"/>
        <v>0</v>
      </c>
      <c r="AF333" s="252"/>
      <c r="AG333" s="253"/>
    </row>
    <row r="334" spans="1:33" s="117" customFormat="1" ht="17.25" customHeight="1">
      <c r="A334" s="266"/>
      <c r="B334" s="273"/>
      <c r="C334" s="116">
        <v>2029</v>
      </c>
      <c r="D334" s="113">
        <f aca="true" t="shared" si="100" ref="D334:Q334">D318+D326</f>
        <v>0</v>
      </c>
      <c r="E334" s="113">
        <f t="shared" si="100"/>
        <v>0</v>
      </c>
      <c r="F334" s="113">
        <f t="shared" si="100"/>
        <v>1</v>
      </c>
      <c r="G334" s="113">
        <f t="shared" si="100"/>
        <v>0</v>
      </c>
      <c r="H334" s="113">
        <f t="shared" si="100"/>
        <v>0</v>
      </c>
      <c r="I334" s="113">
        <f t="shared" si="100"/>
        <v>0</v>
      </c>
      <c r="J334" s="113">
        <f t="shared" si="100"/>
        <v>0</v>
      </c>
      <c r="K334" s="113">
        <f t="shared" si="100"/>
        <v>0</v>
      </c>
      <c r="L334" s="113">
        <f t="shared" si="100"/>
        <v>0</v>
      </c>
      <c r="M334" s="113">
        <f t="shared" si="100"/>
        <v>0</v>
      </c>
      <c r="N334" s="113">
        <f t="shared" si="100"/>
        <v>0</v>
      </c>
      <c r="O334" s="113">
        <f t="shared" si="100"/>
        <v>0</v>
      </c>
      <c r="P334" s="113">
        <f t="shared" si="100"/>
        <v>0</v>
      </c>
      <c r="Q334" s="113">
        <f t="shared" si="100"/>
        <v>0</v>
      </c>
      <c r="R334" s="9"/>
      <c r="S334" s="9"/>
      <c r="T334" s="65"/>
      <c r="U334" s="115" t="s">
        <v>252</v>
      </c>
      <c r="V334" s="113">
        <f t="shared" si="96"/>
        <v>21000</v>
      </c>
      <c r="W334" s="113">
        <f t="shared" si="96"/>
        <v>0</v>
      </c>
      <c r="X334" s="113">
        <f t="shared" si="96"/>
        <v>21000</v>
      </c>
      <c r="Y334" s="113">
        <f t="shared" si="96"/>
        <v>0</v>
      </c>
      <c r="Z334" s="113">
        <f t="shared" si="96"/>
        <v>0</v>
      </c>
      <c r="AA334" s="113">
        <f t="shared" si="96"/>
        <v>0</v>
      </c>
      <c r="AB334" s="113">
        <f t="shared" si="96"/>
        <v>0</v>
      </c>
      <c r="AC334" s="113">
        <f t="shared" si="96"/>
        <v>0</v>
      </c>
      <c r="AD334" s="113">
        <f t="shared" si="96"/>
        <v>0</v>
      </c>
      <c r="AE334" s="113">
        <f t="shared" si="96"/>
        <v>0</v>
      </c>
      <c r="AF334" s="252"/>
      <c r="AG334" s="253"/>
    </row>
    <row r="335" spans="1:33" s="70" customFormat="1" ht="17.25" customHeight="1" thickBot="1">
      <c r="A335" s="267"/>
      <c r="B335" s="274"/>
      <c r="C335" s="179">
        <v>2030</v>
      </c>
      <c r="D335" s="113">
        <f aca="true" t="shared" si="101" ref="D335:Q335">D319+D327</f>
        <v>0</v>
      </c>
      <c r="E335" s="113">
        <f t="shared" si="101"/>
        <v>0</v>
      </c>
      <c r="F335" s="113">
        <f t="shared" si="101"/>
        <v>0</v>
      </c>
      <c r="G335" s="113">
        <f t="shared" si="101"/>
        <v>0</v>
      </c>
      <c r="H335" s="113">
        <f t="shared" si="101"/>
        <v>0</v>
      </c>
      <c r="I335" s="113">
        <f t="shared" si="101"/>
        <v>0</v>
      </c>
      <c r="J335" s="113">
        <f t="shared" si="101"/>
        <v>0</v>
      </c>
      <c r="K335" s="113">
        <f t="shared" si="101"/>
        <v>0</v>
      </c>
      <c r="L335" s="113">
        <f t="shared" si="101"/>
        <v>0</v>
      </c>
      <c r="M335" s="113">
        <f t="shared" si="101"/>
        <v>0</v>
      </c>
      <c r="N335" s="113">
        <f t="shared" si="101"/>
        <v>0</v>
      </c>
      <c r="O335" s="113">
        <f t="shared" si="101"/>
        <v>0</v>
      </c>
      <c r="P335" s="113">
        <f t="shared" si="101"/>
        <v>0</v>
      </c>
      <c r="Q335" s="113">
        <f t="shared" si="101"/>
        <v>0</v>
      </c>
      <c r="R335" s="119"/>
      <c r="S335" s="65"/>
      <c r="T335" s="65"/>
      <c r="U335" s="115" t="s">
        <v>253</v>
      </c>
      <c r="V335" s="113">
        <f t="shared" si="96"/>
        <v>0</v>
      </c>
      <c r="W335" s="113">
        <f t="shared" si="96"/>
        <v>0</v>
      </c>
      <c r="X335" s="113">
        <f t="shared" si="96"/>
        <v>0</v>
      </c>
      <c r="Y335" s="113">
        <f t="shared" si="96"/>
        <v>0</v>
      </c>
      <c r="Z335" s="113">
        <f t="shared" si="96"/>
        <v>0</v>
      </c>
      <c r="AA335" s="113">
        <f t="shared" si="96"/>
        <v>0</v>
      </c>
      <c r="AB335" s="113">
        <f t="shared" si="96"/>
        <v>0</v>
      </c>
      <c r="AC335" s="113">
        <f t="shared" si="96"/>
        <v>0</v>
      </c>
      <c r="AD335" s="113">
        <f t="shared" si="96"/>
        <v>0</v>
      </c>
      <c r="AE335" s="113">
        <f t="shared" si="96"/>
        <v>0</v>
      </c>
      <c r="AF335" s="254"/>
      <c r="AG335" s="255"/>
    </row>
    <row r="336" spans="1:33" s="67" customFormat="1" ht="29.25" customHeight="1" thickBot="1">
      <c r="A336" s="268" t="s">
        <v>98</v>
      </c>
      <c r="B336" s="269"/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69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1"/>
    </row>
    <row r="337" spans="1:33" s="67" customFormat="1" ht="17.25" customHeight="1">
      <c r="A337" s="199" t="s">
        <v>43</v>
      </c>
      <c r="B337" s="236" t="s">
        <v>17</v>
      </c>
      <c r="C337" s="217" t="s">
        <v>91</v>
      </c>
      <c r="D337" s="93"/>
      <c r="E337" s="94"/>
      <c r="F337" s="94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5"/>
      <c r="S337" s="96"/>
      <c r="T337" s="96"/>
      <c r="U337" s="68" t="s">
        <v>12</v>
      </c>
      <c r="V337" s="69">
        <f>SUM(V338:V342)</f>
        <v>4000</v>
      </c>
      <c r="W337" s="69">
        <f>SUM(W338:W342)</f>
        <v>0</v>
      </c>
      <c r="X337" s="69">
        <f>SUM(X338:X342)</f>
        <v>4000</v>
      </c>
      <c r="Y337" s="69">
        <f aca="true" t="shared" si="102" ref="Y337:AE337">SUM(Y338:Y342)</f>
        <v>0</v>
      </c>
      <c r="Z337" s="69">
        <f t="shared" si="102"/>
        <v>0</v>
      </c>
      <c r="AA337" s="69">
        <f t="shared" si="102"/>
        <v>0</v>
      </c>
      <c r="AB337" s="69">
        <f t="shared" si="102"/>
        <v>0</v>
      </c>
      <c r="AC337" s="69">
        <f t="shared" si="102"/>
        <v>0</v>
      </c>
      <c r="AD337" s="69">
        <f t="shared" si="102"/>
        <v>0</v>
      </c>
      <c r="AE337" s="69">
        <f t="shared" si="102"/>
        <v>0</v>
      </c>
      <c r="AF337" s="205" t="s">
        <v>13</v>
      </c>
      <c r="AG337" s="206"/>
    </row>
    <row r="338" spans="1:33" s="67" customFormat="1" ht="17.25" customHeight="1">
      <c r="A338" s="200"/>
      <c r="B338" s="237"/>
      <c r="C338" s="218"/>
      <c r="D338" s="97"/>
      <c r="E338" s="98"/>
      <c r="F338" s="98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"/>
      <c r="S338" s="65"/>
      <c r="T338" s="65"/>
      <c r="U338" s="66" t="s">
        <v>81</v>
      </c>
      <c r="V338" s="97">
        <f aca="true" t="shared" si="103" ref="V338:W340">X338+Z338+AB338+AD338</f>
        <v>0</v>
      </c>
      <c r="W338" s="97">
        <f t="shared" si="103"/>
        <v>0</v>
      </c>
      <c r="X338" s="71">
        <v>0</v>
      </c>
      <c r="Y338" s="97">
        <v>0</v>
      </c>
      <c r="Z338" s="97">
        <v>0</v>
      </c>
      <c r="AA338" s="97">
        <v>0</v>
      </c>
      <c r="AB338" s="97">
        <v>0</v>
      </c>
      <c r="AC338" s="97">
        <v>0</v>
      </c>
      <c r="AD338" s="97">
        <v>0</v>
      </c>
      <c r="AE338" s="97">
        <v>0</v>
      </c>
      <c r="AF338" s="207"/>
      <c r="AG338" s="208"/>
    </row>
    <row r="339" spans="1:33" s="67" customFormat="1" ht="17.25" customHeight="1">
      <c r="A339" s="200"/>
      <c r="B339" s="237"/>
      <c r="C339" s="218"/>
      <c r="D339" s="97"/>
      <c r="E339" s="98"/>
      <c r="F339" s="98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"/>
      <c r="S339" s="99"/>
      <c r="T339" s="99"/>
      <c r="U339" s="66" t="s">
        <v>82</v>
      </c>
      <c r="V339" s="97">
        <f t="shared" si="103"/>
        <v>0</v>
      </c>
      <c r="W339" s="97">
        <f t="shared" si="103"/>
        <v>0</v>
      </c>
      <c r="X339" s="71">
        <v>0</v>
      </c>
      <c r="Y339" s="97">
        <v>0</v>
      </c>
      <c r="Z339" s="97">
        <v>0</v>
      </c>
      <c r="AA339" s="97">
        <v>0</v>
      </c>
      <c r="AB339" s="97">
        <v>0</v>
      </c>
      <c r="AC339" s="97">
        <v>0</v>
      </c>
      <c r="AD339" s="97">
        <v>0</v>
      </c>
      <c r="AE339" s="97">
        <v>0</v>
      </c>
      <c r="AF339" s="207"/>
      <c r="AG339" s="208"/>
    </row>
    <row r="340" spans="1:33" s="67" customFormat="1" ht="17.25" customHeight="1">
      <c r="A340" s="200"/>
      <c r="B340" s="237"/>
      <c r="C340" s="218"/>
      <c r="D340" s="97"/>
      <c r="E340" s="98"/>
      <c r="F340" s="98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"/>
      <c r="S340" s="65"/>
      <c r="T340" s="65"/>
      <c r="U340" s="66" t="s">
        <v>239</v>
      </c>
      <c r="V340" s="97">
        <f t="shared" si="103"/>
        <v>0</v>
      </c>
      <c r="W340" s="97">
        <f t="shared" si="103"/>
        <v>0</v>
      </c>
      <c r="X340" s="71">
        <v>0</v>
      </c>
      <c r="Y340" s="97">
        <v>0</v>
      </c>
      <c r="Z340" s="97">
        <v>0</v>
      </c>
      <c r="AA340" s="97">
        <v>0</v>
      </c>
      <c r="AB340" s="97">
        <v>0</v>
      </c>
      <c r="AC340" s="97">
        <v>0</v>
      </c>
      <c r="AD340" s="97">
        <v>0</v>
      </c>
      <c r="AE340" s="97">
        <v>0</v>
      </c>
      <c r="AF340" s="207"/>
      <c r="AG340" s="208"/>
    </row>
    <row r="341" spans="1:33" s="67" customFormat="1" ht="17.25" customHeight="1">
      <c r="A341" s="200"/>
      <c r="B341" s="237"/>
      <c r="C341" s="218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5" t="s">
        <v>240</v>
      </c>
      <c r="V341" s="184">
        <f>X341+Z341+AB341+AD341</f>
        <v>0</v>
      </c>
      <c r="W341" s="184">
        <f>Y341+AA341+AC341+AE341</f>
        <v>0</v>
      </c>
      <c r="X341" s="71">
        <v>0</v>
      </c>
      <c r="Y341" s="97">
        <v>0</v>
      </c>
      <c r="Z341" s="97">
        <v>0</v>
      </c>
      <c r="AA341" s="97">
        <v>0</v>
      </c>
      <c r="AB341" s="97">
        <v>0</v>
      </c>
      <c r="AC341" s="97">
        <v>0</v>
      </c>
      <c r="AD341" s="97">
        <v>0</v>
      </c>
      <c r="AE341" s="97">
        <v>0</v>
      </c>
      <c r="AF341" s="207"/>
      <c r="AG341" s="208"/>
    </row>
    <row r="342" spans="1:33" s="67" customFormat="1" ht="17.25" customHeight="1">
      <c r="A342" s="200"/>
      <c r="B342" s="237"/>
      <c r="C342" s="218"/>
      <c r="D342" s="177">
        <v>1.16</v>
      </c>
      <c r="E342" s="98"/>
      <c r="F342" s="98">
        <v>1</v>
      </c>
      <c r="G342" s="177"/>
      <c r="H342" s="177">
        <v>1</v>
      </c>
      <c r="I342" s="97"/>
      <c r="J342" s="97"/>
      <c r="K342" s="97"/>
      <c r="L342" s="97"/>
      <c r="M342" s="97"/>
      <c r="N342" s="97"/>
      <c r="O342" s="97"/>
      <c r="P342" s="97"/>
      <c r="Q342" s="97"/>
      <c r="R342" s="9"/>
      <c r="S342" s="142" t="s">
        <v>298</v>
      </c>
      <c r="T342" s="142" t="s">
        <v>299</v>
      </c>
      <c r="U342" s="185" t="s">
        <v>241</v>
      </c>
      <c r="V342" s="135">
        <f>X342+Z341+AB341+AD341</f>
        <v>4000</v>
      </c>
      <c r="W342" s="135">
        <f>Y341+AA341+AC341+AE341</f>
        <v>0</v>
      </c>
      <c r="X342" s="71">
        <v>4000</v>
      </c>
      <c r="Y342" s="97">
        <v>0</v>
      </c>
      <c r="Z342" s="97">
        <v>0</v>
      </c>
      <c r="AA342" s="97">
        <v>0</v>
      </c>
      <c r="AB342" s="97">
        <v>0</v>
      </c>
      <c r="AC342" s="97">
        <v>0</v>
      </c>
      <c r="AD342" s="97">
        <v>0</v>
      </c>
      <c r="AE342" s="97">
        <v>0</v>
      </c>
      <c r="AF342" s="207"/>
      <c r="AG342" s="208"/>
    </row>
    <row r="343" spans="1:33" s="67" customFormat="1" ht="17.25" customHeight="1">
      <c r="A343" s="200"/>
      <c r="B343" s="237"/>
      <c r="C343" s="97"/>
      <c r="D343" s="97"/>
      <c r="E343" s="98"/>
      <c r="F343" s="98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"/>
      <c r="S343" s="99"/>
      <c r="T343" s="99"/>
      <c r="U343" s="185" t="s">
        <v>252</v>
      </c>
      <c r="V343" s="97">
        <f>X343+Z343+AB343+AD343</f>
        <v>0</v>
      </c>
      <c r="W343" s="97">
        <f>Y343+AA343+AC343+AE343</f>
        <v>0</v>
      </c>
      <c r="X343" s="71">
        <v>0</v>
      </c>
      <c r="Y343" s="97">
        <v>0</v>
      </c>
      <c r="Z343" s="97">
        <v>0</v>
      </c>
      <c r="AA343" s="97">
        <v>0</v>
      </c>
      <c r="AB343" s="97">
        <v>0</v>
      </c>
      <c r="AC343" s="97">
        <v>0</v>
      </c>
      <c r="AD343" s="97">
        <v>0</v>
      </c>
      <c r="AE343" s="97">
        <v>0</v>
      </c>
      <c r="AF343" s="207"/>
      <c r="AG343" s="208"/>
    </row>
    <row r="344" spans="1:33" s="67" customFormat="1" ht="17.25" customHeight="1" thickBot="1">
      <c r="A344" s="201"/>
      <c r="B344" s="238"/>
      <c r="C344" s="100"/>
      <c r="D344" s="97"/>
      <c r="E344" s="98"/>
      <c r="F344" s="98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"/>
      <c r="S344" s="65"/>
      <c r="T344" s="65"/>
      <c r="U344" s="185" t="s">
        <v>253</v>
      </c>
      <c r="V344" s="97">
        <f>X344+Z344+AB344+AD344</f>
        <v>0</v>
      </c>
      <c r="W344" s="97">
        <f>Y344+AA344+AC344+AE344</f>
        <v>0</v>
      </c>
      <c r="X344" s="71">
        <v>0</v>
      </c>
      <c r="Y344" s="97">
        <v>0</v>
      </c>
      <c r="Z344" s="97">
        <v>0</v>
      </c>
      <c r="AA344" s="97">
        <v>0</v>
      </c>
      <c r="AB344" s="97">
        <v>0</v>
      </c>
      <c r="AC344" s="97">
        <v>0</v>
      </c>
      <c r="AD344" s="97">
        <v>0</v>
      </c>
      <c r="AE344" s="97">
        <v>0</v>
      </c>
      <c r="AF344" s="209"/>
      <c r="AG344" s="210"/>
    </row>
    <row r="345" spans="1:33" s="67" customFormat="1" ht="17.25" customHeight="1">
      <c r="A345" s="199" t="s">
        <v>44</v>
      </c>
      <c r="B345" s="236" t="s">
        <v>18</v>
      </c>
      <c r="C345" s="217" t="s">
        <v>19</v>
      </c>
      <c r="D345" s="93"/>
      <c r="E345" s="94"/>
      <c r="F345" s="94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5"/>
      <c r="S345" s="96"/>
      <c r="T345" s="96"/>
      <c r="U345" s="68" t="s">
        <v>12</v>
      </c>
      <c r="V345" s="69">
        <f aca="true" t="shared" si="104" ref="V345:AE345">SUM(V346:V350)</f>
        <v>0</v>
      </c>
      <c r="W345" s="69">
        <f t="shared" si="104"/>
        <v>0</v>
      </c>
      <c r="X345" s="69">
        <f t="shared" si="104"/>
        <v>0</v>
      </c>
      <c r="Y345" s="69">
        <f t="shared" si="104"/>
        <v>0</v>
      </c>
      <c r="Z345" s="69">
        <f t="shared" si="104"/>
        <v>0</v>
      </c>
      <c r="AA345" s="69">
        <f t="shared" si="104"/>
        <v>0</v>
      </c>
      <c r="AB345" s="69">
        <f t="shared" si="104"/>
        <v>0</v>
      </c>
      <c r="AC345" s="69">
        <f t="shared" si="104"/>
        <v>0</v>
      </c>
      <c r="AD345" s="69">
        <f t="shared" si="104"/>
        <v>0</v>
      </c>
      <c r="AE345" s="69">
        <f t="shared" si="104"/>
        <v>0</v>
      </c>
      <c r="AF345" s="205" t="s">
        <v>13</v>
      </c>
      <c r="AG345" s="206"/>
    </row>
    <row r="346" spans="1:34" s="67" customFormat="1" ht="17.25" customHeight="1">
      <c r="A346" s="200"/>
      <c r="B346" s="237"/>
      <c r="C346" s="218"/>
      <c r="D346" s="97"/>
      <c r="E346" s="98"/>
      <c r="F346" s="98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"/>
      <c r="S346" s="65"/>
      <c r="T346" s="65"/>
      <c r="U346" s="66" t="s">
        <v>81</v>
      </c>
      <c r="V346" s="97">
        <f aca="true" t="shared" si="105" ref="V346:W350">X346+Z346+AB346+AD346</f>
        <v>0</v>
      </c>
      <c r="W346" s="97">
        <f t="shared" si="105"/>
        <v>0</v>
      </c>
      <c r="X346" s="71">
        <v>0</v>
      </c>
      <c r="Y346" s="97">
        <v>0</v>
      </c>
      <c r="Z346" s="97">
        <v>0</v>
      </c>
      <c r="AA346" s="97">
        <v>0</v>
      </c>
      <c r="AB346" s="97">
        <v>0</v>
      </c>
      <c r="AC346" s="97">
        <v>0</v>
      </c>
      <c r="AD346" s="97">
        <v>0</v>
      </c>
      <c r="AE346" s="97">
        <v>0</v>
      </c>
      <c r="AF346" s="207"/>
      <c r="AG346" s="208"/>
      <c r="AH346" s="123"/>
    </row>
    <row r="347" spans="1:33" s="67" customFormat="1" ht="17.25" customHeight="1">
      <c r="A347" s="200"/>
      <c r="B347" s="237"/>
      <c r="C347" s="218"/>
      <c r="D347" s="97"/>
      <c r="E347" s="98"/>
      <c r="F347" s="98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"/>
      <c r="S347" s="99"/>
      <c r="T347" s="99"/>
      <c r="U347" s="66" t="s">
        <v>82</v>
      </c>
      <c r="V347" s="97">
        <f t="shared" si="105"/>
        <v>0</v>
      </c>
      <c r="W347" s="97">
        <f t="shared" si="105"/>
        <v>0</v>
      </c>
      <c r="X347" s="71">
        <v>0</v>
      </c>
      <c r="Y347" s="97">
        <v>0</v>
      </c>
      <c r="Z347" s="97">
        <v>0</v>
      </c>
      <c r="AA347" s="97">
        <v>0</v>
      </c>
      <c r="AB347" s="97">
        <v>0</v>
      </c>
      <c r="AC347" s="97">
        <v>0</v>
      </c>
      <c r="AD347" s="97">
        <v>0</v>
      </c>
      <c r="AE347" s="97">
        <v>0</v>
      </c>
      <c r="AF347" s="207"/>
      <c r="AG347" s="208"/>
    </row>
    <row r="348" spans="1:33" s="67" customFormat="1" ht="17.25" customHeight="1">
      <c r="A348" s="200"/>
      <c r="B348" s="237"/>
      <c r="C348" s="218"/>
      <c r="D348" s="97"/>
      <c r="E348" s="98"/>
      <c r="F348" s="98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"/>
      <c r="S348" s="65"/>
      <c r="T348" s="65"/>
      <c r="U348" s="66" t="s">
        <v>239</v>
      </c>
      <c r="V348" s="97">
        <f t="shared" si="105"/>
        <v>0</v>
      </c>
      <c r="W348" s="97">
        <f t="shared" si="105"/>
        <v>0</v>
      </c>
      <c r="X348" s="71">
        <v>0</v>
      </c>
      <c r="Y348" s="97">
        <v>0</v>
      </c>
      <c r="Z348" s="97">
        <v>0</v>
      </c>
      <c r="AA348" s="97">
        <v>0</v>
      </c>
      <c r="AB348" s="97">
        <v>0</v>
      </c>
      <c r="AC348" s="97">
        <v>0</v>
      </c>
      <c r="AD348" s="97">
        <v>0</v>
      </c>
      <c r="AE348" s="97">
        <v>0</v>
      </c>
      <c r="AF348" s="207"/>
      <c r="AG348" s="208"/>
    </row>
    <row r="349" spans="1:33" s="67" customFormat="1" ht="17.25" customHeight="1">
      <c r="A349" s="200"/>
      <c r="B349" s="237"/>
      <c r="C349" s="218"/>
      <c r="D349" s="97"/>
      <c r="E349" s="98"/>
      <c r="F349" s="98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"/>
      <c r="U349" s="66" t="s">
        <v>240</v>
      </c>
      <c r="V349" s="135">
        <f>X349+Z349+AB349+AD349</f>
        <v>0</v>
      </c>
      <c r="W349" s="135">
        <f>Y349+AA349+AC349+AE349</f>
        <v>0</v>
      </c>
      <c r="X349" s="71">
        <v>0</v>
      </c>
      <c r="Y349" s="97">
        <v>0</v>
      </c>
      <c r="Z349" s="97">
        <v>0</v>
      </c>
      <c r="AA349" s="97">
        <v>0</v>
      </c>
      <c r="AB349" s="97">
        <v>0</v>
      </c>
      <c r="AC349" s="97">
        <v>0</v>
      </c>
      <c r="AD349" s="97">
        <v>0</v>
      </c>
      <c r="AE349" s="97">
        <v>0</v>
      </c>
      <c r="AF349" s="207"/>
      <c r="AG349" s="208"/>
    </row>
    <row r="350" spans="1:33" s="67" customFormat="1" ht="17.25" customHeight="1">
      <c r="A350" s="200"/>
      <c r="B350" s="237"/>
      <c r="C350" s="218"/>
      <c r="D350" s="97"/>
      <c r="E350" s="98"/>
      <c r="F350" s="98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"/>
      <c r="S350" s="65"/>
      <c r="T350" s="65"/>
      <c r="U350" s="66" t="s">
        <v>241</v>
      </c>
      <c r="V350" s="97">
        <f t="shared" si="105"/>
        <v>0</v>
      </c>
      <c r="W350" s="97">
        <f t="shared" si="105"/>
        <v>0</v>
      </c>
      <c r="X350" s="71">
        <v>0</v>
      </c>
      <c r="Y350" s="97">
        <v>0</v>
      </c>
      <c r="Z350" s="97">
        <v>0</v>
      </c>
      <c r="AA350" s="97">
        <v>0</v>
      </c>
      <c r="AB350" s="97">
        <v>0</v>
      </c>
      <c r="AC350" s="97">
        <v>0</v>
      </c>
      <c r="AD350" s="97">
        <v>0</v>
      </c>
      <c r="AE350" s="97">
        <v>0</v>
      </c>
      <c r="AF350" s="207"/>
      <c r="AG350" s="208"/>
    </row>
    <row r="351" spans="1:33" s="67" customFormat="1" ht="17.25" customHeight="1">
      <c r="A351" s="200"/>
      <c r="B351" s="237"/>
      <c r="C351" s="97"/>
      <c r="D351" s="97"/>
      <c r="E351" s="98"/>
      <c r="F351" s="98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"/>
      <c r="S351" s="99"/>
      <c r="T351" s="99"/>
      <c r="U351" s="66" t="s">
        <v>252</v>
      </c>
      <c r="V351" s="97">
        <f>X351+Z351+AB351+AD351</f>
        <v>0</v>
      </c>
      <c r="W351" s="97">
        <f>Y351+AA351+AC351+AE351</f>
        <v>0</v>
      </c>
      <c r="X351" s="71">
        <v>0</v>
      </c>
      <c r="Y351" s="97">
        <v>0</v>
      </c>
      <c r="Z351" s="97">
        <v>0</v>
      </c>
      <c r="AA351" s="97">
        <v>0</v>
      </c>
      <c r="AB351" s="97">
        <v>0</v>
      </c>
      <c r="AC351" s="97">
        <v>0</v>
      </c>
      <c r="AD351" s="97">
        <v>0</v>
      </c>
      <c r="AE351" s="97">
        <v>0</v>
      </c>
      <c r="AF351" s="207"/>
      <c r="AG351" s="208"/>
    </row>
    <row r="352" spans="1:33" s="67" customFormat="1" ht="17.25" customHeight="1" thickBot="1">
      <c r="A352" s="201"/>
      <c r="B352" s="238"/>
      <c r="C352" s="100"/>
      <c r="D352" s="177">
        <v>1</v>
      </c>
      <c r="E352" s="98"/>
      <c r="F352" s="98">
        <v>1</v>
      </c>
      <c r="G352" s="177"/>
      <c r="H352" s="177">
        <v>1</v>
      </c>
      <c r="I352" s="97"/>
      <c r="J352" s="97"/>
      <c r="K352" s="97"/>
      <c r="L352" s="97"/>
      <c r="M352" s="97"/>
      <c r="N352" s="97"/>
      <c r="O352" s="97"/>
      <c r="P352" s="97"/>
      <c r="Q352" s="97"/>
      <c r="R352" s="9"/>
      <c r="S352" s="142" t="s">
        <v>298</v>
      </c>
      <c r="T352" s="142" t="s">
        <v>299</v>
      </c>
      <c r="U352" s="66" t="s">
        <v>253</v>
      </c>
      <c r="V352" s="176">
        <f>X352+Z352+AB352+AD352</f>
        <v>60000</v>
      </c>
      <c r="W352" s="176">
        <f>Y352+AA352+AC352+AE352</f>
        <v>0</v>
      </c>
      <c r="X352" s="71">
        <v>60000</v>
      </c>
      <c r="Y352" s="97"/>
      <c r="Z352" s="97"/>
      <c r="AA352" s="97"/>
      <c r="AB352" s="97"/>
      <c r="AC352" s="97"/>
      <c r="AD352" s="97"/>
      <c r="AE352" s="97"/>
      <c r="AF352" s="209"/>
      <c r="AG352" s="210"/>
    </row>
    <row r="353" spans="1:33" s="67" customFormat="1" ht="17.25" customHeight="1">
      <c r="A353" s="199" t="s">
        <v>46</v>
      </c>
      <c r="B353" s="236" t="s">
        <v>20</v>
      </c>
      <c r="C353" s="217" t="s">
        <v>21</v>
      </c>
      <c r="D353" s="93"/>
      <c r="E353" s="94"/>
      <c r="F353" s="94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5"/>
      <c r="S353" s="96"/>
      <c r="T353" s="96"/>
      <c r="U353" s="68" t="s">
        <v>12</v>
      </c>
      <c r="V353" s="69">
        <f>SUM(V354:V358)</f>
        <v>55000</v>
      </c>
      <c r="W353" s="69">
        <f>SUM(W354:W358)</f>
        <v>0</v>
      </c>
      <c r="X353" s="69">
        <f>SUM(X354:X358)</f>
        <v>55000</v>
      </c>
      <c r="Y353" s="69">
        <f aca="true" t="shared" si="106" ref="Y353:AE353">SUM(Y354:Y358)</f>
        <v>0</v>
      </c>
      <c r="Z353" s="69">
        <f t="shared" si="106"/>
        <v>0</v>
      </c>
      <c r="AA353" s="69">
        <f t="shared" si="106"/>
        <v>0</v>
      </c>
      <c r="AB353" s="69">
        <f t="shared" si="106"/>
        <v>0</v>
      </c>
      <c r="AC353" s="69">
        <f t="shared" si="106"/>
        <v>0</v>
      </c>
      <c r="AD353" s="69">
        <f t="shared" si="106"/>
        <v>0</v>
      </c>
      <c r="AE353" s="69">
        <f t="shared" si="106"/>
        <v>0</v>
      </c>
      <c r="AF353" s="205" t="s">
        <v>13</v>
      </c>
      <c r="AG353" s="206"/>
    </row>
    <row r="354" spans="1:33" s="67" customFormat="1" ht="17.25" customHeight="1">
      <c r="A354" s="200"/>
      <c r="B354" s="237"/>
      <c r="C354" s="218"/>
      <c r="D354" s="97"/>
      <c r="E354" s="98"/>
      <c r="F354" s="98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"/>
      <c r="S354" s="65"/>
      <c r="T354" s="65"/>
      <c r="U354" s="66" t="s">
        <v>81</v>
      </c>
      <c r="V354" s="97">
        <f aca="true" t="shared" si="107" ref="V354:W356">X354+Z354+AB354+AD354</f>
        <v>0</v>
      </c>
      <c r="W354" s="97">
        <f t="shared" si="107"/>
        <v>0</v>
      </c>
      <c r="X354" s="71">
        <v>0</v>
      </c>
      <c r="Y354" s="97">
        <v>0</v>
      </c>
      <c r="Z354" s="97">
        <v>0</v>
      </c>
      <c r="AA354" s="97">
        <v>0</v>
      </c>
      <c r="AB354" s="97">
        <v>0</v>
      </c>
      <c r="AC354" s="97">
        <v>0</v>
      </c>
      <c r="AD354" s="97">
        <v>0</v>
      </c>
      <c r="AE354" s="97">
        <v>0</v>
      </c>
      <c r="AF354" s="207"/>
      <c r="AG354" s="208"/>
    </row>
    <row r="355" spans="1:33" s="67" customFormat="1" ht="17.25" customHeight="1">
      <c r="A355" s="200"/>
      <c r="B355" s="237"/>
      <c r="C355" s="218"/>
      <c r="D355" s="97"/>
      <c r="E355" s="98"/>
      <c r="F355" s="98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"/>
      <c r="S355" s="99"/>
      <c r="T355" s="99"/>
      <c r="U355" s="66" t="s">
        <v>82</v>
      </c>
      <c r="V355" s="97">
        <f t="shared" si="107"/>
        <v>0</v>
      </c>
      <c r="W355" s="97">
        <f t="shared" si="107"/>
        <v>0</v>
      </c>
      <c r="X355" s="71">
        <v>0</v>
      </c>
      <c r="Y355" s="97">
        <v>0</v>
      </c>
      <c r="Z355" s="97">
        <v>0</v>
      </c>
      <c r="AA355" s="97">
        <v>0</v>
      </c>
      <c r="AB355" s="97">
        <v>0</v>
      </c>
      <c r="AC355" s="97">
        <v>0</v>
      </c>
      <c r="AD355" s="97">
        <v>0</v>
      </c>
      <c r="AE355" s="97">
        <v>0</v>
      </c>
      <c r="AF355" s="207"/>
      <c r="AG355" s="208"/>
    </row>
    <row r="356" spans="1:33" s="67" customFormat="1" ht="17.25" customHeight="1">
      <c r="A356" s="200"/>
      <c r="B356" s="237"/>
      <c r="C356" s="218"/>
      <c r="D356" s="97"/>
      <c r="E356" s="98"/>
      <c r="F356" s="98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"/>
      <c r="S356" s="65"/>
      <c r="T356" s="65"/>
      <c r="U356" s="66" t="s">
        <v>239</v>
      </c>
      <c r="V356" s="97">
        <f t="shared" si="107"/>
        <v>0</v>
      </c>
      <c r="W356" s="97">
        <f t="shared" si="107"/>
        <v>0</v>
      </c>
      <c r="X356" s="71">
        <v>0</v>
      </c>
      <c r="Y356" s="97">
        <v>0</v>
      </c>
      <c r="Z356" s="97">
        <v>0</v>
      </c>
      <c r="AA356" s="97">
        <v>0</v>
      </c>
      <c r="AB356" s="97">
        <v>0</v>
      </c>
      <c r="AC356" s="97">
        <v>0</v>
      </c>
      <c r="AD356" s="97">
        <v>0</v>
      </c>
      <c r="AE356" s="97">
        <v>0</v>
      </c>
      <c r="AF356" s="207"/>
      <c r="AG356" s="208"/>
    </row>
    <row r="357" spans="1:33" s="67" customFormat="1" ht="17.25" customHeight="1">
      <c r="A357" s="200"/>
      <c r="B357" s="237"/>
      <c r="C357" s="218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5" t="s">
        <v>240</v>
      </c>
      <c r="V357" s="184">
        <f>X357+Z357+AB357+AD357</f>
        <v>0</v>
      </c>
      <c r="W357" s="184">
        <f>Y357+AA357+AC357+AE357</f>
        <v>0</v>
      </c>
      <c r="X357" s="71">
        <v>0</v>
      </c>
      <c r="Y357" s="97">
        <v>0</v>
      </c>
      <c r="Z357" s="97">
        <v>0</v>
      </c>
      <c r="AA357" s="97">
        <v>0</v>
      </c>
      <c r="AB357" s="97">
        <v>0</v>
      </c>
      <c r="AC357" s="97">
        <v>0</v>
      </c>
      <c r="AD357" s="97">
        <v>0</v>
      </c>
      <c r="AE357" s="97">
        <v>0</v>
      </c>
      <c r="AF357" s="207"/>
      <c r="AG357" s="208"/>
    </row>
    <row r="358" spans="1:33" s="67" customFormat="1" ht="17.25" customHeight="1">
      <c r="A358" s="200"/>
      <c r="B358" s="237"/>
      <c r="C358" s="218"/>
      <c r="D358" s="177">
        <v>4</v>
      </c>
      <c r="E358" s="98"/>
      <c r="F358" s="98">
        <v>1</v>
      </c>
      <c r="G358" s="177"/>
      <c r="H358" s="177">
        <v>1</v>
      </c>
      <c r="I358" s="97"/>
      <c r="J358" s="97"/>
      <c r="K358" s="97"/>
      <c r="L358" s="97"/>
      <c r="M358" s="97"/>
      <c r="N358" s="97"/>
      <c r="O358" s="97"/>
      <c r="P358" s="97"/>
      <c r="Q358" s="97"/>
      <c r="R358" s="9"/>
      <c r="S358" s="142" t="s">
        <v>298</v>
      </c>
      <c r="T358" s="142" t="s">
        <v>299</v>
      </c>
      <c r="U358" s="185" t="s">
        <v>241</v>
      </c>
      <c r="V358" s="135">
        <f>X358+Z357+AB357+AD357</f>
        <v>55000</v>
      </c>
      <c r="W358" s="135">
        <f>Y357+AA357+AC357+AE357</f>
        <v>0</v>
      </c>
      <c r="X358" s="71">
        <v>55000</v>
      </c>
      <c r="Y358" s="97">
        <v>0</v>
      </c>
      <c r="Z358" s="97">
        <v>0</v>
      </c>
      <c r="AA358" s="97">
        <v>0</v>
      </c>
      <c r="AB358" s="97">
        <v>0</v>
      </c>
      <c r="AC358" s="97">
        <v>0</v>
      </c>
      <c r="AD358" s="97">
        <v>0</v>
      </c>
      <c r="AE358" s="97">
        <v>0</v>
      </c>
      <c r="AF358" s="207"/>
      <c r="AG358" s="208"/>
    </row>
    <row r="359" spans="1:33" s="67" customFormat="1" ht="17.25" customHeight="1">
      <c r="A359" s="200"/>
      <c r="B359" s="237"/>
      <c r="C359" s="97"/>
      <c r="D359" s="97"/>
      <c r="E359" s="98"/>
      <c r="F359" s="98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"/>
      <c r="S359" s="99"/>
      <c r="T359" s="99"/>
      <c r="U359" s="185" t="s">
        <v>252</v>
      </c>
      <c r="V359" s="97">
        <f>X359+Z359+AB359+AD359</f>
        <v>0</v>
      </c>
      <c r="W359" s="97">
        <f>Y359+AA359+AC359+AE359</f>
        <v>0</v>
      </c>
      <c r="X359" s="71">
        <v>0</v>
      </c>
      <c r="Y359" s="97">
        <v>0</v>
      </c>
      <c r="Z359" s="97">
        <v>0</v>
      </c>
      <c r="AA359" s="97">
        <v>0</v>
      </c>
      <c r="AB359" s="97">
        <v>0</v>
      </c>
      <c r="AC359" s="97">
        <v>0</v>
      </c>
      <c r="AD359" s="97">
        <v>0</v>
      </c>
      <c r="AE359" s="97">
        <v>0</v>
      </c>
      <c r="AF359" s="207"/>
      <c r="AG359" s="208"/>
    </row>
    <row r="360" spans="1:33" s="67" customFormat="1" ht="17.25" customHeight="1" thickBot="1">
      <c r="A360" s="201"/>
      <c r="B360" s="238"/>
      <c r="C360" s="100"/>
      <c r="D360" s="97"/>
      <c r="E360" s="98"/>
      <c r="F360" s="98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"/>
      <c r="S360" s="65"/>
      <c r="T360" s="65"/>
      <c r="U360" s="66" t="s">
        <v>253</v>
      </c>
      <c r="V360" s="97">
        <f>X360+Z360+AB360+AD360</f>
        <v>0</v>
      </c>
      <c r="W360" s="97">
        <f>Y360+AA360+AC360+AE360</f>
        <v>0</v>
      </c>
      <c r="X360" s="71">
        <v>0</v>
      </c>
      <c r="Y360" s="97">
        <v>0</v>
      </c>
      <c r="Z360" s="97">
        <v>0</v>
      </c>
      <c r="AA360" s="97">
        <v>0</v>
      </c>
      <c r="AB360" s="97">
        <v>0</v>
      </c>
      <c r="AC360" s="97">
        <v>0</v>
      </c>
      <c r="AD360" s="97">
        <v>0</v>
      </c>
      <c r="AE360" s="97">
        <v>0</v>
      </c>
      <c r="AF360" s="209"/>
      <c r="AG360" s="210"/>
    </row>
    <row r="361" spans="1:33" s="67" customFormat="1" ht="17.25" customHeight="1">
      <c r="A361" s="199" t="s">
        <v>48</v>
      </c>
      <c r="B361" s="236" t="s">
        <v>126</v>
      </c>
      <c r="C361" s="217" t="s">
        <v>22</v>
      </c>
      <c r="D361" s="93"/>
      <c r="E361" s="94"/>
      <c r="F361" s="94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5"/>
      <c r="S361" s="96"/>
      <c r="T361" s="96"/>
      <c r="U361" s="68" t="s">
        <v>12</v>
      </c>
      <c r="V361" s="69">
        <f aca="true" t="shared" si="108" ref="V361:AE361">SUM(V362:V366)</f>
        <v>0</v>
      </c>
      <c r="W361" s="69">
        <f t="shared" si="108"/>
        <v>0</v>
      </c>
      <c r="X361" s="69">
        <f t="shared" si="108"/>
        <v>0</v>
      </c>
      <c r="Y361" s="69">
        <f t="shared" si="108"/>
        <v>0</v>
      </c>
      <c r="Z361" s="69">
        <f t="shared" si="108"/>
        <v>0</v>
      </c>
      <c r="AA361" s="69">
        <f t="shared" si="108"/>
        <v>0</v>
      </c>
      <c r="AB361" s="69">
        <f t="shared" si="108"/>
        <v>0</v>
      </c>
      <c r="AC361" s="69">
        <f t="shared" si="108"/>
        <v>0</v>
      </c>
      <c r="AD361" s="69">
        <f t="shared" si="108"/>
        <v>0</v>
      </c>
      <c r="AE361" s="69">
        <f t="shared" si="108"/>
        <v>0</v>
      </c>
      <c r="AF361" s="205" t="s">
        <v>13</v>
      </c>
      <c r="AG361" s="206"/>
    </row>
    <row r="362" spans="1:33" s="67" customFormat="1" ht="17.25" customHeight="1">
      <c r="A362" s="200"/>
      <c r="B362" s="237"/>
      <c r="C362" s="218"/>
      <c r="D362" s="97"/>
      <c r="E362" s="98"/>
      <c r="F362" s="98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"/>
      <c r="S362" s="65"/>
      <c r="T362" s="65"/>
      <c r="U362" s="66" t="s">
        <v>81</v>
      </c>
      <c r="V362" s="97">
        <f aca="true" t="shared" si="109" ref="V362:W366">X362+Z362+AB362+AD362</f>
        <v>0</v>
      </c>
      <c r="W362" s="97">
        <f t="shared" si="109"/>
        <v>0</v>
      </c>
      <c r="X362" s="71">
        <v>0</v>
      </c>
      <c r="Y362" s="97">
        <v>0</v>
      </c>
      <c r="Z362" s="97">
        <v>0</v>
      </c>
      <c r="AA362" s="97">
        <v>0</v>
      </c>
      <c r="AB362" s="97">
        <v>0</v>
      </c>
      <c r="AC362" s="97">
        <v>0</v>
      </c>
      <c r="AD362" s="97">
        <v>0</v>
      </c>
      <c r="AE362" s="97">
        <v>0</v>
      </c>
      <c r="AF362" s="207"/>
      <c r="AG362" s="208"/>
    </row>
    <row r="363" spans="1:33" s="67" customFormat="1" ht="17.25" customHeight="1">
      <c r="A363" s="200"/>
      <c r="B363" s="237"/>
      <c r="C363" s="218"/>
      <c r="D363" s="97"/>
      <c r="E363" s="98"/>
      <c r="F363" s="98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"/>
      <c r="S363" s="99"/>
      <c r="T363" s="99"/>
      <c r="U363" s="66" t="s">
        <v>82</v>
      </c>
      <c r="V363" s="97">
        <f t="shared" si="109"/>
        <v>0</v>
      </c>
      <c r="W363" s="97">
        <f t="shared" si="109"/>
        <v>0</v>
      </c>
      <c r="X363" s="71">
        <v>0</v>
      </c>
      <c r="Y363" s="97">
        <v>0</v>
      </c>
      <c r="Z363" s="97">
        <v>0</v>
      </c>
      <c r="AA363" s="97">
        <v>0</v>
      </c>
      <c r="AB363" s="97">
        <v>0</v>
      </c>
      <c r="AC363" s="97">
        <v>0</v>
      </c>
      <c r="AD363" s="97">
        <v>0</v>
      </c>
      <c r="AE363" s="97">
        <v>0</v>
      </c>
      <c r="AF363" s="207"/>
      <c r="AG363" s="208"/>
    </row>
    <row r="364" spans="1:33" s="67" customFormat="1" ht="17.25" customHeight="1">
      <c r="A364" s="200"/>
      <c r="B364" s="237"/>
      <c r="C364" s="218"/>
      <c r="D364" s="97"/>
      <c r="E364" s="98"/>
      <c r="F364" s="98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"/>
      <c r="S364" s="65"/>
      <c r="T364" s="65"/>
      <c r="U364" s="66" t="s">
        <v>239</v>
      </c>
      <c r="V364" s="97">
        <f t="shared" si="109"/>
        <v>0</v>
      </c>
      <c r="W364" s="97">
        <f t="shared" si="109"/>
        <v>0</v>
      </c>
      <c r="X364" s="71">
        <v>0</v>
      </c>
      <c r="Y364" s="97">
        <v>0</v>
      </c>
      <c r="Z364" s="97">
        <v>0</v>
      </c>
      <c r="AA364" s="97">
        <v>0</v>
      </c>
      <c r="AB364" s="97">
        <v>0</v>
      </c>
      <c r="AC364" s="97">
        <v>0</v>
      </c>
      <c r="AD364" s="97">
        <v>0</v>
      </c>
      <c r="AE364" s="97">
        <v>0</v>
      </c>
      <c r="AF364" s="207"/>
      <c r="AG364" s="208"/>
    </row>
    <row r="365" spans="1:33" s="67" customFormat="1" ht="17.25" customHeight="1">
      <c r="A365" s="200"/>
      <c r="B365" s="237"/>
      <c r="C365" s="218"/>
      <c r="D365" s="97"/>
      <c r="E365" s="98"/>
      <c r="F365" s="98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"/>
      <c r="U365" s="66" t="s">
        <v>240</v>
      </c>
      <c r="V365" s="135">
        <f>X365+Z365+AB365+AD365</f>
        <v>0</v>
      </c>
      <c r="W365" s="135">
        <f>Y365+AA365+AC365+AE365</f>
        <v>0</v>
      </c>
      <c r="X365" s="71">
        <v>0</v>
      </c>
      <c r="Y365" s="97">
        <v>0</v>
      </c>
      <c r="Z365" s="97">
        <v>0</v>
      </c>
      <c r="AA365" s="97">
        <v>0</v>
      </c>
      <c r="AB365" s="97">
        <v>0</v>
      </c>
      <c r="AC365" s="97">
        <v>0</v>
      </c>
      <c r="AD365" s="97">
        <v>0</v>
      </c>
      <c r="AE365" s="97">
        <v>0</v>
      </c>
      <c r="AF365" s="207"/>
      <c r="AG365" s="208"/>
    </row>
    <row r="366" spans="1:33" s="67" customFormat="1" ht="17.25" customHeight="1">
      <c r="A366" s="200"/>
      <c r="B366" s="237"/>
      <c r="C366" s="218"/>
      <c r="D366" s="97"/>
      <c r="E366" s="98"/>
      <c r="F366" s="98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"/>
      <c r="S366" s="65"/>
      <c r="T366" s="65"/>
      <c r="U366" s="66" t="s">
        <v>241</v>
      </c>
      <c r="V366" s="97">
        <f t="shared" si="109"/>
        <v>0</v>
      </c>
      <c r="W366" s="97">
        <f t="shared" si="109"/>
        <v>0</v>
      </c>
      <c r="X366" s="71">
        <v>0</v>
      </c>
      <c r="Y366" s="97">
        <v>0</v>
      </c>
      <c r="Z366" s="97">
        <v>0</v>
      </c>
      <c r="AA366" s="97">
        <v>0</v>
      </c>
      <c r="AB366" s="97">
        <v>0</v>
      </c>
      <c r="AC366" s="97">
        <v>0</v>
      </c>
      <c r="AD366" s="97">
        <v>0</v>
      </c>
      <c r="AE366" s="97">
        <v>0</v>
      </c>
      <c r="AF366" s="207"/>
      <c r="AG366" s="208"/>
    </row>
    <row r="367" spans="1:33" s="67" customFormat="1" ht="17.25" customHeight="1">
      <c r="A367" s="200"/>
      <c r="B367" s="237"/>
      <c r="C367" s="97"/>
      <c r="D367" s="177">
        <v>3.3</v>
      </c>
      <c r="E367" s="98"/>
      <c r="F367" s="98">
        <v>1</v>
      </c>
      <c r="G367" s="177"/>
      <c r="H367" s="177">
        <v>1</v>
      </c>
      <c r="I367" s="97"/>
      <c r="J367" s="97"/>
      <c r="K367" s="97"/>
      <c r="L367" s="97"/>
      <c r="M367" s="97"/>
      <c r="N367" s="97"/>
      <c r="O367" s="97"/>
      <c r="P367" s="97"/>
      <c r="Q367" s="97"/>
      <c r="R367" s="9"/>
      <c r="S367" s="142" t="s">
        <v>298</v>
      </c>
      <c r="T367" s="142" t="s">
        <v>299</v>
      </c>
      <c r="U367" s="66" t="s">
        <v>252</v>
      </c>
      <c r="V367" s="176">
        <f>X367+Z367+AB367+AD367</f>
        <v>87819.3</v>
      </c>
      <c r="W367" s="176">
        <f>Y367+AA367+AC367+AE367</f>
        <v>0</v>
      </c>
      <c r="X367" s="71">
        <v>87819.3</v>
      </c>
      <c r="Y367" s="97">
        <v>0</v>
      </c>
      <c r="Z367" s="97">
        <v>0</v>
      </c>
      <c r="AA367" s="97">
        <v>0</v>
      </c>
      <c r="AB367" s="97">
        <v>0</v>
      </c>
      <c r="AC367" s="97">
        <v>0</v>
      </c>
      <c r="AD367" s="97">
        <v>0</v>
      </c>
      <c r="AE367" s="97">
        <v>0</v>
      </c>
      <c r="AF367" s="207"/>
      <c r="AG367" s="208"/>
    </row>
    <row r="368" spans="1:33" s="67" customFormat="1" ht="17.25" customHeight="1" thickBot="1">
      <c r="A368" s="201"/>
      <c r="B368" s="238"/>
      <c r="C368" s="100"/>
      <c r="D368" s="97"/>
      <c r="E368" s="98"/>
      <c r="F368" s="98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"/>
      <c r="S368" s="65"/>
      <c r="T368" s="65"/>
      <c r="U368" s="66" t="s">
        <v>253</v>
      </c>
      <c r="V368" s="97">
        <f>X368+Z368+AB368+AD368</f>
        <v>0</v>
      </c>
      <c r="W368" s="97">
        <f>Y368+AA368+AC368+AE368</f>
        <v>0</v>
      </c>
      <c r="X368" s="71">
        <v>0</v>
      </c>
      <c r="Y368" s="97">
        <v>0</v>
      </c>
      <c r="Z368" s="97">
        <v>0</v>
      </c>
      <c r="AA368" s="97">
        <v>0</v>
      </c>
      <c r="AB368" s="97">
        <v>0</v>
      </c>
      <c r="AC368" s="97">
        <v>0</v>
      </c>
      <c r="AD368" s="97">
        <v>0</v>
      </c>
      <c r="AE368" s="97">
        <v>0</v>
      </c>
      <c r="AF368" s="209"/>
      <c r="AG368" s="210"/>
    </row>
    <row r="369" spans="1:33" s="67" customFormat="1" ht="17.25" customHeight="1">
      <c r="A369" s="199" t="s">
        <v>50</v>
      </c>
      <c r="B369" s="236" t="s">
        <v>23</v>
      </c>
      <c r="C369" s="217" t="s">
        <v>24</v>
      </c>
      <c r="D369" s="93"/>
      <c r="E369" s="94"/>
      <c r="F369" s="94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5"/>
      <c r="S369" s="96"/>
      <c r="T369" s="96"/>
      <c r="U369" s="68" t="s">
        <v>12</v>
      </c>
      <c r="V369" s="69">
        <f aca="true" t="shared" si="110" ref="V369:AE369">SUM(V370:V374)</f>
        <v>0</v>
      </c>
      <c r="W369" s="69">
        <f t="shared" si="110"/>
        <v>0</v>
      </c>
      <c r="X369" s="69">
        <f t="shared" si="110"/>
        <v>0</v>
      </c>
      <c r="Y369" s="69">
        <f t="shared" si="110"/>
        <v>0</v>
      </c>
      <c r="Z369" s="69">
        <f t="shared" si="110"/>
        <v>0</v>
      </c>
      <c r="AA369" s="69">
        <f t="shared" si="110"/>
        <v>0</v>
      </c>
      <c r="AB369" s="69">
        <f t="shared" si="110"/>
        <v>0</v>
      </c>
      <c r="AC369" s="69">
        <f t="shared" si="110"/>
        <v>0</v>
      </c>
      <c r="AD369" s="69">
        <f t="shared" si="110"/>
        <v>0</v>
      </c>
      <c r="AE369" s="69">
        <f t="shared" si="110"/>
        <v>0</v>
      </c>
      <c r="AF369" s="205" t="s">
        <v>13</v>
      </c>
      <c r="AG369" s="206"/>
    </row>
    <row r="370" spans="1:33" s="67" customFormat="1" ht="17.25" customHeight="1">
      <c r="A370" s="200"/>
      <c r="B370" s="237"/>
      <c r="C370" s="218"/>
      <c r="D370" s="97"/>
      <c r="E370" s="98"/>
      <c r="F370" s="98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"/>
      <c r="S370" s="65"/>
      <c r="T370" s="65"/>
      <c r="U370" s="66" t="s">
        <v>81</v>
      </c>
      <c r="V370" s="97">
        <f aca="true" t="shared" si="111" ref="V370:W372">X370+Z370+AB370+AD370</f>
        <v>0</v>
      </c>
      <c r="W370" s="97">
        <f t="shared" si="111"/>
        <v>0</v>
      </c>
      <c r="X370" s="71">
        <v>0</v>
      </c>
      <c r="Y370" s="97">
        <v>0</v>
      </c>
      <c r="Z370" s="97">
        <v>0</v>
      </c>
      <c r="AA370" s="97">
        <v>0</v>
      </c>
      <c r="AB370" s="97">
        <v>0</v>
      </c>
      <c r="AC370" s="97">
        <v>0</v>
      </c>
      <c r="AD370" s="97">
        <v>0</v>
      </c>
      <c r="AE370" s="97">
        <v>0</v>
      </c>
      <c r="AF370" s="207"/>
      <c r="AG370" s="208"/>
    </row>
    <row r="371" spans="1:33" s="67" customFormat="1" ht="17.25" customHeight="1">
      <c r="A371" s="200"/>
      <c r="B371" s="237"/>
      <c r="C371" s="218"/>
      <c r="D371" s="97"/>
      <c r="E371" s="98"/>
      <c r="F371" s="98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"/>
      <c r="S371" s="99"/>
      <c r="T371" s="99"/>
      <c r="U371" s="66" t="s">
        <v>82</v>
      </c>
      <c r="V371" s="97">
        <f t="shared" si="111"/>
        <v>0</v>
      </c>
      <c r="W371" s="97">
        <f t="shared" si="111"/>
        <v>0</v>
      </c>
      <c r="X371" s="71">
        <v>0</v>
      </c>
      <c r="Y371" s="97">
        <v>0</v>
      </c>
      <c r="Z371" s="97">
        <v>0</v>
      </c>
      <c r="AA371" s="97">
        <v>0</v>
      </c>
      <c r="AB371" s="97">
        <v>0</v>
      </c>
      <c r="AC371" s="97">
        <v>0</v>
      </c>
      <c r="AD371" s="97">
        <v>0</v>
      </c>
      <c r="AE371" s="97">
        <v>0</v>
      </c>
      <c r="AF371" s="207"/>
      <c r="AG371" s="208"/>
    </row>
    <row r="372" spans="1:33" s="67" customFormat="1" ht="17.25" customHeight="1">
      <c r="A372" s="200"/>
      <c r="B372" s="237"/>
      <c r="C372" s="218"/>
      <c r="D372" s="97"/>
      <c r="E372" s="98"/>
      <c r="F372" s="98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"/>
      <c r="S372" s="65"/>
      <c r="T372" s="65"/>
      <c r="U372" s="66" t="s">
        <v>239</v>
      </c>
      <c r="V372" s="97">
        <f t="shared" si="111"/>
        <v>0</v>
      </c>
      <c r="W372" s="97">
        <f t="shared" si="111"/>
        <v>0</v>
      </c>
      <c r="X372" s="71">
        <v>0</v>
      </c>
      <c r="Y372" s="97">
        <v>0</v>
      </c>
      <c r="Z372" s="97">
        <v>0</v>
      </c>
      <c r="AA372" s="97">
        <v>0</v>
      </c>
      <c r="AB372" s="97">
        <v>0</v>
      </c>
      <c r="AC372" s="97">
        <v>0</v>
      </c>
      <c r="AD372" s="97">
        <v>0</v>
      </c>
      <c r="AE372" s="97">
        <v>0</v>
      </c>
      <c r="AF372" s="207"/>
      <c r="AG372" s="208"/>
    </row>
    <row r="373" spans="1:33" s="67" customFormat="1" ht="17.25" customHeight="1">
      <c r="A373" s="200"/>
      <c r="B373" s="237"/>
      <c r="C373" s="218"/>
      <c r="D373" s="97"/>
      <c r="E373" s="98"/>
      <c r="F373" s="98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"/>
      <c r="U373" s="66" t="s">
        <v>240</v>
      </c>
      <c r="V373" s="135">
        <f>X373+Z373+AB373+AD373</f>
        <v>0</v>
      </c>
      <c r="W373" s="135">
        <f>Y373+AA373+AC373+AE373</f>
        <v>0</v>
      </c>
      <c r="X373" s="71">
        <v>0</v>
      </c>
      <c r="Y373" s="97">
        <v>0</v>
      </c>
      <c r="Z373" s="97">
        <v>0</v>
      </c>
      <c r="AA373" s="97">
        <v>0</v>
      </c>
      <c r="AB373" s="97">
        <v>0</v>
      </c>
      <c r="AC373" s="97">
        <v>0</v>
      </c>
      <c r="AD373" s="97">
        <v>0</v>
      </c>
      <c r="AE373" s="97">
        <v>0</v>
      </c>
      <c r="AF373" s="207"/>
      <c r="AG373" s="208"/>
    </row>
    <row r="374" spans="1:33" s="67" customFormat="1" ht="17.25" customHeight="1">
      <c r="A374" s="200"/>
      <c r="B374" s="237"/>
      <c r="C374" s="218"/>
      <c r="D374" s="97"/>
      <c r="E374" s="98"/>
      <c r="F374" s="98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"/>
      <c r="S374" s="65"/>
      <c r="T374" s="65"/>
      <c r="U374" s="66" t="s">
        <v>241</v>
      </c>
      <c r="V374" s="97">
        <f aca="true" t="shared" si="112" ref="V374:W376">X374+Z374+AB374+AD374</f>
        <v>0</v>
      </c>
      <c r="W374" s="97">
        <f t="shared" si="112"/>
        <v>0</v>
      </c>
      <c r="X374" s="71">
        <v>0</v>
      </c>
      <c r="Y374" s="97">
        <v>0</v>
      </c>
      <c r="Z374" s="97">
        <v>0</v>
      </c>
      <c r="AA374" s="97">
        <v>0</v>
      </c>
      <c r="AB374" s="97">
        <v>0</v>
      </c>
      <c r="AC374" s="97">
        <v>0</v>
      </c>
      <c r="AD374" s="97">
        <v>0</v>
      </c>
      <c r="AE374" s="97">
        <v>0</v>
      </c>
      <c r="AF374" s="207"/>
      <c r="AG374" s="208"/>
    </row>
    <row r="375" spans="1:33" s="67" customFormat="1" ht="17.25" customHeight="1">
      <c r="A375" s="200"/>
      <c r="B375" s="237"/>
      <c r="C375" s="97"/>
      <c r="D375" s="177">
        <v>0.3</v>
      </c>
      <c r="E375" s="98"/>
      <c r="F375" s="98">
        <v>1</v>
      </c>
      <c r="G375" s="177"/>
      <c r="H375" s="177">
        <v>1</v>
      </c>
      <c r="I375" s="97"/>
      <c r="J375" s="97"/>
      <c r="K375" s="97"/>
      <c r="L375" s="97"/>
      <c r="M375" s="97"/>
      <c r="N375" s="97"/>
      <c r="O375" s="97"/>
      <c r="P375" s="97"/>
      <c r="Q375" s="97"/>
      <c r="R375" s="9"/>
      <c r="S375" s="142" t="s">
        <v>298</v>
      </c>
      <c r="T375" s="142" t="s">
        <v>299</v>
      </c>
      <c r="U375" s="66" t="s">
        <v>252</v>
      </c>
      <c r="V375" s="176">
        <f>X375+Z375+AB375+AD375</f>
        <v>8500</v>
      </c>
      <c r="W375" s="176">
        <f>Y375+AA375+AC375+AE375</f>
        <v>0</v>
      </c>
      <c r="X375" s="71">
        <v>8500</v>
      </c>
      <c r="Y375" s="97">
        <v>0</v>
      </c>
      <c r="Z375" s="97">
        <v>0</v>
      </c>
      <c r="AA375" s="97">
        <v>0</v>
      </c>
      <c r="AB375" s="97">
        <v>0</v>
      </c>
      <c r="AC375" s="97">
        <v>0</v>
      </c>
      <c r="AD375" s="97">
        <v>0</v>
      </c>
      <c r="AE375" s="97">
        <v>0</v>
      </c>
      <c r="AF375" s="207"/>
      <c r="AG375" s="208"/>
    </row>
    <row r="376" spans="1:33" s="67" customFormat="1" ht="17.25" customHeight="1" thickBot="1">
      <c r="A376" s="201"/>
      <c r="B376" s="238"/>
      <c r="C376" s="100"/>
      <c r="D376" s="97"/>
      <c r="E376" s="98"/>
      <c r="F376" s="98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"/>
      <c r="S376" s="65"/>
      <c r="T376" s="65"/>
      <c r="U376" s="66" t="s">
        <v>253</v>
      </c>
      <c r="V376" s="97">
        <f t="shared" si="112"/>
        <v>0</v>
      </c>
      <c r="W376" s="97">
        <f t="shared" si="112"/>
        <v>0</v>
      </c>
      <c r="X376" s="71">
        <v>0</v>
      </c>
      <c r="Y376" s="97">
        <v>0</v>
      </c>
      <c r="Z376" s="97">
        <v>0</v>
      </c>
      <c r="AA376" s="97">
        <v>0</v>
      </c>
      <c r="AB376" s="97">
        <v>0</v>
      </c>
      <c r="AC376" s="97">
        <v>0</v>
      </c>
      <c r="AD376" s="97">
        <v>0</v>
      </c>
      <c r="AE376" s="97">
        <v>0</v>
      </c>
      <c r="AF376" s="209"/>
      <c r="AG376" s="210"/>
    </row>
    <row r="377" spans="1:33" s="67" customFormat="1" ht="17.25" customHeight="1">
      <c r="A377" s="199" t="s">
        <v>52</v>
      </c>
      <c r="B377" s="236" t="s">
        <v>25</v>
      </c>
      <c r="C377" s="217" t="s">
        <v>19</v>
      </c>
      <c r="D377" s="93"/>
      <c r="E377" s="94"/>
      <c r="F377" s="94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5"/>
      <c r="S377" s="96"/>
      <c r="T377" s="96"/>
      <c r="U377" s="68" t="s">
        <v>12</v>
      </c>
      <c r="V377" s="69">
        <f>SUM(V378:V382)</f>
        <v>60000</v>
      </c>
      <c r="W377" s="69">
        <f>SUM(W378:W382)</f>
        <v>0</v>
      </c>
      <c r="X377" s="69">
        <f>SUM(X378:X382)</f>
        <v>60000</v>
      </c>
      <c r="Y377" s="69">
        <f aca="true" t="shared" si="113" ref="Y377:AE377">SUM(Y378:Y382)</f>
        <v>0</v>
      </c>
      <c r="Z377" s="69">
        <f t="shared" si="113"/>
        <v>0</v>
      </c>
      <c r="AA377" s="69">
        <f t="shared" si="113"/>
        <v>0</v>
      </c>
      <c r="AB377" s="69">
        <f t="shared" si="113"/>
        <v>0</v>
      </c>
      <c r="AC377" s="69">
        <f t="shared" si="113"/>
        <v>0</v>
      </c>
      <c r="AD377" s="69">
        <f t="shared" si="113"/>
        <v>0</v>
      </c>
      <c r="AE377" s="69">
        <f t="shared" si="113"/>
        <v>0</v>
      </c>
      <c r="AF377" s="205" t="s">
        <v>13</v>
      </c>
      <c r="AG377" s="206"/>
    </row>
    <row r="378" spans="1:33" s="67" customFormat="1" ht="17.25" customHeight="1">
      <c r="A378" s="200"/>
      <c r="B378" s="237"/>
      <c r="C378" s="218"/>
      <c r="D378" s="97"/>
      <c r="E378" s="98"/>
      <c r="F378" s="98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"/>
      <c r="S378" s="65"/>
      <c r="T378" s="65"/>
      <c r="U378" s="66" t="s">
        <v>81</v>
      </c>
      <c r="V378" s="97">
        <f aca="true" t="shared" si="114" ref="V378:W380">X378+Z378+AB378+AD378</f>
        <v>0</v>
      </c>
      <c r="W378" s="97">
        <f t="shared" si="114"/>
        <v>0</v>
      </c>
      <c r="X378" s="71">
        <v>0</v>
      </c>
      <c r="Y378" s="97">
        <v>0</v>
      </c>
      <c r="Z378" s="97">
        <v>0</v>
      </c>
      <c r="AA378" s="97">
        <v>0</v>
      </c>
      <c r="AB378" s="97">
        <v>0</v>
      </c>
      <c r="AC378" s="97">
        <v>0</v>
      </c>
      <c r="AD378" s="97">
        <v>0</v>
      </c>
      <c r="AE378" s="97">
        <v>0</v>
      </c>
      <c r="AF378" s="207"/>
      <c r="AG378" s="208"/>
    </row>
    <row r="379" spans="1:33" s="67" customFormat="1" ht="17.25" customHeight="1">
      <c r="A379" s="200"/>
      <c r="B379" s="237"/>
      <c r="C379" s="218"/>
      <c r="D379" s="97"/>
      <c r="E379" s="98"/>
      <c r="F379" s="98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"/>
      <c r="S379" s="99"/>
      <c r="T379" s="99"/>
      <c r="U379" s="66" t="s">
        <v>82</v>
      </c>
      <c r="V379" s="97">
        <f t="shared" si="114"/>
        <v>0</v>
      </c>
      <c r="W379" s="97">
        <f t="shared" si="114"/>
        <v>0</v>
      </c>
      <c r="X379" s="71">
        <v>0</v>
      </c>
      <c r="Y379" s="97">
        <v>0</v>
      </c>
      <c r="Z379" s="97">
        <v>0</v>
      </c>
      <c r="AA379" s="97">
        <v>0</v>
      </c>
      <c r="AB379" s="97">
        <v>0</v>
      </c>
      <c r="AC379" s="97">
        <v>0</v>
      </c>
      <c r="AD379" s="97">
        <v>0</v>
      </c>
      <c r="AE379" s="97">
        <v>0</v>
      </c>
      <c r="AF379" s="207"/>
      <c r="AG379" s="208"/>
    </row>
    <row r="380" spans="1:33" s="67" customFormat="1" ht="17.25" customHeight="1">
      <c r="A380" s="200"/>
      <c r="B380" s="237"/>
      <c r="C380" s="218"/>
      <c r="D380" s="97"/>
      <c r="E380" s="98"/>
      <c r="F380" s="98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"/>
      <c r="S380" s="65"/>
      <c r="T380" s="65"/>
      <c r="U380" s="66" t="s">
        <v>239</v>
      </c>
      <c r="V380" s="97">
        <f t="shared" si="114"/>
        <v>0</v>
      </c>
      <c r="W380" s="97">
        <f t="shared" si="114"/>
        <v>0</v>
      </c>
      <c r="X380" s="71">
        <v>0</v>
      </c>
      <c r="Y380" s="97">
        <v>0</v>
      </c>
      <c r="Z380" s="97">
        <v>0</v>
      </c>
      <c r="AA380" s="97">
        <v>0</v>
      </c>
      <c r="AB380" s="97">
        <v>0</v>
      </c>
      <c r="AC380" s="97">
        <v>0</v>
      </c>
      <c r="AD380" s="97">
        <v>0</v>
      </c>
      <c r="AE380" s="97">
        <v>0</v>
      </c>
      <c r="AF380" s="207"/>
      <c r="AG380" s="208"/>
    </row>
    <row r="381" spans="1:33" s="67" customFormat="1" ht="17.25" customHeight="1">
      <c r="A381" s="200"/>
      <c r="B381" s="237"/>
      <c r="C381" s="218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5" t="s">
        <v>240</v>
      </c>
      <c r="V381" s="184">
        <f>X381+Z381+AB381+AD381</f>
        <v>0</v>
      </c>
      <c r="W381" s="184">
        <f>Y381+AA381+AC381+AE381</f>
        <v>0</v>
      </c>
      <c r="X381" s="71">
        <v>0</v>
      </c>
      <c r="Y381" s="97">
        <v>0</v>
      </c>
      <c r="Z381" s="97">
        <v>0</v>
      </c>
      <c r="AA381" s="97">
        <v>0</v>
      </c>
      <c r="AB381" s="97">
        <v>0</v>
      </c>
      <c r="AC381" s="97">
        <v>0</v>
      </c>
      <c r="AD381" s="97">
        <v>0</v>
      </c>
      <c r="AE381" s="97">
        <v>0</v>
      </c>
      <c r="AF381" s="207"/>
      <c r="AG381" s="208"/>
    </row>
    <row r="382" spans="1:33" s="67" customFormat="1" ht="17.25" customHeight="1">
      <c r="A382" s="200"/>
      <c r="B382" s="237"/>
      <c r="C382" s="218"/>
      <c r="D382" s="177">
        <v>1</v>
      </c>
      <c r="E382" s="98"/>
      <c r="F382" s="98">
        <v>1</v>
      </c>
      <c r="G382" s="177"/>
      <c r="H382" s="177">
        <v>1</v>
      </c>
      <c r="I382" s="97"/>
      <c r="J382" s="97"/>
      <c r="K382" s="97"/>
      <c r="L382" s="97"/>
      <c r="M382" s="97"/>
      <c r="N382" s="97"/>
      <c r="O382" s="97"/>
      <c r="P382" s="97"/>
      <c r="Q382" s="97"/>
      <c r="R382" s="9"/>
      <c r="S382" s="142" t="s">
        <v>298</v>
      </c>
      <c r="T382" s="142" t="s">
        <v>299</v>
      </c>
      <c r="U382" s="185" t="s">
        <v>241</v>
      </c>
      <c r="V382" s="135">
        <f>X382+Z381+AB381+AD381</f>
        <v>60000</v>
      </c>
      <c r="W382" s="135">
        <f>Y381+AA381+AC381+AE381</f>
        <v>0</v>
      </c>
      <c r="X382" s="71">
        <v>60000</v>
      </c>
      <c r="Y382" s="97">
        <v>0</v>
      </c>
      <c r="Z382" s="97">
        <v>0</v>
      </c>
      <c r="AA382" s="97">
        <v>0</v>
      </c>
      <c r="AB382" s="97">
        <v>0</v>
      </c>
      <c r="AC382" s="97">
        <v>0</v>
      </c>
      <c r="AD382" s="97">
        <v>0</v>
      </c>
      <c r="AE382" s="97">
        <v>0</v>
      </c>
      <c r="AF382" s="207"/>
      <c r="AG382" s="208"/>
    </row>
    <row r="383" spans="1:33" s="67" customFormat="1" ht="17.25" customHeight="1">
      <c r="A383" s="200"/>
      <c r="B383" s="237"/>
      <c r="C383" s="97"/>
      <c r="D383" s="97"/>
      <c r="E383" s="98"/>
      <c r="F383" s="98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"/>
      <c r="S383" s="99"/>
      <c r="T383" s="99"/>
      <c r="U383" s="185" t="s">
        <v>252</v>
      </c>
      <c r="V383" s="97">
        <f>X383+Z383+AB383+AD383</f>
        <v>0</v>
      </c>
      <c r="W383" s="97">
        <f>Y383+AA383+AC383+AE383</f>
        <v>0</v>
      </c>
      <c r="X383" s="71">
        <v>0</v>
      </c>
      <c r="Y383" s="97">
        <v>0</v>
      </c>
      <c r="Z383" s="97">
        <v>0</v>
      </c>
      <c r="AA383" s="97">
        <v>0</v>
      </c>
      <c r="AB383" s="97">
        <v>0</v>
      </c>
      <c r="AC383" s="97">
        <v>0</v>
      </c>
      <c r="AD383" s="97">
        <v>0</v>
      </c>
      <c r="AE383" s="97">
        <v>0</v>
      </c>
      <c r="AF383" s="207"/>
      <c r="AG383" s="208"/>
    </row>
    <row r="384" spans="1:33" s="67" customFormat="1" ht="17.25" customHeight="1" thickBot="1">
      <c r="A384" s="201"/>
      <c r="B384" s="238"/>
      <c r="C384" s="100"/>
      <c r="D384" s="97"/>
      <c r="E384" s="98"/>
      <c r="F384" s="98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"/>
      <c r="S384" s="65"/>
      <c r="T384" s="65"/>
      <c r="U384" s="66" t="s">
        <v>253</v>
      </c>
      <c r="V384" s="97">
        <f>X384+Z384+AB384+AD384</f>
        <v>0</v>
      </c>
      <c r="W384" s="97">
        <f>Y384+AA384+AC384+AE384</f>
        <v>0</v>
      </c>
      <c r="X384" s="71">
        <v>0</v>
      </c>
      <c r="Y384" s="97">
        <v>0</v>
      </c>
      <c r="Z384" s="97">
        <v>0</v>
      </c>
      <c r="AA384" s="97">
        <v>0</v>
      </c>
      <c r="AB384" s="97">
        <v>0</v>
      </c>
      <c r="AC384" s="97">
        <v>0</v>
      </c>
      <c r="AD384" s="97">
        <v>0</v>
      </c>
      <c r="AE384" s="97">
        <v>0</v>
      </c>
      <c r="AF384" s="209"/>
      <c r="AG384" s="210"/>
    </row>
    <row r="385" spans="1:33" s="67" customFormat="1" ht="17.25" customHeight="1">
      <c r="A385" s="199" t="s">
        <v>54</v>
      </c>
      <c r="B385" s="236" t="s">
        <v>26</v>
      </c>
      <c r="C385" s="217" t="s">
        <v>27</v>
      </c>
      <c r="D385" s="93"/>
      <c r="E385" s="94"/>
      <c r="F385" s="94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5"/>
      <c r="S385" s="96"/>
      <c r="T385" s="96"/>
      <c r="U385" s="68" t="s">
        <v>12</v>
      </c>
      <c r="V385" s="69">
        <f aca="true" t="shared" si="115" ref="V385:AE385">SUM(V386:V390)</f>
        <v>0</v>
      </c>
      <c r="W385" s="69">
        <f t="shared" si="115"/>
        <v>0</v>
      </c>
      <c r="X385" s="69">
        <f t="shared" si="115"/>
        <v>0</v>
      </c>
      <c r="Y385" s="69">
        <f t="shared" si="115"/>
        <v>0</v>
      </c>
      <c r="Z385" s="69">
        <f t="shared" si="115"/>
        <v>0</v>
      </c>
      <c r="AA385" s="69">
        <f t="shared" si="115"/>
        <v>0</v>
      </c>
      <c r="AB385" s="69">
        <f t="shared" si="115"/>
        <v>0</v>
      </c>
      <c r="AC385" s="69">
        <f t="shared" si="115"/>
        <v>0</v>
      </c>
      <c r="AD385" s="69">
        <f t="shared" si="115"/>
        <v>0</v>
      </c>
      <c r="AE385" s="69">
        <f t="shared" si="115"/>
        <v>0</v>
      </c>
      <c r="AF385" s="205" t="s">
        <v>13</v>
      </c>
      <c r="AG385" s="206"/>
    </row>
    <row r="386" spans="1:33" s="67" customFormat="1" ht="17.25" customHeight="1">
      <c r="A386" s="200"/>
      <c r="B386" s="237"/>
      <c r="C386" s="218"/>
      <c r="D386" s="97"/>
      <c r="E386" s="98"/>
      <c r="F386" s="98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"/>
      <c r="S386" s="65"/>
      <c r="T386" s="65"/>
      <c r="U386" s="66" t="s">
        <v>81</v>
      </c>
      <c r="V386" s="97">
        <f aca="true" t="shared" si="116" ref="V386:W390">X386+Z386+AB386+AD386</f>
        <v>0</v>
      </c>
      <c r="W386" s="97">
        <f t="shared" si="116"/>
        <v>0</v>
      </c>
      <c r="X386" s="71">
        <v>0</v>
      </c>
      <c r="Y386" s="97">
        <v>0</v>
      </c>
      <c r="Z386" s="97">
        <v>0</v>
      </c>
      <c r="AA386" s="97">
        <v>0</v>
      </c>
      <c r="AB386" s="97">
        <v>0</v>
      </c>
      <c r="AC386" s="97">
        <v>0</v>
      </c>
      <c r="AD386" s="97">
        <v>0</v>
      </c>
      <c r="AE386" s="97">
        <v>0</v>
      </c>
      <c r="AF386" s="207"/>
      <c r="AG386" s="208"/>
    </row>
    <row r="387" spans="1:33" s="67" customFormat="1" ht="17.25" customHeight="1">
      <c r="A387" s="200"/>
      <c r="B387" s="237"/>
      <c r="C387" s="218"/>
      <c r="D387" s="97"/>
      <c r="E387" s="98"/>
      <c r="F387" s="98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"/>
      <c r="S387" s="99"/>
      <c r="T387" s="99"/>
      <c r="U387" s="66" t="s">
        <v>82</v>
      </c>
      <c r="V387" s="97">
        <f t="shared" si="116"/>
        <v>0</v>
      </c>
      <c r="W387" s="97">
        <f t="shared" si="116"/>
        <v>0</v>
      </c>
      <c r="X387" s="71">
        <v>0</v>
      </c>
      <c r="Y387" s="97">
        <v>0</v>
      </c>
      <c r="Z387" s="97">
        <v>0</v>
      </c>
      <c r="AA387" s="97">
        <v>0</v>
      </c>
      <c r="AB387" s="97">
        <v>0</v>
      </c>
      <c r="AC387" s="97">
        <v>0</v>
      </c>
      <c r="AD387" s="97">
        <v>0</v>
      </c>
      <c r="AE387" s="97">
        <v>0</v>
      </c>
      <c r="AF387" s="207"/>
      <c r="AG387" s="208"/>
    </row>
    <row r="388" spans="1:33" s="67" customFormat="1" ht="17.25" customHeight="1">
      <c r="A388" s="200"/>
      <c r="B388" s="237"/>
      <c r="C388" s="218"/>
      <c r="D388" s="97"/>
      <c r="E388" s="98"/>
      <c r="F388" s="98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"/>
      <c r="S388" s="65"/>
      <c r="T388" s="65"/>
      <c r="U388" s="66" t="s">
        <v>239</v>
      </c>
      <c r="V388" s="97">
        <f t="shared" si="116"/>
        <v>0</v>
      </c>
      <c r="W388" s="97">
        <f t="shared" si="116"/>
        <v>0</v>
      </c>
      <c r="X388" s="71">
        <v>0</v>
      </c>
      <c r="Y388" s="97">
        <v>0</v>
      </c>
      <c r="Z388" s="97">
        <v>0</v>
      </c>
      <c r="AA388" s="97">
        <v>0</v>
      </c>
      <c r="AB388" s="97">
        <v>0</v>
      </c>
      <c r="AC388" s="97">
        <v>0</v>
      </c>
      <c r="AD388" s="97">
        <v>0</v>
      </c>
      <c r="AE388" s="97">
        <v>0</v>
      </c>
      <c r="AF388" s="207"/>
      <c r="AG388" s="208"/>
    </row>
    <row r="389" spans="1:33" s="67" customFormat="1" ht="17.25" customHeight="1">
      <c r="A389" s="200"/>
      <c r="B389" s="237"/>
      <c r="C389" s="218"/>
      <c r="D389" s="97"/>
      <c r="E389" s="98"/>
      <c r="F389" s="98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"/>
      <c r="U389" s="66" t="s">
        <v>240</v>
      </c>
      <c r="V389" s="135">
        <f>X389+Z389+AB389+AD389</f>
        <v>0</v>
      </c>
      <c r="W389" s="135">
        <f>Y389+AA389+AC389+AE389</f>
        <v>0</v>
      </c>
      <c r="X389" s="71">
        <v>0</v>
      </c>
      <c r="Y389" s="97">
        <v>0</v>
      </c>
      <c r="Z389" s="97">
        <v>0</v>
      </c>
      <c r="AA389" s="97">
        <v>0</v>
      </c>
      <c r="AB389" s="97">
        <v>0</v>
      </c>
      <c r="AC389" s="97">
        <v>0</v>
      </c>
      <c r="AD389" s="97">
        <v>0</v>
      </c>
      <c r="AE389" s="97">
        <v>0</v>
      </c>
      <c r="AF389" s="207"/>
      <c r="AG389" s="208"/>
    </row>
    <row r="390" spans="1:33" s="67" customFormat="1" ht="17.25" customHeight="1">
      <c r="A390" s="200"/>
      <c r="B390" s="237"/>
      <c r="C390" s="218"/>
      <c r="D390" s="97"/>
      <c r="E390" s="98"/>
      <c r="F390" s="98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"/>
      <c r="S390" s="65"/>
      <c r="T390" s="65"/>
      <c r="U390" s="66" t="s">
        <v>241</v>
      </c>
      <c r="V390" s="97">
        <f t="shared" si="116"/>
        <v>0</v>
      </c>
      <c r="W390" s="97">
        <f t="shared" si="116"/>
        <v>0</v>
      </c>
      <c r="X390" s="71">
        <v>0</v>
      </c>
      <c r="Y390" s="97">
        <v>0</v>
      </c>
      <c r="Z390" s="97">
        <v>0</v>
      </c>
      <c r="AA390" s="97">
        <v>0</v>
      </c>
      <c r="AB390" s="97">
        <v>0</v>
      </c>
      <c r="AC390" s="97">
        <v>0</v>
      </c>
      <c r="AD390" s="97">
        <v>0</v>
      </c>
      <c r="AE390" s="97">
        <v>0</v>
      </c>
      <c r="AF390" s="207"/>
      <c r="AG390" s="208"/>
    </row>
    <row r="391" spans="1:33" s="67" customFormat="1" ht="17.25" customHeight="1">
      <c r="A391" s="200"/>
      <c r="B391" s="237"/>
      <c r="C391" s="97"/>
      <c r="D391" s="97"/>
      <c r="E391" s="98"/>
      <c r="F391" s="98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"/>
      <c r="S391" s="99"/>
      <c r="T391" s="99"/>
      <c r="U391" s="66" t="s">
        <v>252</v>
      </c>
      <c r="V391" s="97">
        <f>X391+Z391+AB391+AD391</f>
        <v>0</v>
      </c>
      <c r="W391" s="97">
        <f>Y391+AA391+AC391+AE391</f>
        <v>0</v>
      </c>
      <c r="X391" s="71">
        <v>0</v>
      </c>
      <c r="Y391" s="97">
        <v>0</v>
      </c>
      <c r="Z391" s="97">
        <v>0</v>
      </c>
      <c r="AA391" s="97">
        <v>0</v>
      </c>
      <c r="AB391" s="97">
        <v>0</v>
      </c>
      <c r="AC391" s="97">
        <v>0</v>
      </c>
      <c r="AD391" s="97">
        <v>0</v>
      </c>
      <c r="AE391" s="97">
        <v>0</v>
      </c>
      <c r="AF391" s="207"/>
      <c r="AG391" s="208"/>
    </row>
    <row r="392" spans="1:33" s="67" customFormat="1" ht="17.25" customHeight="1" thickBot="1">
      <c r="A392" s="201"/>
      <c r="B392" s="238"/>
      <c r="C392" s="100"/>
      <c r="D392" s="177">
        <v>2.1</v>
      </c>
      <c r="E392" s="98"/>
      <c r="F392" s="98">
        <v>1</v>
      </c>
      <c r="G392" s="177"/>
      <c r="H392" s="177">
        <v>1</v>
      </c>
      <c r="I392" s="97"/>
      <c r="J392" s="97"/>
      <c r="K392" s="97"/>
      <c r="L392" s="97"/>
      <c r="M392" s="97"/>
      <c r="N392" s="97"/>
      <c r="O392" s="97"/>
      <c r="P392" s="97"/>
      <c r="Q392" s="97"/>
      <c r="R392" s="9"/>
      <c r="S392" s="142" t="s">
        <v>298</v>
      </c>
      <c r="T392" s="142" t="s">
        <v>299</v>
      </c>
      <c r="U392" s="66" t="s">
        <v>253</v>
      </c>
      <c r="V392" s="176">
        <f>X392+Z392+AB392+AD392</f>
        <v>52000</v>
      </c>
      <c r="W392" s="176">
        <f>Y392+AA392+AC392+AE392</f>
        <v>0</v>
      </c>
      <c r="X392" s="71">
        <v>52000</v>
      </c>
      <c r="Y392" s="97">
        <v>0</v>
      </c>
      <c r="Z392" s="97">
        <v>0</v>
      </c>
      <c r="AA392" s="97">
        <v>0</v>
      </c>
      <c r="AB392" s="97">
        <v>0</v>
      </c>
      <c r="AC392" s="97">
        <v>0</v>
      </c>
      <c r="AD392" s="97">
        <v>0</v>
      </c>
      <c r="AE392" s="97">
        <v>0</v>
      </c>
      <c r="AF392" s="209"/>
      <c r="AG392" s="210"/>
    </row>
    <row r="393" spans="1:33" s="67" customFormat="1" ht="17.25" customHeight="1">
      <c r="A393" s="199" t="s">
        <v>55</v>
      </c>
      <c r="B393" s="236" t="s">
        <v>28</v>
      </c>
      <c r="C393" s="217" t="s">
        <v>29</v>
      </c>
      <c r="D393" s="93"/>
      <c r="E393" s="94"/>
      <c r="F393" s="94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5"/>
      <c r="S393" s="96"/>
      <c r="T393" s="96"/>
      <c r="U393" s="68" t="s">
        <v>12</v>
      </c>
      <c r="V393" s="69">
        <f aca="true" t="shared" si="117" ref="V393:AE393">SUM(V394:V398)</f>
        <v>0</v>
      </c>
      <c r="W393" s="69">
        <f t="shared" si="117"/>
        <v>0</v>
      </c>
      <c r="X393" s="69">
        <f t="shared" si="117"/>
        <v>0</v>
      </c>
      <c r="Y393" s="69">
        <f t="shared" si="117"/>
        <v>0</v>
      </c>
      <c r="Z393" s="69">
        <f t="shared" si="117"/>
        <v>0</v>
      </c>
      <c r="AA393" s="69">
        <f t="shared" si="117"/>
        <v>0</v>
      </c>
      <c r="AB393" s="69">
        <f t="shared" si="117"/>
        <v>0</v>
      </c>
      <c r="AC393" s="69">
        <f t="shared" si="117"/>
        <v>0</v>
      </c>
      <c r="AD393" s="69">
        <f t="shared" si="117"/>
        <v>0</v>
      </c>
      <c r="AE393" s="69">
        <f t="shared" si="117"/>
        <v>0</v>
      </c>
      <c r="AF393" s="205" t="s">
        <v>13</v>
      </c>
      <c r="AG393" s="206"/>
    </row>
    <row r="394" spans="1:33" s="67" customFormat="1" ht="17.25" customHeight="1">
      <c r="A394" s="200"/>
      <c r="B394" s="237"/>
      <c r="C394" s="218"/>
      <c r="D394" s="97"/>
      <c r="E394" s="98"/>
      <c r="F394" s="98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"/>
      <c r="S394" s="65"/>
      <c r="T394" s="65"/>
      <c r="U394" s="66" t="s">
        <v>81</v>
      </c>
      <c r="V394" s="97">
        <f aca="true" t="shared" si="118" ref="V394:W398">X394+Z394+AB394+AD394</f>
        <v>0</v>
      </c>
      <c r="W394" s="97">
        <f t="shared" si="118"/>
        <v>0</v>
      </c>
      <c r="X394" s="71">
        <v>0</v>
      </c>
      <c r="Y394" s="97">
        <v>0</v>
      </c>
      <c r="Z394" s="97">
        <v>0</v>
      </c>
      <c r="AA394" s="97">
        <v>0</v>
      </c>
      <c r="AB394" s="97">
        <v>0</v>
      </c>
      <c r="AC394" s="97">
        <v>0</v>
      </c>
      <c r="AD394" s="97">
        <v>0</v>
      </c>
      <c r="AE394" s="97">
        <v>0</v>
      </c>
      <c r="AF394" s="207"/>
      <c r="AG394" s="208"/>
    </row>
    <row r="395" spans="1:33" s="67" customFormat="1" ht="17.25" customHeight="1">
      <c r="A395" s="200"/>
      <c r="B395" s="237"/>
      <c r="C395" s="218"/>
      <c r="D395" s="97"/>
      <c r="E395" s="98"/>
      <c r="F395" s="98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"/>
      <c r="S395" s="99"/>
      <c r="T395" s="99"/>
      <c r="U395" s="66" t="s">
        <v>82</v>
      </c>
      <c r="V395" s="97">
        <f t="shared" si="118"/>
        <v>0</v>
      </c>
      <c r="W395" s="97">
        <f t="shared" si="118"/>
        <v>0</v>
      </c>
      <c r="X395" s="71">
        <v>0</v>
      </c>
      <c r="Y395" s="97">
        <v>0</v>
      </c>
      <c r="Z395" s="97">
        <v>0</v>
      </c>
      <c r="AA395" s="97">
        <v>0</v>
      </c>
      <c r="AB395" s="97">
        <v>0</v>
      </c>
      <c r="AC395" s="97">
        <v>0</v>
      </c>
      <c r="AD395" s="97">
        <v>0</v>
      </c>
      <c r="AE395" s="97">
        <v>0</v>
      </c>
      <c r="AF395" s="207"/>
      <c r="AG395" s="208"/>
    </row>
    <row r="396" spans="1:33" s="67" customFormat="1" ht="17.25" customHeight="1">
      <c r="A396" s="200"/>
      <c r="B396" s="237"/>
      <c r="C396" s="218"/>
      <c r="D396" s="97"/>
      <c r="E396" s="98"/>
      <c r="F396" s="98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"/>
      <c r="S396" s="65"/>
      <c r="T396" s="65"/>
      <c r="U396" s="66" t="s">
        <v>239</v>
      </c>
      <c r="V396" s="97">
        <f t="shared" si="118"/>
        <v>0</v>
      </c>
      <c r="W396" s="97">
        <f t="shared" si="118"/>
        <v>0</v>
      </c>
      <c r="X396" s="71">
        <v>0</v>
      </c>
      <c r="Y396" s="97">
        <v>0</v>
      </c>
      <c r="Z396" s="97">
        <v>0</v>
      </c>
      <c r="AA396" s="97">
        <v>0</v>
      </c>
      <c r="AB396" s="97">
        <v>0</v>
      </c>
      <c r="AC396" s="97">
        <v>0</v>
      </c>
      <c r="AD396" s="97">
        <v>0</v>
      </c>
      <c r="AE396" s="97">
        <v>0</v>
      </c>
      <c r="AF396" s="207"/>
      <c r="AG396" s="208"/>
    </row>
    <row r="397" spans="1:33" s="67" customFormat="1" ht="17.25" customHeight="1">
      <c r="A397" s="200"/>
      <c r="B397" s="237"/>
      <c r="C397" s="218"/>
      <c r="D397" s="97"/>
      <c r="E397" s="98"/>
      <c r="F397" s="98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"/>
      <c r="U397" s="66" t="s">
        <v>240</v>
      </c>
      <c r="V397" s="135">
        <f>X397+Z397+AB397+AD397</f>
        <v>0</v>
      </c>
      <c r="W397" s="135">
        <f>Y397+AA397+AC397+AE397</f>
        <v>0</v>
      </c>
      <c r="X397" s="71">
        <v>0</v>
      </c>
      <c r="Y397" s="97">
        <v>0</v>
      </c>
      <c r="Z397" s="97">
        <v>0</v>
      </c>
      <c r="AA397" s="97">
        <v>0</v>
      </c>
      <c r="AB397" s="97">
        <v>0</v>
      </c>
      <c r="AC397" s="97">
        <v>0</v>
      </c>
      <c r="AD397" s="97">
        <v>0</v>
      </c>
      <c r="AE397" s="97">
        <v>0</v>
      </c>
      <c r="AF397" s="207"/>
      <c r="AG397" s="208"/>
    </row>
    <row r="398" spans="1:33" s="67" customFormat="1" ht="17.25" customHeight="1">
      <c r="A398" s="200"/>
      <c r="B398" s="237"/>
      <c r="C398" s="218"/>
      <c r="D398" s="97"/>
      <c r="E398" s="98"/>
      <c r="F398" s="98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"/>
      <c r="S398" s="65"/>
      <c r="T398" s="65"/>
      <c r="U398" s="66" t="s">
        <v>241</v>
      </c>
      <c r="V398" s="97">
        <f t="shared" si="118"/>
        <v>0</v>
      </c>
      <c r="W398" s="97">
        <f t="shared" si="118"/>
        <v>0</v>
      </c>
      <c r="X398" s="71">
        <v>0</v>
      </c>
      <c r="Y398" s="97">
        <v>0</v>
      </c>
      <c r="Z398" s="97">
        <v>0</v>
      </c>
      <c r="AA398" s="97">
        <v>0</v>
      </c>
      <c r="AB398" s="97">
        <v>0</v>
      </c>
      <c r="AC398" s="97">
        <v>0</v>
      </c>
      <c r="AD398" s="97">
        <v>0</v>
      </c>
      <c r="AE398" s="97">
        <v>0</v>
      </c>
      <c r="AF398" s="207"/>
      <c r="AG398" s="208"/>
    </row>
    <row r="399" spans="1:33" s="67" customFormat="1" ht="17.25" customHeight="1">
      <c r="A399" s="200"/>
      <c r="B399" s="237"/>
      <c r="C399" s="97"/>
      <c r="D399" s="177">
        <v>12.5</v>
      </c>
      <c r="E399" s="98"/>
      <c r="F399" s="98">
        <v>1</v>
      </c>
      <c r="G399" s="177"/>
      <c r="H399" s="177">
        <v>1</v>
      </c>
      <c r="I399" s="97"/>
      <c r="J399" s="97"/>
      <c r="K399" s="97"/>
      <c r="L399" s="97"/>
      <c r="M399" s="97"/>
      <c r="N399" s="97"/>
      <c r="O399" s="97"/>
      <c r="P399" s="97"/>
      <c r="Q399" s="97"/>
      <c r="R399" s="9"/>
      <c r="S399" s="142" t="s">
        <v>298</v>
      </c>
      <c r="T399" s="142" t="s">
        <v>299</v>
      </c>
      <c r="U399" s="66" t="s">
        <v>252</v>
      </c>
      <c r="V399" s="176">
        <f>X399+Z399+AB399+AD399</f>
        <v>199600</v>
      </c>
      <c r="W399" s="176">
        <f>Y399+AA399+AC399+AE399</f>
        <v>0</v>
      </c>
      <c r="X399" s="71">
        <v>199600</v>
      </c>
      <c r="Y399" s="97">
        <v>0</v>
      </c>
      <c r="Z399" s="97">
        <v>0</v>
      </c>
      <c r="AA399" s="97">
        <v>0</v>
      </c>
      <c r="AB399" s="97">
        <v>0</v>
      </c>
      <c r="AC399" s="97">
        <v>0</v>
      </c>
      <c r="AD399" s="97">
        <v>0</v>
      </c>
      <c r="AE399" s="97">
        <v>0</v>
      </c>
      <c r="AF399" s="207"/>
      <c r="AG399" s="208"/>
    </row>
    <row r="400" spans="1:33" s="67" customFormat="1" ht="17.25" customHeight="1" thickBot="1">
      <c r="A400" s="201"/>
      <c r="B400" s="238"/>
      <c r="C400" s="100"/>
      <c r="D400" s="97"/>
      <c r="E400" s="98"/>
      <c r="F400" s="98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"/>
      <c r="S400" s="65"/>
      <c r="T400" s="65"/>
      <c r="U400" s="66" t="s">
        <v>253</v>
      </c>
      <c r="V400" s="97">
        <f>X400+Z400+AB400+AD400</f>
        <v>0</v>
      </c>
      <c r="W400" s="97">
        <f>Y400+AA400+AC400+AE400</f>
        <v>0</v>
      </c>
      <c r="X400" s="71">
        <v>0</v>
      </c>
      <c r="Y400" s="97">
        <v>0</v>
      </c>
      <c r="Z400" s="97">
        <v>0</v>
      </c>
      <c r="AA400" s="97">
        <v>0</v>
      </c>
      <c r="AB400" s="97">
        <v>0</v>
      </c>
      <c r="AC400" s="97">
        <v>0</v>
      </c>
      <c r="AD400" s="97">
        <v>0</v>
      </c>
      <c r="AE400" s="97">
        <v>0</v>
      </c>
      <c r="AF400" s="209"/>
      <c r="AG400" s="210"/>
    </row>
    <row r="401" spans="1:33" s="67" customFormat="1" ht="17.25" customHeight="1">
      <c r="A401" s="199" t="s">
        <v>57</v>
      </c>
      <c r="B401" s="236" t="s">
        <v>30</v>
      </c>
      <c r="C401" s="217" t="s">
        <v>15</v>
      </c>
      <c r="D401" s="93"/>
      <c r="E401" s="94"/>
      <c r="F401" s="94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5"/>
      <c r="S401" s="96"/>
      <c r="T401" s="96"/>
      <c r="U401" s="68" t="s">
        <v>12</v>
      </c>
      <c r="V401" s="69">
        <f aca="true" t="shared" si="119" ref="V401:AE401">SUM(V402:V406)</f>
        <v>0</v>
      </c>
      <c r="W401" s="69">
        <f t="shared" si="119"/>
        <v>0</v>
      </c>
      <c r="X401" s="69">
        <f t="shared" si="119"/>
        <v>0</v>
      </c>
      <c r="Y401" s="69">
        <f t="shared" si="119"/>
        <v>0</v>
      </c>
      <c r="Z401" s="69">
        <f t="shared" si="119"/>
        <v>0</v>
      </c>
      <c r="AA401" s="69">
        <f t="shared" si="119"/>
        <v>0</v>
      </c>
      <c r="AB401" s="69">
        <f t="shared" si="119"/>
        <v>0</v>
      </c>
      <c r="AC401" s="69">
        <f t="shared" si="119"/>
        <v>0</v>
      </c>
      <c r="AD401" s="69">
        <f t="shared" si="119"/>
        <v>0</v>
      </c>
      <c r="AE401" s="69">
        <f t="shared" si="119"/>
        <v>0</v>
      </c>
      <c r="AF401" s="205" t="s">
        <v>13</v>
      </c>
      <c r="AG401" s="206"/>
    </row>
    <row r="402" spans="1:33" s="67" customFormat="1" ht="17.25" customHeight="1">
      <c r="A402" s="200"/>
      <c r="B402" s="237"/>
      <c r="C402" s="218"/>
      <c r="D402" s="97"/>
      <c r="E402" s="98"/>
      <c r="F402" s="98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"/>
      <c r="S402" s="65"/>
      <c r="T402" s="65"/>
      <c r="U402" s="66" t="s">
        <v>81</v>
      </c>
      <c r="V402" s="97">
        <f aca="true" t="shared" si="120" ref="V402:W406">X402+Z402+AB402+AD402</f>
        <v>0</v>
      </c>
      <c r="W402" s="97">
        <f t="shared" si="120"/>
        <v>0</v>
      </c>
      <c r="X402" s="71">
        <v>0</v>
      </c>
      <c r="Y402" s="97">
        <v>0</v>
      </c>
      <c r="Z402" s="97">
        <v>0</v>
      </c>
      <c r="AA402" s="97">
        <v>0</v>
      </c>
      <c r="AB402" s="97">
        <v>0</v>
      </c>
      <c r="AC402" s="97">
        <v>0</v>
      </c>
      <c r="AD402" s="97">
        <v>0</v>
      </c>
      <c r="AE402" s="97">
        <v>0</v>
      </c>
      <c r="AF402" s="207"/>
      <c r="AG402" s="208"/>
    </row>
    <row r="403" spans="1:33" s="67" customFormat="1" ht="17.25" customHeight="1">
      <c r="A403" s="200"/>
      <c r="B403" s="237"/>
      <c r="C403" s="218"/>
      <c r="D403" s="97"/>
      <c r="E403" s="98"/>
      <c r="F403" s="98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"/>
      <c r="S403" s="99"/>
      <c r="T403" s="99"/>
      <c r="U403" s="66" t="s">
        <v>82</v>
      </c>
      <c r="V403" s="97">
        <f t="shared" si="120"/>
        <v>0</v>
      </c>
      <c r="W403" s="97">
        <f t="shared" si="120"/>
        <v>0</v>
      </c>
      <c r="X403" s="71">
        <v>0</v>
      </c>
      <c r="Y403" s="97">
        <v>0</v>
      </c>
      <c r="Z403" s="97">
        <v>0</v>
      </c>
      <c r="AA403" s="97">
        <v>0</v>
      </c>
      <c r="AB403" s="97">
        <v>0</v>
      </c>
      <c r="AC403" s="97">
        <v>0</v>
      </c>
      <c r="AD403" s="97">
        <v>0</v>
      </c>
      <c r="AE403" s="97">
        <v>0</v>
      </c>
      <c r="AF403" s="207"/>
      <c r="AG403" s="208"/>
    </row>
    <row r="404" spans="1:33" s="67" customFormat="1" ht="17.25" customHeight="1">
      <c r="A404" s="200"/>
      <c r="B404" s="237"/>
      <c r="C404" s="218"/>
      <c r="D404" s="97"/>
      <c r="E404" s="98"/>
      <c r="F404" s="98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"/>
      <c r="S404" s="65"/>
      <c r="T404" s="65"/>
      <c r="U404" s="66" t="s">
        <v>239</v>
      </c>
      <c r="V404" s="97">
        <f t="shared" si="120"/>
        <v>0</v>
      </c>
      <c r="W404" s="97">
        <f t="shared" si="120"/>
        <v>0</v>
      </c>
      <c r="X404" s="71">
        <v>0</v>
      </c>
      <c r="Y404" s="97">
        <v>0</v>
      </c>
      <c r="Z404" s="97">
        <v>0</v>
      </c>
      <c r="AA404" s="97">
        <v>0</v>
      </c>
      <c r="AB404" s="97">
        <v>0</v>
      </c>
      <c r="AC404" s="97">
        <v>0</v>
      </c>
      <c r="AD404" s="97">
        <v>0</v>
      </c>
      <c r="AE404" s="97">
        <v>0</v>
      </c>
      <c r="AF404" s="207"/>
      <c r="AG404" s="208"/>
    </row>
    <row r="405" spans="1:33" s="67" customFormat="1" ht="17.25" customHeight="1">
      <c r="A405" s="200"/>
      <c r="B405" s="237"/>
      <c r="C405" s="218"/>
      <c r="D405" s="97"/>
      <c r="E405" s="98"/>
      <c r="F405" s="98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"/>
      <c r="U405" s="66" t="s">
        <v>240</v>
      </c>
      <c r="V405" s="135">
        <f>X405+Z405+AB405+AD405</f>
        <v>0</v>
      </c>
      <c r="W405" s="135">
        <f>Y405+AA405+AC405+AE405</f>
        <v>0</v>
      </c>
      <c r="X405" s="71">
        <v>0</v>
      </c>
      <c r="Y405" s="97">
        <v>0</v>
      </c>
      <c r="Z405" s="97">
        <v>0</v>
      </c>
      <c r="AA405" s="97">
        <v>0</v>
      </c>
      <c r="AB405" s="97">
        <v>0</v>
      </c>
      <c r="AC405" s="97">
        <v>0</v>
      </c>
      <c r="AD405" s="97">
        <v>0</v>
      </c>
      <c r="AE405" s="97">
        <v>0</v>
      </c>
      <c r="AF405" s="207"/>
      <c r="AG405" s="208"/>
    </row>
    <row r="406" spans="1:33" s="67" customFormat="1" ht="17.25" customHeight="1">
      <c r="A406" s="200"/>
      <c r="B406" s="237"/>
      <c r="C406" s="218"/>
      <c r="D406" s="97"/>
      <c r="E406" s="98"/>
      <c r="F406" s="98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"/>
      <c r="S406" s="65"/>
      <c r="T406" s="65"/>
      <c r="U406" s="66" t="s">
        <v>241</v>
      </c>
      <c r="V406" s="97">
        <f t="shared" si="120"/>
        <v>0</v>
      </c>
      <c r="W406" s="97">
        <f t="shared" si="120"/>
        <v>0</v>
      </c>
      <c r="X406" s="71">
        <v>0</v>
      </c>
      <c r="Y406" s="97">
        <v>0</v>
      </c>
      <c r="Z406" s="97">
        <v>0</v>
      </c>
      <c r="AA406" s="97">
        <v>0</v>
      </c>
      <c r="AB406" s="97">
        <v>0</v>
      </c>
      <c r="AC406" s="97">
        <v>0</v>
      </c>
      <c r="AD406" s="97">
        <v>0</v>
      </c>
      <c r="AE406" s="97">
        <v>0</v>
      </c>
      <c r="AF406" s="207"/>
      <c r="AG406" s="208"/>
    </row>
    <row r="407" spans="1:33" s="67" customFormat="1" ht="17.25" customHeight="1">
      <c r="A407" s="200"/>
      <c r="B407" s="237"/>
      <c r="C407" s="97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2" t="s">
        <v>252</v>
      </c>
      <c r="V407" s="181">
        <f>X407+Z407+AB407+AD407</f>
        <v>0</v>
      </c>
      <c r="W407" s="181">
        <f>Y407+AA407+AC407+AE407</f>
        <v>0</v>
      </c>
      <c r="X407" s="71">
        <v>0</v>
      </c>
      <c r="Y407" s="97">
        <v>0</v>
      </c>
      <c r="Z407" s="97">
        <v>0</v>
      </c>
      <c r="AA407" s="97">
        <v>0</v>
      </c>
      <c r="AB407" s="97">
        <v>0</v>
      </c>
      <c r="AC407" s="97">
        <v>0</v>
      </c>
      <c r="AD407" s="97">
        <v>0</v>
      </c>
      <c r="AE407" s="97">
        <v>0</v>
      </c>
      <c r="AF407" s="207"/>
      <c r="AG407" s="208"/>
    </row>
    <row r="408" spans="1:33" s="67" customFormat="1" ht="17.25" customHeight="1" thickBot="1">
      <c r="A408" s="201"/>
      <c r="B408" s="238"/>
      <c r="C408" s="100"/>
      <c r="D408" s="97">
        <v>2</v>
      </c>
      <c r="E408" s="98"/>
      <c r="F408" s="98"/>
      <c r="G408" s="97"/>
      <c r="H408" s="97">
        <v>1</v>
      </c>
      <c r="I408" s="97"/>
      <c r="J408" s="97"/>
      <c r="K408" s="97"/>
      <c r="L408" s="97"/>
      <c r="M408" s="97"/>
      <c r="N408" s="97"/>
      <c r="O408" s="97"/>
      <c r="P408" s="97"/>
      <c r="Q408" s="97"/>
      <c r="R408" s="9"/>
      <c r="S408" s="142" t="s">
        <v>298</v>
      </c>
      <c r="T408" s="142" t="s">
        <v>299</v>
      </c>
      <c r="U408" s="182" t="s">
        <v>253</v>
      </c>
      <c r="V408" s="176">
        <f>X408+Z407+AB407+AD407</f>
        <v>31256.8</v>
      </c>
      <c r="W408" s="176">
        <f>Y407+AA407+AC407+AE407</f>
        <v>0</v>
      </c>
      <c r="X408" s="71">
        <v>31256.8</v>
      </c>
      <c r="Y408" s="97">
        <v>0</v>
      </c>
      <c r="Z408" s="97">
        <v>0</v>
      </c>
      <c r="AA408" s="97">
        <v>0</v>
      </c>
      <c r="AB408" s="97">
        <v>0</v>
      </c>
      <c r="AC408" s="97">
        <v>0</v>
      </c>
      <c r="AD408" s="97">
        <v>0</v>
      </c>
      <c r="AE408" s="97">
        <v>0</v>
      </c>
      <c r="AF408" s="209"/>
      <c r="AG408" s="210"/>
    </row>
    <row r="409" spans="1:33" s="67" customFormat="1" ht="17.25" customHeight="1">
      <c r="A409" s="199" t="s">
        <v>59</v>
      </c>
      <c r="B409" s="236" t="s">
        <v>238</v>
      </c>
      <c r="C409" s="217" t="s">
        <v>31</v>
      </c>
      <c r="D409" s="93"/>
      <c r="E409" s="94"/>
      <c r="F409" s="94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5"/>
      <c r="S409" s="96"/>
      <c r="T409" s="96"/>
      <c r="U409" s="68" t="s">
        <v>12</v>
      </c>
      <c r="V409" s="69">
        <f>SUM(V410:V414)</f>
        <v>69300</v>
      </c>
      <c r="W409" s="69">
        <f>SUM(W410:W414)</f>
        <v>0</v>
      </c>
      <c r="X409" s="69">
        <f>SUM(X410:X414)</f>
        <v>69300</v>
      </c>
      <c r="Y409" s="69">
        <f aca="true" t="shared" si="121" ref="Y409:AE409">SUM(Y410:Y414)</f>
        <v>0</v>
      </c>
      <c r="Z409" s="69">
        <f t="shared" si="121"/>
        <v>0</v>
      </c>
      <c r="AA409" s="69">
        <f t="shared" si="121"/>
        <v>0</v>
      </c>
      <c r="AB409" s="69">
        <f t="shared" si="121"/>
        <v>0</v>
      </c>
      <c r="AC409" s="69">
        <f t="shared" si="121"/>
        <v>0</v>
      </c>
      <c r="AD409" s="69">
        <f t="shared" si="121"/>
        <v>0</v>
      </c>
      <c r="AE409" s="69">
        <f t="shared" si="121"/>
        <v>0</v>
      </c>
      <c r="AF409" s="205" t="s">
        <v>13</v>
      </c>
      <c r="AG409" s="206"/>
    </row>
    <row r="410" spans="1:33" s="67" customFormat="1" ht="17.25" customHeight="1">
      <c r="A410" s="200"/>
      <c r="B410" s="237"/>
      <c r="C410" s="218"/>
      <c r="D410" s="97"/>
      <c r="E410" s="98"/>
      <c r="F410" s="98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"/>
      <c r="S410" s="65"/>
      <c r="T410" s="65"/>
      <c r="U410" s="66" t="s">
        <v>81</v>
      </c>
      <c r="V410" s="97">
        <f aca="true" t="shared" si="122" ref="V410:W412">X410+Z410+AB410+AD410</f>
        <v>0</v>
      </c>
      <c r="W410" s="97">
        <f t="shared" si="122"/>
        <v>0</v>
      </c>
      <c r="X410" s="71">
        <v>0</v>
      </c>
      <c r="Y410" s="97">
        <v>0</v>
      </c>
      <c r="Z410" s="97">
        <v>0</v>
      </c>
      <c r="AA410" s="97">
        <v>0</v>
      </c>
      <c r="AB410" s="97">
        <v>0</v>
      </c>
      <c r="AC410" s="97">
        <v>0</v>
      </c>
      <c r="AD410" s="97">
        <v>0</v>
      </c>
      <c r="AE410" s="97">
        <v>0</v>
      </c>
      <c r="AF410" s="207"/>
      <c r="AG410" s="208"/>
    </row>
    <row r="411" spans="1:33" s="67" customFormat="1" ht="17.25" customHeight="1">
      <c r="A411" s="200"/>
      <c r="B411" s="237"/>
      <c r="C411" s="218"/>
      <c r="D411" s="97"/>
      <c r="E411" s="98"/>
      <c r="F411" s="98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"/>
      <c r="S411" s="99"/>
      <c r="T411" s="99"/>
      <c r="U411" s="66" t="s">
        <v>82</v>
      </c>
      <c r="V411" s="97">
        <f t="shared" si="122"/>
        <v>0</v>
      </c>
      <c r="W411" s="97">
        <f t="shared" si="122"/>
        <v>0</v>
      </c>
      <c r="X411" s="71">
        <v>0</v>
      </c>
      <c r="Y411" s="97">
        <v>0</v>
      </c>
      <c r="Z411" s="97">
        <v>0</v>
      </c>
      <c r="AA411" s="97">
        <v>0</v>
      </c>
      <c r="AB411" s="97">
        <v>0</v>
      </c>
      <c r="AC411" s="97">
        <v>0</v>
      </c>
      <c r="AD411" s="97">
        <v>0</v>
      </c>
      <c r="AE411" s="97">
        <v>0</v>
      </c>
      <c r="AF411" s="207"/>
      <c r="AG411" s="208"/>
    </row>
    <row r="412" spans="1:33" s="67" customFormat="1" ht="17.25" customHeight="1">
      <c r="A412" s="200"/>
      <c r="B412" s="237"/>
      <c r="C412" s="218"/>
      <c r="D412" s="97"/>
      <c r="E412" s="98"/>
      <c r="F412" s="98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"/>
      <c r="S412" s="65"/>
      <c r="T412" s="65"/>
      <c r="U412" s="66" t="s">
        <v>239</v>
      </c>
      <c r="V412" s="97">
        <f t="shared" si="122"/>
        <v>0</v>
      </c>
      <c r="W412" s="97">
        <f t="shared" si="122"/>
        <v>0</v>
      </c>
      <c r="X412" s="71">
        <v>0</v>
      </c>
      <c r="Y412" s="97">
        <v>0</v>
      </c>
      <c r="Z412" s="97">
        <v>0</v>
      </c>
      <c r="AA412" s="97">
        <v>0</v>
      </c>
      <c r="AB412" s="97">
        <v>0</v>
      </c>
      <c r="AC412" s="97">
        <v>0</v>
      </c>
      <c r="AD412" s="97">
        <v>0</v>
      </c>
      <c r="AE412" s="97">
        <v>0</v>
      </c>
      <c r="AF412" s="207"/>
      <c r="AG412" s="208"/>
    </row>
    <row r="413" spans="1:33" s="67" customFormat="1" ht="17.25" customHeight="1">
      <c r="A413" s="200"/>
      <c r="B413" s="237"/>
      <c r="C413" s="218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5" t="s">
        <v>240</v>
      </c>
      <c r="V413" s="184">
        <f>X413+Z413+AB413+AD413</f>
        <v>0</v>
      </c>
      <c r="W413" s="184">
        <f>Y413+AA413+AC413+AE413</f>
        <v>0</v>
      </c>
      <c r="X413" s="71">
        <v>0</v>
      </c>
      <c r="Y413" s="97">
        <v>0</v>
      </c>
      <c r="Z413" s="97">
        <v>0</v>
      </c>
      <c r="AA413" s="97">
        <v>0</v>
      </c>
      <c r="AB413" s="97">
        <v>0</v>
      </c>
      <c r="AC413" s="97">
        <v>0</v>
      </c>
      <c r="AD413" s="97">
        <v>0</v>
      </c>
      <c r="AE413" s="97">
        <v>0</v>
      </c>
      <c r="AF413" s="207"/>
      <c r="AG413" s="208"/>
    </row>
    <row r="414" spans="1:33" s="67" customFormat="1" ht="17.25" customHeight="1">
      <c r="A414" s="200"/>
      <c r="B414" s="237"/>
      <c r="C414" s="218"/>
      <c r="D414" s="97"/>
      <c r="E414" s="98"/>
      <c r="F414" s="98">
        <v>1</v>
      </c>
      <c r="G414" s="177"/>
      <c r="H414" s="177">
        <v>1</v>
      </c>
      <c r="I414" s="97"/>
      <c r="J414" s="97"/>
      <c r="K414" s="97"/>
      <c r="L414" s="97"/>
      <c r="M414" s="97"/>
      <c r="N414" s="97"/>
      <c r="O414" s="97"/>
      <c r="P414" s="97"/>
      <c r="Q414" s="97"/>
      <c r="R414" s="9"/>
      <c r="S414" s="142" t="s">
        <v>298</v>
      </c>
      <c r="T414" s="142" t="s">
        <v>299</v>
      </c>
      <c r="U414" s="185" t="s">
        <v>241</v>
      </c>
      <c r="V414" s="135">
        <f>X414+Z413+AB413+AD413</f>
        <v>69300</v>
      </c>
      <c r="W414" s="135">
        <f>Y413+AA413+AC413+AE413</f>
        <v>0</v>
      </c>
      <c r="X414" s="71">
        <v>69300</v>
      </c>
      <c r="Y414" s="97">
        <v>0</v>
      </c>
      <c r="Z414" s="97">
        <v>0</v>
      </c>
      <c r="AA414" s="97">
        <v>0</v>
      </c>
      <c r="AB414" s="97">
        <v>0</v>
      </c>
      <c r="AC414" s="97">
        <v>0</v>
      </c>
      <c r="AD414" s="97">
        <v>0</v>
      </c>
      <c r="AE414" s="97">
        <v>0</v>
      </c>
      <c r="AF414" s="207"/>
      <c r="AG414" s="208"/>
    </row>
    <row r="415" spans="1:33" s="67" customFormat="1" ht="17.25" customHeight="1">
      <c r="A415" s="200"/>
      <c r="B415" s="237"/>
      <c r="C415" s="97"/>
      <c r="D415" s="97"/>
      <c r="E415" s="98"/>
      <c r="F415" s="98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"/>
      <c r="S415" s="99"/>
      <c r="T415" s="99"/>
      <c r="U415" s="66" t="s">
        <v>252</v>
      </c>
      <c r="V415" s="97">
        <f>X415+Z415+AB415+AD415</f>
        <v>0</v>
      </c>
      <c r="W415" s="97">
        <f>Y415+AA415+AC415+AE415</f>
        <v>0</v>
      </c>
      <c r="X415" s="71">
        <v>0</v>
      </c>
      <c r="Y415" s="97">
        <v>0</v>
      </c>
      <c r="Z415" s="97">
        <v>0</v>
      </c>
      <c r="AA415" s="97">
        <v>0</v>
      </c>
      <c r="AB415" s="97">
        <v>0</v>
      </c>
      <c r="AC415" s="97">
        <v>0</v>
      </c>
      <c r="AD415" s="97">
        <v>0</v>
      </c>
      <c r="AE415" s="97">
        <v>0</v>
      </c>
      <c r="AF415" s="207"/>
      <c r="AG415" s="208"/>
    </row>
    <row r="416" spans="1:33" s="67" customFormat="1" ht="164.25" customHeight="1" thickBot="1">
      <c r="A416" s="201"/>
      <c r="B416" s="238"/>
      <c r="C416" s="100"/>
      <c r="D416" s="97"/>
      <c r="E416" s="98"/>
      <c r="F416" s="98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"/>
      <c r="S416" s="65"/>
      <c r="T416" s="65"/>
      <c r="U416" s="66" t="s">
        <v>253</v>
      </c>
      <c r="V416" s="97">
        <f>X416+Z416+AB416+AD416</f>
        <v>0</v>
      </c>
      <c r="W416" s="97">
        <f>Y416+AA416+AC416+AE416</f>
        <v>0</v>
      </c>
      <c r="X416" s="71">
        <v>0</v>
      </c>
      <c r="Y416" s="97">
        <v>0</v>
      </c>
      <c r="Z416" s="97">
        <v>0</v>
      </c>
      <c r="AA416" s="97">
        <v>0</v>
      </c>
      <c r="AB416" s="97">
        <v>0</v>
      </c>
      <c r="AC416" s="97">
        <v>0</v>
      </c>
      <c r="AD416" s="97">
        <v>0</v>
      </c>
      <c r="AE416" s="97">
        <v>0</v>
      </c>
      <c r="AF416" s="209"/>
      <c r="AG416" s="210"/>
    </row>
    <row r="417" spans="1:33" s="67" customFormat="1" ht="17.25" customHeight="1">
      <c r="A417" s="199" t="s">
        <v>61</v>
      </c>
      <c r="B417" s="236" t="s">
        <v>32</v>
      </c>
      <c r="C417" s="217" t="s">
        <v>89</v>
      </c>
      <c r="D417" s="93"/>
      <c r="E417" s="94"/>
      <c r="F417" s="94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5"/>
      <c r="S417" s="96"/>
      <c r="T417" s="96"/>
      <c r="U417" s="68" t="s">
        <v>12</v>
      </c>
      <c r="V417" s="69">
        <f aca="true" t="shared" si="123" ref="V417:AE417">SUM(V418:V422)</f>
        <v>60000</v>
      </c>
      <c r="W417" s="69">
        <f t="shared" si="123"/>
        <v>0</v>
      </c>
      <c r="X417" s="69">
        <f t="shared" si="123"/>
        <v>60000</v>
      </c>
      <c r="Y417" s="69">
        <f t="shared" si="123"/>
        <v>0</v>
      </c>
      <c r="Z417" s="69">
        <f t="shared" si="123"/>
        <v>0</v>
      </c>
      <c r="AA417" s="69">
        <f t="shared" si="123"/>
        <v>0</v>
      </c>
      <c r="AB417" s="69">
        <f t="shared" si="123"/>
        <v>0</v>
      </c>
      <c r="AC417" s="69">
        <f t="shared" si="123"/>
        <v>0</v>
      </c>
      <c r="AD417" s="69">
        <f t="shared" si="123"/>
        <v>0</v>
      </c>
      <c r="AE417" s="69">
        <f t="shared" si="123"/>
        <v>0</v>
      </c>
      <c r="AF417" s="205" t="s">
        <v>13</v>
      </c>
      <c r="AG417" s="206"/>
    </row>
    <row r="418" spans="1:33" s="67" customFormat="1" ht="17.25" customHeight="1">
      <c r="A418" s="200"/>
      <c r="B418" s="237"/>
      <c r="C418" s="218"/>
      <c r="D418" s="97"/>
      <c r="E418" s="98"/>
      <c r="F418" s="98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"/>
      <c r="S418" s="65"/>
      <c r="T418" s="65"/>
      <c r="U418" s="66" t="s">
        <v>81</v>
      </c>
      <c r="V418" s="97">
        <f aca="true" t="shared" si="124" ref="V418:W420">X418+Z418+AB418+AD418</f>
        <v>0</v>
      </c>
      <c r="W418" s="97">
        <f t="shared" si="124"/>
        <v>0</v>
      </c>
      <c r="X418" s="71">
        <v>0</v>
      </c>
      <c r="Y418" s="97">
        <v>0</v>
      </c>
      <c r="Z418" s="97">
        <v>0</v>
      </c>
      <c r="AA418" s="97">
        <v>0</v>
      </c>
      <c r="AB418" s="97">
        <v>0</v>
      </c>
      <c r="AC418" s="97">
        <v>0</v>
      </c>
      <c r="AD418" s="97">
        <v>0</v>
      </c>
      <c r="AE418" s="97">
        <v>0</v>
      </c>
      <c r="AF418" s="207"/>
      <c r="AG418" s="208"/>
    </row>
    <row r="419" spans="1:33" s="67" customFormat="1" ht="17.25" customHeight="1">
      <c r="A419" s="200"/>
      <c r="B419" s="237"/>
      <c r="C419" s="218"/>
      <c r="D419" s="97"/>
      <c r="E419" s="98"/>
      <c r="F419" s="98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"/>
      <c r="S419" s="99"/>
      <c r="T419" s="99"/>
      <c r="U419" s="66" t="s">
        <v>82</v>
      </c>
      <c r="V419" s="97">
        <f t="shared" si="124"/>
        <v>0</v>
      </c>
      <c r="W419" s="97">
        <f t="shared" si="124"/>
        <v>0</v>
      </c>
      <c r="X419" s="71">
        <v>0</v>
      </c>
      <c r="Y419" s="97">
        <v>0</v>
      </c>
      <c r="Z419" s="97">
        <v>0</v>
      </c>
      <c r="AA419" s="97">
        <v>0</v>
      </c>
      <c r="AB419" s="97">
        <v>0</v>
      </c>
      <c r="AC419" s="97">
        <v>0</v>
      </c>
      <c r="AD419" s="97">
        <v>0</v>
      </c>
      <c r="AE419" s="97">
        <v>0</v>
      </c>
      <c r="AF419" s="207"/>
      <c r="AG419" s="208"/>
    </row>
    <row r="420" spans="1:33" s="67" customFormat="1" ht="17.25" customHeight="1">
      <c r="A420" s="200"/>
      <c r="B420" s="237"/>
      <c r="C420" s="218"/>
      <c r="D420" s="97"/>
      <c r="E420" s="98"/>
      <c r="F420" s="98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"/>
      <c r="S420" s="65"/>
      <c r="T420" s="65"/>
      <c r="U420" s="66" t="s">
        <v>239</v>
      </c>
      <c r="V420" s="97">
        <f t="shared" si="124"/>
        <v>0</v>
      </c>
      <c r="W420" s="97">
        <f t="shared" si="124"/>
        <v>0</v>
      </c>
      <c r="X420" s="71">
        <v>0</v>
      </c>
      <c r="Y420" s="97">
        <v>0</v>
      </c>
      <c r="Z420" s="97">
        <v>0</v>
      </c>
      <c r="AA420" s="97">
        <v>0</v>
      </c>
      <c r="AB420" s="97">
        <v>0</v>
      </c>
      <c r="AC420" s="97">
        <v>0</v>
      </c>
      <c r="AD420" s="97">
        <v>0</v>
      </c>
      <c r="AE420" s="97">
        <v>0</v>
      </c>
      <c r="AF420" s="207"/>
      <c r="AG420" s="208"/>
    </row>
    <row r="421" spans="1:33" s="67" customFormat="1" ht="17.25" customHeight="1">
      <c r="A421" s="200"/>
      <c r="B421" s="237"/>
      <c r="C421" s="218"/>
      <c r="D421" s="97"/>
      <c r="E421" s="98"/>
      <c r="F421" s="98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"/>
      <c r="U421" s="66" t="s">
        <v>240</v>
      </c>
      <c r="V421" s="135">
        <f aca="true" t="shared" si="125" ref="V421:W424">X421+Z421+AB421+AD421</f>
        <v>0</v>
      </c>
      <c r="W421" s="135">
        <f t="shared" si="125"/>
        <v>0</v>
      </c>
      <c r="X421" s="71">
        <v>0</v>
      </c>
      <c r="Y421" s="97">
        <v>0</v>
      </c>
      <c r="Z421" s="97">
        <v>0</v>
      </c>
      <c r="AA421" s="97">
        <v>0</v>
      </c>
      <c r="AB421" s="97">
        <v>0</v>
      </c>
      <c r="AC421" s="97">
        <v>0</v>
      </c>
      <c r="AD421" s="97">
        <v>0</v>
      </c>
      <c r="AE421" s="97">
        <v>0</v>
      </c>
      <c r="AF421" s="207"/>
      <c r="AG421" s="208"/>
    </row>
    <row r="422" spans="1:33" s="67" customFormat="1" ht="17.25" customHeight="1">
      <c r="A422" s="200"/>
      <c r="B422" s="237"/>
      <c r="C422" s="218"/>
      <c r="D422" s="177">
        <v>1</v>
      </c>
      <c r="E422" s="98"/>
      <c r="F422" s="98">
        <v>1</v>
      </c>
      <c r="G422" s="177"/>
      <c r="H422" s="177">
        <v>1</v>
      </c>
      <c r="I422" s="97"/>
      <c r="J422" s="97"/>
      <c r="K422" s="97"/>
      <c r="L422" s="97"/>
      <c r="M422" s="97"/>
      <c r="N422" s="97"/>
      <c r="O422" s="97"/>
      <c r="P422" s="97"/>
      <c r="Q422" s="97"/>
      <c r="R422" s="9"/>
      <c r="S422" s="142" t="s">
        <v>298</v>
      </c>
      <c r="T422" s="142" t="s">
        <v>299</v>
      </c>
      <c r="U422" s="66" t="s">
        <v>241</v>
      </c>
      <c r="V422" s="176">
        <f t="shared" si="125"/>
        <v>60000</v>
      </c>
      <c r="W422" s="176">
        <f t="shared" si="125"/>
        <v>0</v>
      </c>
      <c r="X422" s="71">
        <v>60000</v>
      </c>
      <c r="Y422" s="97">
        <v>0</v>
      </c>
      <c r="Z422" s="97">
        <v>0</v>
      </c>
      <c r="AA422" s="97">
        <v>0</v>
      </c>
      <c r="AB422" s="97">
        <v>0</v>
      </c>
      <c r="AC422" s="97">
        <v>0</v>
      </c>
      <c r="AD422" s="97">
        <v>0</v>
      </c>
      <c r="AE422" s="97">
        <v>0</v>
      </c>
      <c r="AF422" s="207"/>
      <c r="AG422" s="208"/>
    </row>
    <row r="423" spans="1:33" s="67" customFormat="1" ht="17.25" customHeight="1">
      <c r="A423" s="200"/>
      <c r="B423" s="237"/>
      <c r="C423" s="97"/>
      <c r="D423" s="97"/>
      <c r="E423" s="98"/>
      <c r="F423" s="98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"/>
      <c r="S423" s="99"/>
      <c r="T423" s="99"/>
      <c r="U423" s="66" t="s">
        <v>252</v>
      </c>
      <c r="V423" s="97">
        <f t="shared" si="125"/>
        <v>0</v>
      </c>
      <c r="W423" s="97">
        <f t="shared" si="125"/>
        <v>0</v>
      </c>
      <c r="X423" s="71">
        <v>0</v>
      </c>
      <c r="Y423" s="97">
        <v>0</v>
      </c>
      <c r="Z423" s="97">
        <v>0</v>
      </c>
      <c r="AA423" s="97">
        <v>0</v>
      </c>
      <c r="AB423" s="97">
        <v>0</v>
      </c>
      <c r="AC423" s="97">
        <v>0</v>
      </c>
      <c r="AD423" s="97">
        <v>0</v>
      </c>
      <c r="AE423" s="97">
        <v>0</v>
      </c>
      <c r="AF423" s="207"/>
      <c r="AG423" s="208"/>
    </row>
    <row r="424" spans="1:33" s="67" customFormat="1" ht="17.25" customHeight="1" thickBot="1">
      <c r="A424" s="201"/>
      <c r="B424" s="238"/>
      <c r="C424" s="100"/>
      <c r="D424" s="97"/>
      <c r="E424" s="98"/>
      <c r="F424" s="98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"/>
      <c r="S424" s="65"/>
      <c r="T424" s="65"/>
      <c r="U424" s="66" t="s">
        <v>253</v>
      </c>
      <c r="V424" s="97">
        <f t="shared" si="125"/>
        <v>0</v>
      </c>
      <c r="W424" s="97">
        <f t="shared" si="125"/>
        <v>0</v>
      </c>
      <c r="X424" s="71">
        <v>0</v>
      </c>
      <c r="Y424" s="97">
        <v>0</v>
      </c>
      <c r="Z424" s="97">
        <v>0</v>
      </c>
      <c r="AA424" s="97">
        <v>0</v>
      </c>
      <c r="AB424" s="97">
        <v>0</v>
      </c>
      <c r="AC424" s="97">
        <v>0</v>
      </c>
      <c r="AD424" s="97">
        <v>0</v>
      </c>
      <c r="AE424" s="97">
        <v>0</v>
      </c>
      <c r="AF424" s="209"/>
      <c r="AG424" s="210"/>
    </row>
    <row r="425" spans="1:33" s="67" customFormat="1" ht="17.25" customHeight="1">
      <c r="A425" s="199" t="s">
        <v>63</v>
      </c>
      <c r="B425" s="236" t="s">
        <v>33</v>
      </c>
      <c r="C425" s="217" t="s">
        <v>34</v>
      </c>
      <c r="D425" s="93"/>
      <c r="E425" s="94"/>
      <c r="F425" s="94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5"/>
      <c r="S425" s="96"/>
      <c r="T425" s="96"/>
      <c r="U425" s="68" t="s">
        <v>12</v>
      </c>
      <c r="V425" s="69">
        <f>SUM(V426:V430)</f>
        <v>5445.3</v>
      </c>
      <c r="W425" s="69">
        <f>SUM(W426:W430)</f>
        <v>0</v>
      </c>
      <c r="X425" s="69">
        <f>SUM(X426:X430)</f>
        <v>5445.3</v>
      </c>
      <c r="Y425" s="69">
        <f aca="true" t="shared" si="126" ref="Y425:AE425">SUM(Y426:Y430)</f>
        <v>0</v>
      </c>
      <c r="Z425" s="69">
        <f t="shared" si="126"/>
        <v>0</v>
      </c>
      <c r="AA425" s="69">
        <f t="shared" si="126"/>
        <v>0</v>
      </c>
      <c r="AB425" s="69">
        <f t="shared" si="126"/>
        <v>0</v>
      </c>
      <c r="AC425" s="69">
        <f t="shared" si="126"/>
        <v>0</v>
      </c>
      <c r="AD425" s="69">
        <f t="shared" si="126"/>
        <v>0</v>
      </c>
      <c r="AE425" s="69">
        <f t="shared" si="126"/>
        <v>0</v>
      </c>
      <c r="AF425" s="205" t="s">
        <v>13</v>
      </c>
      <c r="AG425" s="206"/>
    </row>
    <row r="426" spans="1:33" s="67" customFormat="1" ht="17.25" customHeight="1">
      <c r="A426" s="200"/>
      <c r="B426" s="237"/>
      <c r="C426" s="218"/>
      <c r="D426" s="97"/>
      <c r="E426" s="98"/>
      <c r="F426" s="98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"/>
      <c r="S426" s="65"/>
      <c r="T426" s="65"/>
      <c r="U426" s="66" t="s">
        <v>81</v>
      </c>
      <c r="V426" s="97">
        <f aca="true" t="shared" si="127" ref="V426:W428">X426+Z426+AB426+AD426</f>
        <v>0</v>
      </c>
      <c r="W426" s="97">
        <f t="shared" si="127"/>
        <v>0</v>
      </c>
      <c r="X426" s="71">
        <v>0</v>
      </c>
      <c r="Y426" s="97">
        <v>0</v>
      </c>
      <c r="Z426" s="97">
        <v>0</v>
      </c>
      <c r="AA426" s="97">
        <v>0</v>
      </c>
      <c r="AB426" s="97">
        <v>0</v>
      </c>
      <c r="AC426" s="97">
        <v>0</v>
      </c>
      <c r="AD426" s="97">
        <v>0</v>
      </c>
      <c r="AE426" s="97">
        <v>0</v>
      </c>
      <c r="AF426" s="207"/>
      <c r="AG426" s="208"/>
    </row>
    <row r="427" spans="1:33" s="67" customFormat="1" ht="17.25" customHeight="1">
      <c r="A427" s="200"/>
      <c r="B427" s="237"/>
      <c r="C427" s="218"/>
      <c r="D427" s="97"/>
      <c r="E427" s="98"/>
      <c r="F427" s="98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"/>
      <c r="S427" s="99"/>
      <c r="T427" s="99"/>
      <c r="U427" s="66" t="s">
        <v>82</v>
      </c>
      <c r="V427" s="97">
        <f t="shared" si="127"/>
        <v>0</v>
      </c>
      <c r="W427" s="97">
        <f t="shared" si="127"/>
        <v>0</v>
      </c>
      <c r="X427" s="71">
        <v>0</v>
      </c>
      <c r="Y427" s="97">
        <v>0</v>
      </c>
      <c r="Z427" s="97">
        <v>0</v>
      </c>
      <c r="AA427" s="97">
        <v>0</v>
      </c>
      <c r="AB427" s="97">
        <v>0</v>
      </c>
      <c r="AC427" s="97">
        <v>0</v>
      </c>
      <c r="AD427" s="97">
        <v>0</v>
      </c>
      <c r="AE427" s="97">
        <v>0</v>
      </c>
      <c r="AF427" s="207"/>
      <c r="AG427" s="208"/>
    </row>
    <row r="428" spans="1:33" s="67" customFormat="1" ht="17.25" customHeight="1">
      <c r="A428" s="200"/>
      <c r="B428" s="237"/>
      <c r="C428" s="218"/>
      <c r="D428" s="97"/>
      <c r="E428" s="98"/>
      <c r="F428" s="98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"/>
      <c r="S428" s="65"/>
      <c r="T428" s="65"/>
      <c r="U428" s="66" t="s">
        <v>239</v>
      </c>
      <c r="V428" s="97">
        <f t="shared" si="127"/>
        <v>0</v>
      </c>
      <c r="W428" s="97">
        <f t="shared" si="127"/>
        <v>0</v>
      </c>
      <c r="X428" s="71">
        <v>0</v>
      </c>
      <c r="Y428" s="97">
        <v>0</v>
      </c>
      <c r="Z428" s="97">
        <v>0</v>
      </c>
      <c r="AA428" s="97">
        <v>0</v>
      </c>
      <c r="AB428" s="97">
        <v>0</v>
      </c>
      <c r="AC428" s="97">
        <v>0</v>
      </c>
      <c r="AD428" s="97">
        <v>0</v>
      </c>
      <c r="AE428" s="97">
        <v>0</v>
      </c>
      <c r="AF428" s="207"/>
      <c r="AG428" s="208"/>
    </row>
    <row r="429" spans="1:33" s="67" customFormat="1" ht="17.25" customHeight="1">
      <c r="A429" s="200"/>
      <c r="B429" s="237"/>
      <c r="C429" s="218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5" t="s">
        <v>240</v>
      </c>
      <c r="V429" s="184">
        <f>X429+Z429+AB429+AD429</f>
        <v>0</v>
      </c>
      <c r="W429" s="184">
        <f>Y429+AA429+AC429+AE429</f>
        <v>0</v>
      </c>
      <c r="X429" s="71">
        <v>0</v>
      </c>
      <c r="Y429" s="97">
        <v>0</v>
      </c>
      <c r="Z429" s="97">
        <v>0</v>
      </c>
      <c r="AA429" s="97">
        <v>0</v>
      </c>
      <c r="AB429" s="97">
        <v>0</v>
      </c>
      <c r="AC429" s="97">
        <v>0</v>
      </c>
      <c r="AD429" s="97">
        <v>0</v>
      </c>
      <c r="AE429" s="97">
        <v>0</v>
      </c>
      <c r="AF429" s="207"/>
      <c r="AG429" s="208"/>
    </row>
    <row r="430" spans="1:33" s="67" customFormat="1" ht="17.25" customHeight="1">
      <c r="A430" s="200"/>
      <c r="B430" s="237"/>
      <c r="C430" s="218"/>
      <c r="D430" s="177">
        <v>0.25</v>
      </c>
      <c r="E430" s="98"/>
      <c r="F430" s="98">
        <v>1</v>
      </c>
      <c r="G430" s="177"/>
      <c r="H430" s="177">
        <v>1</v>
      </c>
      <c r="I430" s="97"/>
      <c r="J430" s="97"/>
      <c r="K430" s="97"/>
      <c r="L430" s="97"/>
      <c r="M430" s="97"/>
      <c r="N430" s="97"/>
      <c r="O430" s="97"/>
      <c r="P430" s="97"/>
      <c r="Q430" s="97"/>
      <c r="R430" s="9"/>
      <c r="S430" s="142" t="s">
        <v>298</v>
      </c>
      <c r="T430" s="142" t="s">
        <v>299</v>
      </c>
      <c r="U430" s="185" t="s">
        <v>241</v>
      </c>
      <c r="V430" s="135">
        <f>X430+Z429+AB429+AD429</f>
        <v>5445.3</v>
      </c>
      <c r="W430" s="135">
        <f>Y429+AA429+AC429+AE429</f>
        <v>0</v>
      </c>
      <c r="X430" s="71">
        <v>5445.3</v>
      </c>
      <c r="Y430" s="97">
        <v>0</v>
      </c>
      <c r="Z430" s="97">
        <v>0</v>
      </c>
      <c r="AA430" s="97">
        <v>0</v>
      </c>
      <c r="AB430" s="97">
        <v>0</v>
      </c>
      <c r="AC430" s="97">
        <v>0</v>
      </c>
      <c r="AD430" s="97">
        <v>0</v>
      </c>
      <c r="AE430" s="97">
        <v>0</v>
      </c>
      <c r="AF430" s="207"/>
      <c r="AG430" s="208"/>
    </row>
    <row r="431" spans="1:33" s="67" customFormat="1" ht="17.25" customHeight="1">
      <c r="A431" s="200"/>
      <c r="B431" s="237"/>
      <c r="C431" s="97"/>
      <c r="D431" s="97"/>
      <c r="E431" s="98"/>
      <c r="F431" s="98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"/>
      <c r="S431" s="99"/>
      <c r="T431" s="99"/>
      <c r="U431" s="185" t="s">
        <v>252</v>
      </c>
      <c r="V431" s="97">
        <f>X431+Z431+AB431+AD431</f>
        <v>0</v>
      </c>
      <c r="W431" s="97">
        <f>Y431+AA431+AC431+AE431</f>
        <v>0</v>
      </c>
      <c r="X431" s="71">
        <v>0</v>
      </c>
      <c r="Y431" s="97">
        <v>0</v>
      </c>
      <c r="Z431" s="97">
        <v>0</v>
      </c>
      <c r="AA431" s="97">
        <v>0</v>
      </c>
      <c r="AB431" s="97">
        <v>0</v>
      </c>
      <c r="AC431" s="97">
        <v>0</v>
      </c>
      <c r="AD431" s="97">
        <v>0</v>
      </c>
      <c r="AE431" s="97">
        <v>0</v>
      </c>
      <c r="AF431" s="207"/>
      <c r="AG431" s="208"/>
    </row>
    <row r="432" spans="1:33" s="67" customFormat="1" ht="17.25" customHeight="1" thickBot="1">
      <c r="A432" s="201"/>
      <c r="B432" s="238"/>
      <c r="C432" s="100"/>
      <c r="D432" s="97"/>
      <c r="E432" s="98"/>
      <c r="F432" s="98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"/>
      <c r="S432" s="65"/>
      <c r="T432" s="65"/>
      <c r="U432" s="66" t="s">
        <v>253</v>
      </c>
      <c r="V432" s="97">
        <f>X432+Z432+AB432+AD432</f>
        <v>0</v>
      </c>
      <c r="W432" s="97">
        <f>Y432+AA432+AC432+AE432</f>
        <v>0</v>
      </c>
      <c r="X432" s="71">
        <v>0</v>
      </c>
      <c r="Y432" s="97">
        <v>0</v>
      </c>
      <c r="Z432" s="97">
        <v>0</v>
      </c>
      <c r="AA432" s="97">
        <v>0</v>
      </c>
      <c r="AB432" s="97">
        <v>0</v>
      </c>
      <c r="AC432" s="97">
        <v>0</v>
      </c>
      <c r="AD432" s="97">
        <v>0</v>
      </c>
      <c r="AE432" s="97">
        <v>0</v>
      </c>
      <c r="AF432" s="209"/>
      <c r="AG432" s="210"/>
    </row>
    <row r="433" spans="1:33" s="67" customFormat="1" ht="17.25" customHeight="1">
      <c r="A433" s="199" t="s">
        <v>64</v>
      </c>
      <c r="B433" s="236" t="s">
        <v>35</v>
      </c>
      <c r="C433" s="217" t="s">
        <v>36</v>
      </c>
      <c r="D433" s="93"/>
      <c r="E433" s="94"/>
      <c r="F433" s="94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5"/>
      <c r="S433" s="96"/>
      <c r="T433" s="96"/>
      <c r="U433" s="68" t="s">
        <v>12</v>
      </c>
      <c r="V433" s="69">
        <f aca="true" t="shared" si="128" ref="V433:AE433">SUM(V434:V438)</f>
        <v>12600</v>
      </c>
      <c r="W433" s="69">
        <f t="shared" si="128"/>
        <v>0</v>
      </c>
      <c r="X433" s="69">
        <f t="shared" si="128"/>
        <v>12600</v>
      </c>
      <c r="Y433" s="69">
        <f t="shared" si="128"/>
        <v>0</v>
      </c>
      <c r="Z433" s="69">
        <f t="shared" si="128"/>
        <v>0</v>
      </c>
      <c r="AA433" s="69">
        <f t="shared" si="128"/>
        <v>0</v>
      </c>
      <c r="AB433" s="69">
        <f t="shared" si="128"/>
        <v>0</v>
      </c>
      <c r="AC433" s="69">
        <f t="shared" si="128"/>
        <v>0</v>
      </c>
      <c r="AD433" s="69">
        <f t="shared" si="128"/>
        <v>0</v>
      </c>
      <c r="AE433" s="69">
        <f t="shared" si="128"/>
        <v>0</v>
      </c>
      <c r="AF433" s="205" t="s">
        <v>13</v>
      </c>
      <c r="AG433" s="206"/>
    </row>
    <row r="434" spans="1:33" s="67" customFormat="1" ht="17.25" customHeight="1">
      <c r="A434" s="200"/>
      <c r="B434" s="237"/>
      <c r="C434" s="218"/>
      <c r="D434" s="97"/>
      <c r="E434" s="98"/>
      <c r="F434" s="98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"/>
      <c r="S434" s="65"/>
      <c r="T434" s="65"/>
      <c r="U434" s="66" t="s">
        <v>81</v>
      </c>
      <c r="V434" s="97">
        <f aca="true" t="shared" si="129" ref="V434:W438">X434+Z434+AB434+AD434</f>
        <v>0</v>
      </c>
      <c r="W434" s="97">
        <f t="shared" si="129"/>
        <v>0</v>
      </c>
      <c r="X434" s="71">
        <v>0</v>
      </c>
      <c r="Y434" s="97">
        <v>0</v>
      </c>
      <c r="Z434" s="97">
        <v>0</v>
      </c>
      <c r="AA434" s="97">
        <v>0</v>
      </c>
      <c r="AB434" s="97">
        <v>0</v>
      </c>
      <c r="AC434" s="97">
        <v>0</v>
      </c>
      <c r="AD434" s="97">
        <v>0</v>
      </c>
      <c r="AE434" s="97">
        <v>0</v>
      </c>
      <c r="AF434" s="207"/>
      <c r="AG434" s="208"/>
    </row>
    <row r="435" spans="1:33" s="67" customFormat="1" ht="17.25" customHeight="1">
      <c r="A435" s="200"/>
      <c r="B435" s="237"/>
      <c r="C435" s="218"/>
      <c r="D435" s="97"/>
      <c r="E435" s="98"/>
      <c r="F435" s="98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"/>
      <c r="S435" s="99"/>
      <c r="T435" s="99"/>
      <c r="U435" s="66" t="s">
        <v>82</v>
      </c>
      <c r="V435" s="97">
        <f t="shared" si="129"/>
        <v>0</v>
      </c>
      <c r="W435" s="97">
        <f t="shared" si="129"/>
        <v>0</v>
      </c>
      <c r="X435" s="71">
        <v>0</v>
      </c>
      <c r="Y435" s="97">
        <v>0</v>
      </c>
      <c r="Z435" s="97">
        <v>0</v>
      </c>
      <c r="AA435" s="97">
        <v>0</v>
      </c>
      <c r="AB435" s="97">
        <v>0</v>
      </c>
      <c r="AC435" s="97">
        <v>0</v>
      </c>
      <c r="AD435" s="97">
        <v>0</v>
      </c>
      <c r="AE435" s="97">
        <v>0</v>
      </c>
      <c r="AF435" s="207"/>
      <c r="AG435" s="208"/>
    </row>
    <row r="436" spans="1:33" s="67" customFormat="1" ht="17.25" customHeight="1">
      <c r="A436" s="200"/>
      <c r="B436" s="237"/>
      <c r="C436" s="218"/>
      <c r="D436" s="97"/>
      <c r="E436" s="98"/>
      <c r="F436" s="98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"/>
      <c r="S436" s="65"/>
      <c r="T436" s="65"/>
      <c r="U436" s="66" t="s">
        <v>239</v>
      </c>
      <c r="V436" s="97">
        <f t="shared" si="129"/>
        <v>0</v>
      </c>
      <c r="W436" s="97">
        <f t="shared" si="129"/>
        <v>0</v>
      </c>
      <c r="X436" s="71">
        <v>0</v>
      </c>
      <c r="Y436" s="97">
        <v>0</v>
      </c>
      <c r="Z436" s="97">
        <v>0</v>
      </c>
      <c r="AA436" s="97">
        <v>0</v>
      </c>
      <c r="AB436" s="97">
        <v>0</v>
      </c>
      <c r="AC436" s="97">
        <v>0</v>
      </c>
      <c r="AD436" s="97">
        <v>0</v>
      </c>
      <c r="AE436" s="97">
        <v>0</v>
      </c>
      <c r="AF436" s="207"/>
      <c r="AG436" s="208"/>
    </row>
    <row r="437" spans="1:33" s="67" customFormat="1" ht="17.25" customHeight="1">
      <c r="A437" s="200"/>
      <c r="B437" s="237"/>
      <c r="C437" s="218"/>
      <c r="D437" s="177">
        <v>2</v>
      </c>
      <c r="E437" s="98"/>
      <c r="F437" s="98">
        <v>1</v>
      </c>
      <c r="G437" s="177"/>
      <c r="H437" s="177">
        <v>1</v>
      </c>
      <c r="I437" s="97"/>
      <c r="J437" s="97"/>
      <c r="K437" s="97"/>
      <c r="L437" s="97"/>
      <c r="M437" s="97"/>
      <c r="N437" s="97"/>
      <c r="O437" s="97"/>
      <c r="P437" s="97"/>
      <c r="Q437" s="97"/>
      <c r="R437" s="9"/>
      <c r="S437" s="142" t="s">
        <v>298</v>
      </c>
      <c r="T437" s="142" t="s">
        <v>299</v>
      </c>
      <c r="U437" s="66" t="s">
        <v>240</v>
      </c>
      <c r="V437" s="135">
        <f>X437+Z437+AB437+AD437</f>
        <v>12600</v>
      </c>
      <c r="W437" s="135">
        <f>Y437+AA437+AC437+AE437</f>
        <v>0</v>
      </c>
      <c r="X437" s="71">
        <v>12600</v>
      </c>
      <c r="Y437" s="97">
        <v>0</v>
      </c>
      <c r="Z437" s="97">
        <v>0</v>
      </c>
      <c r="AA437" s="97">
        <v>0</v>
      </c>
      <c r="AB437" s="97">
        <v>0</v>
      </c>
      <c r="AC437" s="97">
        <v>0</v>
      </c>
      <c r="AD437" s="97">
        <v>0</v>
      </c>
      <c r="AE437" s="97">
        <v>0</v>
      </c>
      <c r="AF437" s="207"/>
      <c r="AG437" s="208"/>
    </row>
    <row r="438" spans="1:33" s="67" customFormat="1" ht="17.25" customHeight="1">
      <c r="A438" s="200"/>
      <c r="B438" s="237"/>
      <c r="C438" s="218"/>
      <c r="D438" s="97"/>
      <c r="E438" s="98"/>
      <c r="F438" s="98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"/>
      <c r="S438" s="65"/>
      <c r="T438" s="65"/>
      <c r="U438" s="66" t="s">
        <v>241</v>
      </c>
      <c r="V438" s="97">
        <f t="shared" si="129"/>
        <v>0</v>
      </c>
      <c r="W438" s="97">
        <f t="shared" si="129"/>
        <v>0</v>
      </c>
      <c r="X438" s="71">
        <v>0</v>
      </c>
      <c r="Y438" s="97">
        <v>0</v>
      </c>
      <c r="Z438" s="97">
        <v>0</v>
      </c>
      <c r="AA438" s="97">
        <v>0</v>
      </c>
      <c r="AB438" s="97">
        <v>0</v>
      </c>
      <c r="AC438" s="97">
        <v>0</v>
      </c>
      <c r="AD438" s="97">
        <v>0</v>
      </c>
      <c r="AE438" s="97">
        <v>0</v>
      </c>
      <c r="AF438" s="207"/>
      <c r="AG438" s="208"/>
    </row>
    <row r="439" spans="1:33" s="67" customFormat="1" ht="17.25" customHeight="1">
      <c r="A439" s="200"/>
      <c r="B439" s="237"/>
      <c r="C439" s="97"/>
      <c r="D439" s="97"/>
      <c r="E439" s="98"/>
      <c r="F439" s="98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"/>
      <c r="S439" s="99"/>
      <c r="T439" s="99"/>
      <c r="U439" s="66" t="s">
        <v>252</v>
      </c>
      <c r="V439" s="97">
        <f>X439+Z439+AB439+AD439</f>
        <v>0</v>
      </c>
      <c r="W439" s="97">
        <f>Y439+AA439+AC439+AE439</f>
        <v>0</v>
      </c>
      <c r="X439" s="71">
        <v>0</v>
      </c>
      <c r="Y439" s="97">
        <v>0</v>
      </c>
      <c r="Z439" s="97">
        <v>0</v>
      </c>
      <c r="AA439" s="97">
        <v>0</v>
      </c>
      <c r="AB439" s="97">
        <v>0</v>
      </c>
      <c r="AC439" s="97">
        <v>0</v>
      </c>
      <c r="AD439" s="97">
        <v>0</v>
      </c>
      <c r="AE439" s="97">
        <v>0</v>
      </c>
      <c r="AF439" s="207"/>
      <c r="AG439" s="208"/>
    </row>
    <row r="440" spans="1:33" s="67" customFormat="1" ht="17.25" customHeight="1" thickBot="1">
      <c r="A440" s="201"/>
      <c r="B440" s="238"/>
      <c r="C440" s="100"/>
      <c r="D440" s="97"/>
      <c r="E440" s="98"/>
      <c r="F440" s="98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"/>
      <c r="S440" s="65"/>
      <c r="T440" s="65"/>
      <c r="U440" s="66" t="s">
        <v>253</v>
      </c>
      <c r="V440" s="97">
        <f>X440+Z440+AB440+AD440</f>
        <v>0</v>
      </c>
      <c r="W440" s="97">
        <f>Y440+AA440+AC440+AE440</f>
        <v>0</v>
      </c>
      <c r="X440" s="71">
        <v>0</v>
      </c>
      <c r="Y440" s="97">
        <v>0</v>
      </c>
      <c r="Z440" s="97">
        <v>0</v>
      </c>
      <c r="AA440" s="97">
        <v>0</v>
      </c>
      <c r="AB440" s="97">
        <v>0</v>
      </c>
      <c r="AC440" s="97">
        <v>0</v>
      </c>
      <c r="AD440" s="97">
        <v>0</v>
      </c>
      <c r="AE440" s="97">
        <v>0</v>
      </c>
      <c r="AF440" s="209"/>
      <c r="AG440" s="210"/>
    </row>
    <row r="441" spans="1:33" s="67" customFormat="1" ht="17.25" customHeight="1">
      <c r="A441" s="199" t="s">
        <v>66</v>
      </c>
      <c r="B441" s="236" t="s">
        <v>37</v>
      </c>
      <c r="C441" s="217" t="s">
        <v>38</v>
      </c>
      <c r="D441" s="93"/>
      <c r="E441" s="94"/>
      <c r="F441" s="94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5"/>
      <c r="S441" s="96"/>
      <c r="T441" s="96"/>
      <c r="U441" s="68" t="s">
        <v>12</v>
      </c>
      <c r="V441" s="69">
        <f aca="true" t="shared" si="130" ref="V441:AE441">SUM(V442:V446)</f>
        <v>9668</v>
      </c>
      <c r="W441" s="69">
        <f t="shared" si="130"/>
        <v>0</v>
      </c>
      <c r="X441" s="69">
        <f t="shared" si="130"/>
        <v>9668</v>
      </c>
      <c r="Y441" s="69">
        <f t="shared" si="130"/>
        <v>0</v>
      </c>
      <c r="Z441" s="69">
        <f t="shared" si="130"/>
        <v>0</v>
      </c>
      <c r="AA441" s="69">
        <f t="shared" si="130"/>
        <v>0</v>
      </c>
      <c r="AB441" s="69">
        <f t="shared" si="130"/>
        <v>0</v>
      </c>
      <c r="AC441" s="69">
        <f t="shared" si="130"/>
        <v>0</v>
      </c>
      <c r="AD441" s="69">
        <f t="shared" si="130"/>
        <v>0</v>
      </c>
      <c r="AE441" s="69">
        <f t="shared" si="130"/>
        <v>0</v>
      </c>
      <c r="AF441" s="205" t="s">
        <v>13</v>
      </c>
      <c r="AG441" s="206"/>
    </row>
    <row r="442" spans="1:33" s="67" customFormat="1" ht="17.25" customHeight="1">
      <c r="A442" s="200"/>
      <c r="B442" s="237"/>
      <c r="C442" s="218"/>
      <c r="D442" s="97"/>
      <c r="E442" s="98"/>
      <c r="F442" s="98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"/>
      <c r="S442" s="65"/>
      <c r="T442" s="65"/>
      <c r="U442" s="66" t="s">
        <v>81</v>
      </c>
      <c r="V442" s="97">
        <f aca="true" t="shared" si="131" ref="V442:W444">X442+Z442+AB442+AD442</f>
        <v>0</v>
      </c>
      <c r="W442" s="97">
        <f t="shared" si="131"/>
        <v>0</v>
      </c>
      <c r="X442" s="71">
        <v>0</v>
      </c>
      <c r="Y442" s="97">
        <v>0</v>
      </c>
      <c r="Z442" s="97">
        <v>0</v>
      </c>
      <c r="AA442" s="97">
        <v>0</v>
      </c>
      <c r="AB442" s="97">
        <v>0</v>
      </c>
      <c r="AC442" s="97">
        <v>0</v>
      </c>
      <c r="AD442" s="97">
        <v>0</v>
      </c>
      <c r="AE442" s="97">
        <v>0</v>
      </c>
      <c r="AF442" s="207"/>
      <c r="AG442" s="208"/>
    </row>
    <row r="443" spans="1:33" s="67" customFormat="1" ht="17.25" customHeight="1">
      <c r="A443" s="200"/>
      <c r="B443" s="237"/>
      <c r="C443" s="218"/>
      <c r="D443" s="97"/>
      <c r="E443" s="98"/>
      <c r="F443" s="98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"/>
      <c r="S443" s="99"/>
      <c r="T443" s="99"/>
      <c r="U443" s="66" t="s">
        <v>82</v>
      </c>
      <c r="V443" s="97">
        <f t="shared" si="131"/>
        <v>0</v>
      </c>
      <c r="W443" s="97">
        <f t="shared" si="131"/>
        <v>0</v>
      </c>
      <c r="X443" s="71">
        <v>0</v>
      </c>
      <c r="Y443" s="97">
        <v>0</v>
      </c>
      <c r="Z443" s="97">
        <v>0</v>
      </c>
      <c r="AA443" s="97">
        <v>0</v>
      </c>
      <c r="AB443" s="97">
        <v>0</v>
      </c>
      <c r="AC443" s="97">
        <v>0</v>
      </c>
      <c r="AD443" s="97">
        <v>0</v>
      </c>
      <c r="AE443" s="97">
        <v>0</v>
      </c>
      <c r="AF443" s="207"/>
      <c r="AG443" s="208"/>
    </row>
    <row r="444" spans="1:33" s="67" customFormat="1" ht="17.25" customHeight="1">
      <c r="A444" s="200"/>
      <c r="B444" s="237"/>
      <c r="C444" s="218"/>
      <c r="D444" s="97"/>
      <c r="E444" s="98"/>
      <c r="F444" s="98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"/>
      <c r="S444" s="65"/>
      <c r="T444" s="65"/>
      <c r="U444" s="66" t="s">
        <v>239</v>
      </c>
      <c r="V444" s="97">
        <f t="shared" si="131"/>
        <v>0</v>
      </c>
      <c r="W444" s="97">
        <f t="shared" si="131"/>
        <v>0</v>
      </c>
      <c r="X444" s="71">
        <v>0</v>
      </c>
      <c r="Y444" s="97">
        <v>0</v>
      </c>
      <c r="Z444" s="97">
        <v>0</v>
      </c>
      <c r="AA444" s="97">
        <v>0</v>
      </c>
      <c r="AB444" s="97">
        <v>0</v>
      </c>
      <c r="AC444" s="97">
        <v>0</v>
      </c>
      <c r="AD444" s="97">
        <v>0</v>
      </c>
      <c r="AE444" s="97">
        <v>0</v>
      </c>
      <c r="AF444" s="207"/>
      <c r="AG444" s="208"/>
    </row>
    <row r="445" spans="1:33" s="67" customFormat="1" ht="17.25" customHeight="1">
      <c r="A445" s="200"/>
      <c r="B445" s="237"/>
      <c r="C445" s="218"/>
      <c r="D445" s="97"/>
      <c r="E445" s="98"/>
      <c r="F445" s="98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"/>
      <c r="U445" s="66" t="s">
        <v>240</v>
      </c>
      <c r="V445" s="135">
        <f aca="true" t="shared" si="132" ref="V445:W448">X445+Z445+AB445+AD445</f>
        <v>0</v>
      </c>
      <c r="W445" s="135">
        <f t="shared" si="132"/>
        <v>0</v>
      </c>
      <c r="X445" s="71">
        <v>0</v>
      </c>
      <c r="Y445" s="97">
        <v>0</v>
      </c>
      <c r="Z445" s="97">
        <v>0</v>
      </c>
      <c r="AA445" s="97">
        <v>0</v>
      </c>
      <c r="AB445" s="97">
        <v>0</v>
      </c>
      <c r="AC445" s="97">
        <v>0</v>
      </c>
      <c r="AD445" s="97">
        <v>0</v>
      </c>
      <c r="AE445" s="97">
        <v>0</v>
      </c>
      <c r="AF445" s="207"/>
      <c r="AG445" s="208"/>
    </row>
    <row r="446" spans="1:33" s="67" customFormat="1" ht="17.25" customHeight="1">
      <c r="A446" s="200"/>
      <c r="B446" s="237"/>
      <c r="C446" s="218"/>
      <c r="D446" s="177">
        <v>0.7</v>
      </c>
      <c r="E446" s="98"/>
      <c r="F446" s="98">
        <v>1</v>
      </c>
      <c r="G446" s="177"/>
      <c r="H446" s="177">
        <v>1</v>
      </c>
      <c r="I446" s="97"/>
      <c r="J446" s="97"/>
      <c r="K446" s="97"/>
      <c r="L446" s="97"/>
      <c r="M446" s="97"/>
      <c r="N446" s="97"/>
      <c r="O446" s="97"/>
      <c r="P446" s="97"/>
      <c r="Q446" s="97"/>
      <c r="R446" s="9"/>
      <c r="S446" s="142" t="s">
        <v>298</v>
      </c>
      <c r="T446" s="142" t="s">
        <v>299</v>
      </c>
      <c r="U446" s="66" t="s">
        <v>241</v>
      </c>
      <c r="V446" s="176">
        <f t="shared" si="132"/>
        <v>9668</v>
      </c>
      <c r="W446" s="176">
        <f t="shared" si="132"/>
        <v>0</v>
      </c>
      <c r="X446" s="71">
        <v>9668</v>
      </c>
      <c r="Y446" s="97">
        <v>0</v>
      </c>
      <c r="Z446" s="97">
        <v>0</v>
      </c>
      <c r="AA446" s="97">
        <v>0</v>
      </c>
      <c r="AB446" s="97">
        <v>0</v>
      </c>
      <c r="AC446" s="97">
        <v>0</v>
      </c>
      <c r="AD446" s="97">
        <v>0</v>
      </c>
      <c r="AE446" s="97">
        <v>0</v>
      </c>
      <c r="AF446" s="207"/>
      <c r="AG446" s="208"/>
    </row>
    <row r="447" spans="1:33" s="67" customFormat="1" ht="17.25" customHeight="1">
      <c r="A447" s="200"/>
      <c r="B447" s="237"/>
      <c r="C447" s="97"/>
      <c r="D447" s="97"/>
      <c r="E447" s="98"/>
      <c r="F447" s="98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"/>
      <c r="S447" s="99"/>
      <c r="T447" s="99"/>
      <c r="U447" s="66" t="s">
        <v>252</v>
      </c>
      <c r="V447" s="97">
        <f t="shared" si="132"/>
        <v>0</v>
      </c>
      <c r="W447" s="97">
        <f t="shared" si="132"/>
        <v>0</v>
      </c>
      <c r="X447" s="71">
        <v>0</v>
      </c>
      <c r="Y447" s="97">
        <v>0</v>
      </c>
      <c r="Z447" s="97">
        <v>0</v>
      </c>
      <c r="AA447" s="97">
        <v>0</v>
      </c>
      <c r="AB447" s="97">
        <v>0</v>
      </c>
      <c r="AC447" s="97">
        <v>0</v>
      </c>
      <c r="AD447" s="97">
        <v>0</v>
      </c>
      <c r="AE447" s="97">
        <v>0</v>
      </c>
      <c r="AF447" s="207"/>
      <c r="AG447" s="208"/>
    </row>
    <row r="448" spans="1:33" s="67" customFormat="1" ht="17.25" customHeight="1" thickBot="1">
      <c r="A448" s="201"/>
      <c r="B448" s="238"/>
      <c r="C448" s="100"/>
      <c r="D448" s="97"/>
      <c r="E448" s="98"/>
      <c r="F448" s="98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"/>
      <c r="S448" s="65"/>
      <c r="T448" s="65"/>
      <c r="U448" s="66" t="s">
        <v>253</v>
      </c>
      <c r="V448" s="97">
        <f t="shared" si="132"/>
        <v>0</v>
      </c>
      <c r="W448" s="97">
        <f t="shared" si="132"/>
        <v>0</v>
      </c>
      <c r="X448" s="71">
        <v>0</v>
      </c>
      <c r="Y448" s="97">
        <v>0</v>
      </c>
      <c r="Z448" s="97">
        <v>0</v>
      </c>
      <c r="AA448" s="97">
        <v>0</v>
      </c>
      <c r="AB448" s="97">
        <v>0</v>
      </c>
      <c r="AC448" s="97">
        <v>0</v>
      </c>
      <c r="AD448" s="97">
        <v>0</v>
      </c>
      <c r="AE448" s="97">
        <v>0</v>
      </c>
      <c r="AF448" s="209"/>
      <c r="AG448" s="210"/>
    </row>
    <row r="449" spans="1:33" s="67" customFormat="1" ht="17.25" customHeight="1">
      <c r="A449" s="199" t="s">
        <v>67</v>
      </c>
      <c r="B449" s="236" t="s">
        <v>39</v>
      </c>
      <c r="C449" s="217" t="s">
        <v>40</v>
      </c>
      <c r="D449" s="93"/>
      <c r="E449" s="94"/>
      <c r="F449" s="94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5"/>
      <c r="S449" s="96"/>
      <c r="T449" s="96"/>
      <c r="U449" s="68" t="s">
        <v>12</v>
      </c>
      <c r="V449" s="69">
        <f>SUM(V450:V454)</f>
        <v>24880</v>
      </c>
      <c r="W449" s="69">
        <f>SUM(W450:W454)</f>
        <v>0</v>
      </c>
      <c r="X449" s="69">
        <f>SUM(X450:X454)</f>
        <v>24880</v>
      </c>
      <c r="Y449" s="69">
        <f aca="true" t="shared" si="133" ref="Y449:AE449">SUM(Y450:Y454)</f>
        <v>0</v>
      </c>
      <c r="Z449" s="69">
        <f t="shared" si="133"/>
        <v>0</v>
      </c>
      <c r="AA449" s="69">
        <f t="shared" si="133"/>
        <v>0</v>
      </c>
      <c r="AB449" s="69">
        <f t="shared" si="133"/>
        <v>0</v>
      </c>
      <c r="AC449" s="69">
        <f t="shared" si="133"/>
        <v>0</v>
      </c>
      <c r="AD449" s="69">
        <f t="shared" si="133"/>
        <v>0</v>
      </c>
      <c r="AE449" s="69">
        <f t="shared" si="133"/>
        <v>0</v>
      </c>
      <c r="AF449" s="205" t="s">
        <v>13</v>
      </c>
      <c r="AG449" s="206"/>
    </row>
    <row r="450" spans="1:33" s="67" customFormat="1" ht="17.25" customHeight="1">
      <c r="A450" s="200"/>
      <c r="B450" s="237"/>
      <c r="C450" s="218"/>
      <c r="D450" s="97"/>
      <c r="E450" s="98"/>
      <c r="F450" s="98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"/>
      <c r="S450" s="65"/>
      <c r="T450" s="65"/>
      <c r="U450" s="66" t="s">
        <v>81</v>
      </c>
      <c r="V450" s="97">
        <f aca="true" t="shared" si="134" ref="V450:W452">X450+Z450+AB450+AD450</f>
        <v>0</v>
      </c>
      <c r="W450" s="97">
        <f t="shared" si="134"/>
        <v>0</v>
      </c>
      <c r="X450" s="71">
        <v>0</v>
      </c>
      <c r="Y450" s="97">
        <v>0</v>
      </c>
      <c r="Z450" s="97">
        <v>0</v>
      </c>
      <c r="AA450" s="97">
        <v>0</v>
      </c>
      <c r="AB450" s="97">
        <v>0</v>
      </c>
      <c r="AC450" s="97">
        <v>0</v>
      </c>
      <c r="AD450" s="97">
        <v>0</v>
      </c>
      <c r="AE450" s="97">
        <v>0</v>
      </c>
      <c r="AF450" s="207"/>
      <c r="AG450" s="208"/>
    </row>
    <row r="451" spans="1:33" s="67" customFormat="1" ht="17.25" customHeight="1">
      <c r="A451" s="200"/>
      <c r="B451" s="237"/>
      <c r="C451" s="218"/>
      <c r="D451" s="97"/>
      <c r="E451" s="98"/>
      <c r="F451" s="98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"/>
      <c r="S451" s="99"/>
      <c r="T451" s="99"/>
      <c r="U451" s="66" t="s">
        <v>82</v>
      </c>
      <c r="V451" s="97">
        <f t="shared" si="134"/>
        <v>0</v>
      </c>
      <c r="W451" s="97">
        <f t="shared" si="134"/>
        <v>0</v>
      </c>
      <c r="X451" s="71">
        <v>0</v>
      </c>
      <c r="Y451" s="97">
        <v>0</v>
      </c>
      <c r="Z451" s="97">
        <v>0</v>
      </c>
      <c r="AA451" s="97">
        <v>0</v>
      </c>
      <c r="AB451" s="97">
        <v>0</v>
      </c>
      <c r="AC451" s="97">
        <v>0</v>
      </c>
      <c r="AD451" s="97">
        <v>0</v>
      </c>
      <c r="AE451" s="97">
        <v>0</v>
      </c>
      <c r="AF451" s="207"/>
      <c r="AG451" s="208"/>
    </row>
    <row r="452" spans="1:33" s="67" customFormat="1" ht="17.25" customHeight="1">
      <c r="A452" s="200"/>
      <c r="B452" s="237"/>
      <c r="C452" s="218"/>
      <c r="D452" s="97"/>
      <c r="E452" s="98"/>
      <c r="F452" s="98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"/>
      <c r="S452" s="65"/>
      <c r="T452" s="65"/>
      <c r="U452" s="66" t="s">
        <v>239</v>
      </c>
      <c r="V452" s="97">
        <f t="shared" si="134"/>
        <v>0</v>
      </c>
      <c r="W452" s="97">
        <f t="shared" si="134"/>
        <v>0</v>
      </c>
      <c r="X452" s="71">
        <v>0</v>
      </c>
      <c r="Y452" s="97">
        <v>0</v>
      </c>
      <c r="Z452" s="97">
        <v>0</v>
      </c>
      <c r="AA452" s="97">
        <v>0</v>
      </c>
      <c r="AB452" s="97">
        <v>0</v>
      </c>
      <c r="AC452" s="97">
        <v>0</v>
      </c>
      <c r="AD452" s="97">
        <v>0</v>
      </c>
      <c r="AE452" s="97">
        <v>0</v>
      </c>
      <c r="AF452" s="207"/>
      <c r="AG452" s="208"/>
    </row>
    <row r="453" spans="1:33" s="67" customFormat="1" ht="17.25" customHeight="1">
      <c r="A453" s="200"/>
      <c r="B453" s="237"/>
      <c r="C453" s="218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5" t="s">
        <v>240</v>
      </c>
      <c r="V453" s="184">
        <f>X453+Z453+AB453+AD453</f>
        <v>0</v>
      </c>
      <c r="W453" s="184">
        <f>Y453+AA453+AC453+AE453</f>
        <v>0</v>
      </c>
      <c r="X453" s="71">
        <v>0</v>
      </c>
      <c r="Y453" s="97">
        <v>0</v>
      </c>
      <c r="Z453" s="97">
        <v>0</v>
      </c>
      <c r="AA453" s="97">
        <v>0</v>
      </c>
      <c r="AB453" s="97">
        <v>0</v>
      </c>
      <c r="AC453" s="97">
        <v>0</v>
      </c>
      <c r="AD453" s="97">
        <v>0</v>
      </c>
      <c r="AE453" s="97">
        <v>0</v>
      </c>
      <c r="AF453" s="207"/>
      <c r="AG453" s="208"/>
    </row>
    <row r="454" spans="1:33" s="67" customFormat="1" ht="17.25" customHeight="1">
      <c r="A454" s="200"/>
      <c r="B454" s="237"/>
      <c r="C454" s="218"/>
      <c r="D454" s="177">
        <v>0.5</v>
      </c>
      <c r="E454" s="98"/>
      <c r="F454" s="98">
        <v>1</v>
      </c>
      <c r="G454" s="177"/>
      <c r="H454" s="177">
        <v>1</v>
      </c>
      <c r="I454" s="97"/>
      <c r="J454" s="97"/>
      <c r="K454" s="97"/>
      <c r="L454" s="97"/>
      <c r="M454" s="97"/>
      <c r="N454" s="97"/>
      <c r="O454" s="97"/>
      <c r="P454" s="97"/>
      <c r="Q454" s="97"/>
      <c r="R454" s="9"/>
      <c r="S454" s="142" t="s">
        <v>298</v>
      </c>
      <c r="T454" s="142" t="s">
        <v>299</v>
      </c>
      <c r="U454" s="185" t="s">
        <v>241</v>
      </c>
      <c r="V454" s="135">
        <f>X454+Z453+AB453+AD453</f>
        <v>24880</v>
      </c>
      <c r="W454" s="135">
        <f>Y453+AA453+AC453+AE453</f>
        <v>0</v>
      </c>
      <c r="X454" s="71">
        <v>24880</v>
      </c>
      <c r="Y454" s="97">
        <v>0</v>
      </c>
      <c r="Z454" s="97">
        <v>0</v>
      </c>
      <c r="AA454" s="97">
        <v>0</v>
      </c>
      <c r="AB454" s="97">
        <v>0</v>
      </c>
      <c r="AC454" s="97">
        <v>0</v>
      </c>
      <c r="AD454" s="97">
        <v>0</v>
      </c>
      <c r="AE454" s="97">
        <v>0</v>
      </c>
      <c r="AF454" s="207"/>
      <c r="AG454" s="208"/>
    </row>
    <row r="455" spans="1:33" s="67" customFormat="1" ht="17.25" customHeight="1">
      <c r="A455" s="200"/>
      <c r="B455" s="237"/>
      <c r="C455" s="97"/>
      <c r="D455" s="97"/>
      <c r="E455" s="98"/>
      <c r="F455" s="98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"/>
      <c r="S455" s="99"/>
      <c r="T455" s="99"/>
      <c r="U455" s="185" t="s">
        <v>252</v>
      </c>
      <c r="V455" s="97">
        <f>X455+Z455+AB455+AD455</f>
        <v>0</v>
      </c>
      <c r="W455" s="97">
        <f>Y455+AA455+AC455+AE455</f>
        <v>0</v>
      </c>
      <c r="X455" s="71">
        <v>0</v>
      </c>
      <c r="Y455" s="97">
        <v>0</v>
      </c>
      <c r="Z455" s="97">
        <v>0</v>
      </c>
      <c r="AA455" s="97">
        <v>0</v>
      </c>
      <c r="AB455" s="97">
        <v>0</v>
      </c>
      <c r="AC455" s="97">
        <v>0</v>
      </c>
      <c r="AD455" s="97">
        <v>0</v>
      </c>
      <c r="AE455" s="97">
        <v>0</v>
      </c>
      <c r="AF455" s="207"/>
      <c r="AG455" s="208"/>
    </row>
    <row r="456" spans="1:33" s="67" customFormat="1" ht="17.25" customHeight="1" thickBot="1">
      <c r="A456" s="201"/>
      <c r="B456" s="238"/>
      <c r="C456" s="100"/>
      <c r="D456" s="97"/>
      <c r="E456" s="98"/>
      <c r="F456" s="98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"/>
      <c r="S456" s="65"/>
      <c r="T456" s="65"/>
      <c r="U456" s="66" t="s">
        <v>253</v>
      </c>
      <c r="V456" s="97">
        <f>X456+Z456+AB456+AD456</f>
        <v>0</v>
      </c>
      <c r="W456" s="97">
        <f>Y456+AA456+AC456+AE456</f>
        <v>0</v>
      </c>
      <c r="X456" s="71">
        <v>0</v>
      </c>
      <c r="Y456" s="97">
        <v>0</v>
      </c>
      <c r="Z456" s="97">
        <v>0</v>
      </c>
      <c r="AA456" s="97">
        <v>0</v>
      </c>
      <c r="AB456" s="97">
        <v>0</v>
      </c>
      <c r="AC456" s="97">
        <v>0</v>
      </c>
      <c r="AD456" s="97">
        <v>0</v>
      </c>
      <c r="AE456" s="97">
        <v>0</v>
      </c>
      <c r="AF456" s="209"/>
      <c r="AG456" s="210"/>
    </row>
    <row r="457" spans="1:33" s="67" customFormat="1" ht="17.25" customHeight="1">
      <c r="A457" s="199" t="s">
        <v>76</v>
      </c>
      <c r="B457" s="236" t="s">
        <v>80</v>
      </c>
      <c r="C457" s="217" t="s">
        <v>88</v>
      </c>
      <c r="D457" s="93"/>
      <c r="E457" s="94"/>
      <c r="F457" s="94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5"/>
      <c r="S457" s="96"/>
      <c r="T457" s="96"/>
      <c r="U457" s="68" t="s">
        <v>12</v>
      </c>
      <c r="V457" s="69">
        <f aca="true" t="shared" si="135" ref="V457:AE457">SUM(V458:V462)</f>
        <v>337.90000000000003</v>
      </c>
      <c r="W457" s="69">
        <f t="shared" si="135"/>
        <v>0</v>
      </c>
      <c r="X457" s="69">
        <f t="shared" si="135"/>
        <v>3.3</v>
      </c>
      <c r="Y457" s="69">
        <f t="shared" si="135"/>
        <v>0</v>
      </c>
      <c r="Z457" s="69">
        <f t="shared" si="135"/>
        <v>0</v>
      </c>
      <c r="AA457" s="69">
        <f t="shared" si="135"/>
        <v>0</v>
      </c>
      <c r="AB457" s="69">
        <f t="shared" si="135"/>
        <v>334.6</v>
      </c>
      <c r="AC457" s="69">
        <f t="shared" si="135"/>
        <v>0</v>
      </c>
      <c r="AD457" s="69">
        <f t="shared" si="135"/>
        <v>0</v>
      </c>
      <c r="AE457" s="69">
        <f t="shared" si="135"/>
        <v>0</v>
      </c>
      <c r="AF457" s="205" t="s">
        <v>13</v>
      </c>
      <c r="AG457" s="206"/>
    </row>
    <row r="458" spans="1:33" s="67" customFormat="1" ht="17.25" customHeight="1">
      <c r="A458" s="200"/>
      <c r="B458" s="237"/>
      <c r="C458" s="218"/>
      <c r="D458" s="97"/>
      <c r="E458" s="98"/>
      <c r="F458" s="98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"/>
      <c r="S458" s="65"/>
      <c r="T458" s="65"/>
      <c r="U458" s="66" t="s">
        <v>81</v>
      </c>
      <c r="V458" s="97">
        <f aca="true" t="shared" si="136" ref="V458:W462">X458+Z458+AB458+AD458</f>
        <v>0</v>
      </c>
      <c r="W458" s="97">
        <f t="shared" si="136"/>
        <v>0</v>
      </c>
      <c r="X458" s="71">
        <v>0</v>
      </c>
      <c r="Y458" s="97">
        <v>0</v>
      </c>
      <c r="Z458" s="97">
        <v>0</v>
      </c>
      <c r="AA458" s="97">
        <v>0</v>
      </c>
      <c r="AB458" s="97">
        <v>0</v>
      </c>
      <c r="AC458" s="97">
        <v>0</v>
      </c>
      <c r="AD458" s="97">
        <v>0</v>
      </c>
      <c r="AE458" s="97">
        <v>0</v>
      </c>
      <c r="AF458" s="207"/>
      <c r="AG458" s="208"/>
    </row>
    <row r="459" spans="1:33" s="67" customFormat="1" ht="17.25" customHeight="1">
      <c r="A459" s="200"/>
      <c r="B459" s="237"/>
      <c r="C459" s="218"/>
      <c r="D459" s="97"/>
      <c r="E459" s="98"/>
      <c r="F459" s="98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"/>
      <c r="S459" s="99"/>
      <c r="T459" s="99"/>
      <c r="U459" s="66" t="s">
        <v>82</v>
      </c>
      <c r="V459" s="97">
        <f t="shared" si="136"/>
        <v>0</v>
      </c>
      <c r="W459" s="97">
        <f t="shared" si="136"/>
        <v>0</v>
      </c>
      <c r="X459" s="71">
        <v>0</v>
      </c>
      <c r="Y459" s="97">
        <v>0</v>
      </c>
      <c r="Z459" s="97">
        <v>0</v>
      </c>
      <c r="AA459" s="97">
        <v>0</v>
      </c>
      <c r="AB459" s="97">
        <v>0</v>
      </c>
      <c r="AC459" s="97">
        <v>0</v>
      </c>
      <c r="AD459" s="97">
        <v>0</v>
      </c>
      <c r="AE459" s="97">
        <v>0</v>
      </c>
      <c r="AF459" s="207"/>
      <c r="AG459" s="208"/>
    </row>
    <row r="460" spans="1:33" s="67" customFormat="1" ht="17.25" customHeight="1">
      <c r="A460" s="200"/>
      <c r="B460" s="237"/>
      <c r="C460" s="218"/>
      <c r="D460" s="97"/>
      <c r="E460" s="98"/>
      <c r="F460" s="98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"/>
      <c r="S460" s="65"/>
      <c r="T460" s="65"/>
      <c r="U460" s="66" t="s">
        <v>239</v>
      </c>
      <c r="V460" s="97">
        <f t="shared" si="136"/>
        <v>0</v>
      </c>
      <c r="W460" s="97">
        <f t="shared" si="136"/>
        <v>0</v>
      </c>
      <c r="X460" s="71">
        <v>0</v>
      </c>
      <c r="Y460" s="97">
        <v>0</v>
      </c>
      <c r="Z460" s="97">
        <v>0</v>
      </c>
      <c r="AA460" s="97">
        <v>0</v>
      </c>
      <c r="AB460" s="97">
        <v>0</v>
      </c>
      <c r="AC460" s="97">
        <v>0</v>
      </c>
      <c r="AD460" s="97">
        <v>0</v>
      </c>
      <c r="AE460" s="97">
        <v>0</v>
      </c>
      <c r="AF460" s="207"/>
      <c r="AG460" s="208"/>
    </row>
    <row r="461" spans="1:33" s="67" customFormat="1" ht="17.25" customHeight="1">
      <c r="A461" s="200"/>
      <c r="B461" s="237"/>
      <c r="C461" s="218"/>
      <c r="D461" s="97"/>
      <c r="E461" s="98"/>
      <c r="F461" s="98">
        <v>1</v>
      </c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"/>
      <c r="S461" s="142" t="s">
        <v>298</v>
      </c>
      <c r="T461" s="142" t="s">
        <v>299</v>
      </c>
      <c r="U461" s="66" t="s">
        <v>240</v>
      </c>
      <c r="V461" s="135">
        <f>X461+Z461+AB461+AD461</f>
        <v>337.90000000000003</v>
      </c>
      <c r="W461" s="135">
        <f>Y461+AA461+AC461+AE461</f>
        <v>0</v>
      </c>
      <c r="X461" s="71">
        <v>3.3</v>
      </c>
      <c r="Y461" s="135">
        <v>0</v>
      </c>
      <c r="Z461" s="135">
        <v>0</v>
      </c>
      <c r="AA461" s="135">
        <v>0</v>
      </c>
      <c r="AB461" s="135">
        <v>334.6</v>
      </c>
      <c r="AC461" s="97">
        <v>0</v>
      </c>
      <c r="AD461" s="97">
        <v>0</v>
      </c>
      <c r="AE461" s="97">
        <v>0</v>
      </c>
      <c r="AF461" s="207"/>
      <c r="AG461" s="208"/>
    </row>
    <row r="462" spans="1:33" s="67" customFormat="1" ht="17.25" customHeight="1">
      <c r="A462" s="200"/>
      <c r="B462" s="237"/>
      <c r="C462" s="218"/>
      <c r="D462" s="97"/>
      <c r="E462" s="98"/>
      <c r="F462" s="98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"/>
      <c r="S462" s="65"/>
      <c r="T462" s="65"/>
      <c r="U462" s="66" t="s">
        <v>241</v>
      </c>
      <c r="V462" s="97">
        <f t="shared" si="136"/>
        <v>0</v>
      </c>
      <c r="W462" s="97">
        <f t="shared" si="136"/>
        <v>0</v>
      </c>
      <c r="X462" s="71">
        <v>0</v>
      </c>
      <c r="Y462" s="97">
        <v>0</v>
      </c>
      <c r="Z462" s="97">
        <v>0</v>
      </c>
      <c r="AA462" s="97">
        <v>0</v>
      </c>
      <c r="AB462" s="97">
        <v>0</v>
      </c>
      <c r="AC462" s="97">
        <v>0</v>
      </c>
      <c r="AD462" s="97">
        <v>0</v>
      </c>
      <c r="AE462" s="97">
        <v>0</v>
      </c>
      <c r="AF462" s="207"/>
      <c r="AG462" s="208"/>
    </row>
    <row r="463" spans="1:33" s="67" customFormat="1" ht="17.25" customHeight="1">
      <c r="A463" s="200"/>
      <c r="B463" s="237"/>
      <c r="C463" s="97"/>
      <c r="D463" s="97"/>
      <c r="E463" s="98"/>
      <c r="F463" s="98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"/>
      <c r="S463" s="99"/>
      <c r="T463" s="99"/>
      <c r="U463" s="66" t="s">
        <v>252</v>
      </c>
      <c r="V463" s="97">
        <f>X463+Z463+AB463+AD463</f>
        <v>0</v>
      </c>
      <c r="W463" s="97">
        <f>Y463+AA463+AC463+AE463</f>
        <v>0</v>
      </c>
      <c r="X463" s="71">
        <v>0</v>
      </c>
      <c r="Y463" s="97">
        <v>0</v>
      </c>
      <c r="Z463" s="97">
        <v>0</v>
      </c>
      <c r="AA463" s="97">
        <v>0</v>
      </c>
      <c r="AB463" s="97">
        <v>0</v>
      </c>
      <c r="AC463" s="97">
        <v>0</v>
      </c>
      <c r="AD463" s="97">
        <v>0</v>
      </c>
      <c r="AE463" s="97">
        <v>0</v>
      </c>
      <c r="AF463" s="207"/>
      <c r="AG463" s="208"/>
    </row>
    <row r="464" spans="1:33" s="67" customFormat="1" ht="17.25" customHeight="1" thickBot="1">
      <c r="A464" s="201"/>
      <c r="B464" s="238"/>
      <c r="C464" s="100"/>
      <c r="D464" s="97"/>
      <c r="E464" s="98"/>
      <c r="F464" s="98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"/>
      <c r="S464" s="65"/>
      <c r="T464" s="65"/>
      <c r="U464" s="66" t="s">
        <v>253</v>
      </c>
      <c r="V464" s="97">
        <f>X464+Z464+AB464+AD464</f>
        <v>0</v>
      </c>
      <c r="W464" s="97">
        <f>Y464+AA464+AC464+AE464</f>
        <v>0</v>
      </c>
      <c r="X464" s="71">
        <v>0</v>
      </c>
      <c r="Y464" s="97">
        <v>0</v>
      </c>
      <c r="Z464" s="97">
        <v>0</v>
      </c>
      <c r="AA464" s="97">
        <v>0</v>
      </c>
      <c r="AB464" s="97">
        <v>0</v>
      </c>
      <c r="AC464" s="97">
        <v>0</v>
      </c>
      <c r="AD464" s="97">
        <v>0</v>
      </c>
      <c r="AE464" s="97">
        <v>0</v>
      </c>
      <c r="AF464" s="209"/>
      <c r="AG464" s="210"/>
    </row>
    <row r="465" spans="1:33" s="67" customFormat="1" ht="17.25" customHeight="1">
      <c r="A465" s="199" t="s">
        <v>74</v>
      </c>
      <c r="B465" s="236" t="s">
        <v>92</v>
      </c>
      <c r="C465" s="217"/>
      <c r="D465" s="93"/>
      <c r="E465" s="94"/>
      <c r="F465" s="94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5"/>
      <c r="S465" s="96"/>
      <c r="T465" s="96"/>
      <c r="U465" s="68" t="s">
        <v>12</v>
      </c>
      <c r="V465" s="69">
        <f aca="true" t="shared" si="137" ref="V465:AE465">SUM(V466:V470)</f>
        <v>11000</v>
      </c>
      <c r="W465" s="69">
        <f t="shared" si="137"/>
        <v>0</v>
      </c>
      <c r="X465" s="69">
        <f t="shared" si="137"/>
        <v>11000</v>
      </c>
      <c r="Y465" s="69">
        <f t="shared" si="137"/>
        <v>0</v>
      </c>
      <c r="Z465" s="69">
        <f t="shared" si="137"/>
        <v>0</v>
      </c>
      <c r="AA465" s="69">
        <f t="shared" si="137"/>
        <v>0</v>
      </c>
      <c r="AB465" s="69">
        <f t="shared" si="137"/>
        <v>0</v>
      </c>
      <c r="AC465" s="69">
        <f t="shared" si="137"/>
        <v>0</v>
      </c>
      <c r="AD465" s="69">
        <f t="shared" si="137"/>
        <v>0</v>
      </c>
      <c r="AE465" s="69">
        <f t="shared" si="137"/>
        <v>0</v>
      </c>
      <c r="AF465" s="205" t="s">
        <v>13</v>
      </c>
      <c r="AG465" s="206"/>
    </row>
    <row r="466" spans="1:33" s="67" customFormat="1" ht="17.25" customHeight="1">
      <c r="A466" s="200"/>
      <c r="B466" s="237"/>
      <c r="C466" s="218"/>
      <c r="D466" s="97"/>
      <c r="E466" s="98"/>
      <c r="F466" s="98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"/>
      <c r="S466" s="65"/>
      <c r="T466" s="65"/>
      <c r="U466" s="66" t="s">
        <v>81</v>
      </c>
      <c r="V466" s="97">
        <f aca="true" t="shared" si="138" ref="V466:W468">X466+Z466+AB466+AD466</f>
        <v>0</v>
      </c>
      <c r="W466" s="97">
        <f t="shared" si="138"/>
        <v>0</v>
      </c>
      <c r="X466" s="71">
        <v>0</v>
      </c>
      <c r="Y466" s="97">
        <v>0</v>
      </c>
      <c r="Z466" s="97">
        <v>0</v>
      </c>
      <c r="AA466" s="97">
        <v>0</v>
      </c>
      <c r="AB466" s="97">
        <v>0</v>
      </c>
      <c r="AC466" s="97">
        <v>0</v>
      </c>
      <c r="AD466" s="97">
        <v>0</v>
      </c>
      <c r="AE466" s="97">
        <v>0</v>
      </c>
      <c r="AF466" s="207"/>
      <c r="AG466" s="208"/>
    </row>
    <row r="467" spans="1:33" s="67" customFormat="1" ht="17.25" customHeight="1">
      <c r="A467" s="200"/>
      <c r="B467" s="237"/>
      <c r="C467" s="218"/>
      <c r="D467" s="97"/>
      <c r="E467" s="98"/>
      <c r="F467" s="98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"/>
      <c r="S467" s="99"/>
      <c r="T467" s="99"/>
      <c r="U467" s="66" t="s">
        <v>82</v>
      </c>
      <c r="V467" s="97">
        <f t="shared" si="138"/>
        <v>0</v>
      </c>
      <c r="W467" s="97">
        <f t="shared" si="138"/>
        <v>0</v>
      </c>
      <c r="X467" s="71">
        <v>0</v>
      </c>
      <c r="Y467" s="97">
        <v>0</v>
      </c>
      <c r="Z467" s="97">
        <v>0</v>
      </c>
      <c r="AA467" s="97">
        <v>0</v>
      </c>
      <c r="AB467" s="97">
        <v>0</v>
      </c>
      <c r="AC467" s="97">
        <v>0</v>
      </c>
      <c r="AD467" s="97">
        <v>0</v>
      </c>
      <c r="AE467" s="97">
        <v>0</v>
      </c>
      <c r="AF467" s="207"/>
      <c r="AG467" s="208"/>
    </row>
    <row r="468" spans="1:33" s="67" customFormat="1" ht="17.25" customHeight="1">
      <c r="A468" s="200"/>
      <c r="B468" s="237"/>
      <c r="C468" s="218"/>
      <c r="D468" s="97"/>
      <c r="E468" s="98"/>
      <c r="F468" s="98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"/>
      <c r="S468" s="65"/>
      <c r="T468" s="65"/>
      <c r="U468" s="66" t="s">
        <v>239</v>
      </c>
      <c r="V468" s="97">
        <f t="shared" si="138"/>
        <v>0</v>
      </c>
      <c r="W468" s="97">
        <f t="shared" si="138"/>
        <v>0</v>
      </c>
      <c r="X468" s="71">
        <v>0</v>
      </c>
      <c r="Y468" s="97">
        <v>0</v>
      </c>
      <c r="Z468" s="97">
        <v>0</v>
      </c>
      <c r="AA468" s="97">
        <v>0</v>
      </c>
      <c r="AB468" s="97">
        <v>0</v>
      </c>
      <c r="AC468" s="97">
        <v>0</v>
      </c>
      <c r="AD468" s="97">
        <v>0</v>
      </c>
      <c r="AE468" s="97">
        <v>0</v>
      </c>
      <c r="AF468" s="207"/>
      <c r="AG468" s="208"/>
    </row>
    <row r="469" spans="1:33" s="67" customFormat="1" ht="17.25" customHeight="1">
      <c r="A469" s="200"/>
      <c r="B469" s="237"/>
      <c r="C469" s="218"/>
      <c r="D469" s="97"/>
      <c r="E469" s="98"/>
      <c r="F469" s="98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"/>
      <c r="S469" s="186"/>
      <c r="T469" s="186"/>
      <c r="U469" s="66" t="s">
        <v>240</v>
      </c>
      <c r="V469" s="135">
        <f aca="true" t="shared" si="139" ref="V469:W472">X469+Z469+AB469+AD469</f>
        <v>0</v>
      </c>
      <c r="W469" s="135">
        <f t="shared" si="139"/>
        <v>0</v>
      </c>
      <c r="X469" s="71">
        <v>0</v>
      </c>
      <c r="Y469" s="97">
        <v>0</v>
      </c>
      <c r="Z469" s="97">
        <v>0</v>
      </c>
      <c r="AA469" s="97">
        <v>0</v>
      </c>
      <c r="AB469" s="97">
        <v>0</v>
      </c>
      <c r="AC469" s="97">
        <v>0</v>
      </c>
      <c r="AD469" s="97">
        <v>0</v>
      </c>
      <c r="AE469" s="97">
        <v>0</v>
      </c>
      <c r="AF469" s="207"/>
      <c r="AG469" s="208"/>
    </row>
    <row r="470" spans="1:33" s="67" customFormat="1" ht="17.25" customHeight="1">
      <c r="A470" s="200"/>
      <c r="B470" s="237"/>
      <c r="C470" s="218"/>
      <c r="D470" s="97"/>
      <c r="E470" s="98"/>
      <c r="F470" s="98">
        <v>1</v>
      </c>
      <c r="G470" s="177"/>
      <c r="H470" s="177">
        <v>1</v>
      </c>
      <c r="I470" s="177"/>
      <c r="J470" s="97"/>
      <c r="K470" s="97"/>
      <c r="L470" s="97"/>
      <c r="M470" s="97"/>
      <c r="N470" s="97"/>
      <c r="O470" s="97"/>
      <c r="P470" s="97"/>
      <c r="Q470" s="97"/>
      <c r="R470" s="9"/>
      <c r="S470" s="142" t="s">
        <v>298</v>
      </c>
      <c r="T470" s="142" t="s">
        <v>299</v>
      </c>
      <c r="U470" s="66" t="s">
        <v>241</v>
      </c>
      <c r="V470" s="176">
        <f t="shared" si="139"/>
        <v>11000</v>
      </c>
      <c r="W470" s="176">
        <f t="shared" si="139"/>
        <v>0</v>
      </c>
      <c r="X470" s="71">
        <v>11000</v>
      </c>
      <c r="Y470" s="97">
        <v>0</v>
      </c>
      <c r="Z470" s="97">
        <v>0</v>
      </c>
      <c r="AA470" s="97">
        <v>0</v>
      </c>
      <c r="AB470" s="97">
        <v>0</v>
      </c>
      <c r="AC470" s="97">
        <v>0</v>
      </c>
      <c r="AD470" s="97">
        <v>0</v>
      </c>
      <c r="AE470" s="97">
        <v>0</v>
      </c>
      <c r="AF470" s="207"/>
      <c r="AG470" s="208"/>
    </row>
    <row r="471" spans="1:33" s="67" customFormat="1" ht="17.25" customHeight="1">
      <c r="A471" s="200"/>
      <c r="B471" s="237"/>
      <c r="C471" s="97"/>
      <c r="D471" s="97"/>
      <c r="E471" s="98"/>
      <c r="F471" s="98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"/>
      <c r="S471" s="99"/>
      <c r="T471" s="99"/>
      <c r="U471" s="66" t="s">
        <v>252</v>
      </c>
      <c r="V471" s="97">
        <f t="shared" si="139"/>
        <v>0</v>
      </c>
      <c r="W471" s="97">
        <f t="shared" si="139"/>
        <v>0</v>
      </c>
      <c r="X471" s="71">
        <v>0</v>
      </c>
      <c r="Y471" s="97">
        <v>0</v>
      </c>
      <c r="Z471" s="97">
        <v>0</v>
      </c>
      <c r="AA471" s="97">
        <v>0</v>
      </c>
      <c r="AB471" s="97">
        <v>0</v>
      </c>
      <c r="AC471" s="97">
        <v>0</v>
      </c>
      <c r="AD471" s="97">
        <v>0</v>
      </c>
      <c r="AE471" s="97">
        <v>0</v>
      </c>
      <c r="AF471" s="207"/>
      <c r="AG471" s="208"/>
    </row>
    <row r="472" spans="1:33" s="67" customFormat="1" ht="17.25" customHeight="1" thickBot="1">
      <c r="A472" s="201"/>
      <c r="B472" s="238"/>
      <c r="C472" s="100"/>
      <c r="D472" s="97"/>
      <c r="E472" s="98"/>
      <c r="F472" s="98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"/>
      <c r="S472" s="65"/>
      <c r="T472" s="65"/>
      <c r="U472" s="66" t="s">
        <v>253</v>
      </c>
      <c r="V472" s="97">
        <f t="shared" si="139"/>
        <v>0</v>
      </c>
      <c r="W472" s="97">
        <f t="shared" si="139"/>
        <v>0</v>
      </c>
      <c r="X472" s="71">
        <v>0</v>
      </c>
      <c r="Y472" s="97">
        <v>0</v>
      </c>
      <c r="Z472" s="97">
        <v>0</v>
      </c>
      <c r="AA472" s="97">
        <v>0</v>
      </c>
      <c r="AB472" s="97">
        <v>0</v>
      </c>
      <c r="AC472" s="97">
        <v>0</v>
      </c>
      <c r="AD472" s="97">
        <v>0</v>
      </c>
      <c r="AE472" s="97">
        <v>0</v>
      </c>
      <c r="AF472" s="209"/>
      <c r="AG472" s="210"/>
    </row>
    <row r="473" spans="1:33" s="67" customFormat="1" ht="17.25" customHeight="1">
      <c r="A473" s="199" t="s">
        <v>84</v>
      </c>
      <c r="B473" s="236" t="s">
        <v>122</v>
      </c>
      <c r="C473" s="217"/>
      <c r="D473" s="93"/>
      <c r="E473" s="94"/>
      <c r="F473" s="94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5"/>
      <c r="S473" s="96"/>
      <c r="T473" s="96"/>
      <c r="U473" s="68" t="s">
        <v>12</v>
      </c>
      <c r="V473" s="69">
        <f aca="true" t="shared" si="140" ref="V473:AE473">SUM(V474:V478)</f>
        <v>2918.8</v>
      </c>
      <c r="W473" s="69">
        <f t="shared" si="140"/>
        <v>0</v>
      </c>
      <c r="X473" s="69">
        <f t="shared" si="140"/>
        <v>2918.8</v>
      </c>
      <c r="Y473" s="69">
        <f t="shared" si="140"/>
        <v>0</v>
      </c>
      <c r="Z473" s="69">
        <f t="shared" si="140"/>
        <v>0</v>
      </c>
      <c r="AA473" s="69">
        <f t="shared" si="140"/>
        <v>0</v>
      </c>
      <c r="AB473" s="69">
        <f t="shared" si="140"/>
        <v>0</v>
      </c>
      <c r="AC473" s="69">
        <f t="shared" si="140"/>
        <v>0</v>
      </c>
      <c r="AD473" s="69">
        <f t="shared" si="140"/>
        <v>0</v>
      </c>
      <c r="AE473" s="69">
        <f t="shared" si="140"/>
        <v>0</v>
      </c>
      <c r="AF473" s="205" t="s">
        <v>13</v>
      </c>
      <c r="AG473" s="206"/>
    </row>
    <row r="474" spans="1:33" s="67" customFormat="1" ht="17.25" customHeight="1">
      <c r="A474" s="200"/>
      <c r="B474" s="237"/>
      <c r="C474" s="218"/>
      <c r="D474" s="97"/>
      <c r="E474" s="98"/>
      <c r="F474" s="98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"/>
      <c r="S474" s="65"/>
      <c r="T474" s="65"/>
      <c r="U474" s="66" t="s">
        <v>81</v>
      </c>
      <c r="V474" s="97">
        <f aca="true" t="shared" si="141" ref="V474:W476">X474+Z474+AB474+AD474</f>
        <v>0</v>
      </c>
      <c r="W474" s="97">
        <f t="shared" si="141"/>
        <v>0</v>
      </c>
      <c r="X474" s="71">
        <v>0</v>
      </c>
      <c r="Y474" s="97">
        <v>0</v>
      </c>
      <c r="Z474" s="97">
        <v>0</v>
      </c>
      <c r="AA474" s="97">
        <v>0</v>
      </c>
      <c r="AB474" s="97">
        <v>0</v>
      </c>
      <c r="AC474" s="97">
        <v>0</v>
      </c>
      <c r="AD474" s="97">
        <v>0</v>
      </c>
      <c r="AE474" s="97">
        <v>0</v>
      </c>
      <c r="AF474" s="207"/>
      <c r="AG474" s="208"/>
    </row>
    <row r="475" spans="1:33" s="67" customFormat="1" ht="17.25" customHeight="1">
      <c r="A475" s="200"/>
      <c r="B475" s="237"/>
      <c r="C475" s="218"/>
      <c r="D475" s="97"/>
      <c r="E475" s="98"/>
      <c r="F475" s="98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"/>
      <c r="S475" s="99"/>
      <c r="T475" s="99"/>
      <c r="U475" s="66" t="s">
        <v>82</v>
      </c>
      <c r="V475" s="97">
        <f t="shared" si="141"/>
        <v>0</v>
      </c>
      <c r="W475" s="97">
        <f t="shared" si="141"/>
        <v>0</v>
      </c>
      <c r="X475" s="71">
        <v>0</v>
      </c>
      <c r="Y475" s="97">
        <v>0</v>
      </c>
      <c r="Z475" s="97">
        <v>0</v>
      </c>
      <c r="AA475" s="97">
        <v>0</v>
      </c>
      <c r="AB475" s="97">
        <v>0</v>
      </c>
      <c r="AC475" s="97">
        <v>0</v>
      </c>
      <c r="AD475" s="97">
        <v>0</v>
      </c>
      <c r="AE475" s="97">
        <v>0</v>
      </c>
      <c r="AF475" s="207"/>
      <c r="AG475" s="208"/>
    </row>
    <row r="476" spans="1:33" s="67" customFormat="1" ht="17.25" customHeight="1">
      <c r="A476" s="200"/>
      <c r="B476" s="237"/>
      <c r="C476" s="218"/>
      <c r="D476" s="97"/>
      <c r="E476" s="98"/>
      <c r="F476" s="98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"/>
      <c r="S476" s="65"/>
      <c r="T476" s="65"/>
      <c r="U476" s="66" t="s">
        <v>239</v>
      </c>
      <c r="V476" s="97">
        <f t="shared" si="141"/>
        <v>0</v>
      </c>
      <c r="W476" s="97">
        <f t="shared" si="141"/>
        <v>0</v>
      </c>
      <c r="X476" s="71">
        <v>0</v>
      </c>
      <c r="Y476" s="97">
        <v>0</v>
      </c>
      <c r="Z476" s="97">
        <v>0</v>
      </c>
      <c r="AA476" s="97">
        <v>0</v>
      </c>
      <c r="AB476" s="97">
        <v>0</v>
      </c>
      <c r="AC476" s="97">
        <v>0</v>
      </c>
      <c r="AD476" s="97">
        <v>0</v>
      </c>
      <c r="AE476" s="97">
        <v>0</v>
      </c>
      <c r="AF476" s="207"/>
      <c r="AG476" s="208"/>
    </row>
    <row r="477" spans="1:33" s="67" customFormat="1" ht="17.25" customHeight="1">
      <c r="A477" s="200"/>
      <c r="B477" s="237"/>
      <c r="C477" s="218"/>
      <c r="D477" s="97"/>
      <c r="E477" s="98"/>
      <c r="F477" s="98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"/>
      <c r="S477" s="186"/>
      <c r="T477" s="186"/>
      <c r="U477" s="66" t="s">
        <v>240</v>
      </c>
      <c r="V477" s="135">
        <f aca="true" t="shared" si="142" ref="V477:W480">X477+Z477+AB477+AD477</f>
        <v>0</v>
      </c>
      <c r="W477" s="135">
        <f t="shared" si="142"/>
        <v>0</v>
      </c>
      <c r="X477" s="71">
        <v>0</v>
      </c>
      <c r="Y477" s="97">
        <v>0</v>
      </c>
      <c r="Z477" s="97">
        <v>0</v>
      </c>
      <c r="AA477" s="97">
        <v>0</v>
      </c>
      <c r="AB477" s="97">
        <v>0</v>
      </c>
      <c r="AC477" s="97">
        <v>0</v>
      </c>
      <c r="AD477" s="97">
        <v>0</v>
      </c>
      <c r="AE477" s="97">
        <v>0</v>
      </c>
      <c r="AF477" s="207"/>
      <c r="AG477" s="208"/>
    </row>
    <row r="478" spans="1:33" s="67" customFormat="1" ht="17.25" customHeight="1">
      <c r="A478" s="200"/>
      <c r="B478" s="237"/>
      <c r="C478" s="218"/>
      <c r="D478" s="97"/>
      <c r="E478" s="98"/>
      <c r="F478" s="98">
        <v>1</v>
      </c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"/>
      <c r="S478" s="142" t="s">
        <v>298</v>
      </c>
      <c r="T478" s="142" t="s">
        <v>299</v>
      </c>
      <c r="U478" s="66" t="s">
        <v>241</v>
      </c>
      <c r="V478" s="176">
        <f t="shared" si="142"/>
        <v>2918.8</v>
      </c>
      <c r="W478" s="176">
        <f t="shared" si="142"/>
        <v>0</v>
      </c>
      <c r="X478" s="71">
        <v>2918.8</v>
      </c>
      <c r="Y478" s="97">
        <v>0</v>
      </c>
      <c r="Z478" s="97">
        <v>0</v>
      </c>
      <c r="AA478" s="97">
        <v>0</v>
      </c>
      <c r="AB478" s="97">
        <v>0</v>
      </c>
      <c r="AC478" s="97">
        <v>0</v>
      </c>
      <c r="AD478" s="97">
        <v>0</v>
      </c>
      <c r="AE478" s="97">
        <v>0</v>
      </c>
      <c r="AF478" s="207"/>
      <c r="AG478" s="208"/>
    </row>
    <row r="479" spans="1:33" s="67" customFormat="1" ht="17.25" customHeight="1">
      <c r="A479" s="200"/>
      <c r="B479" s="237"/>
      <c r="C479" s="97"/>
      <c r="D479" s="97"/>
      <c r="E479" s="98"/>
      <c r="F479" s="98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"/>
      <c r="S479" s="99"/>
      <c r="T479" s="99"/>
      <c r="U479" s="66" t="s">
        <v>252</v>
      </c>
      <c r="V479" s="97">
        <f t="shared" si="142"/>
        <v>0</v>
      </c>
      <c r="W479" s="97">
        <f t="shared" si="142"/>
        <v>0</v>
      </c>
      <c r="X479" s="71">
        <v>0</v>
      </c>
      <c r="Y479" s="97">
        <v>0</v>
      </c>
      <c r="Z479" s="97">
        <v>0</v>
      </c>
      <c r="AA479" s="97">
        <v>0</v>
      </c>
      <c r="AB479" s="97">
        <v>0</v>
      </c>
      <c r="AC479" s="97">
        <v>0</v>
      </c>
      <c r="AD479" s="97">
        <v>0</v>
      </c>
      <c r="AE479" s="97">
        <v>0</v>
      </c>
      <c r="AF479" s="207"/>
      <c r="AG479" s="208"/>
    </row>
    <row r="480" spans="1:33" s="67" customFormat="1" ht="17.25" customHeight="1" thickBot="1">
      <c r="A480" s="201"/>
      <c r="B480" s="238"/>
      <c r="C480" s="100"/>
      <c r="D480" s="97"/>
      <c r="E480" s="98"/>
      <c r="F480" s="98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"/>
      <c r="S480" s="65"/>
      <c r="T480" s="65"/>
      <c r="U480" s="66" t="s">
        <v>253</v>
      </c>
      <c r="V480" s="97">
        <f t="shared" si="142"/>
        <v>0</v>
      </c>
      <c r="W480" s="97">
        <f t="shared" si="142"/>
        <v>0</v>
      </c>
      <c r="X480" s="71">
        <v>0</v>
      </c>
      <c r="Y480" s="97">
        <v>0</v>
      </c>
      <c r="Z480" s="97">
        <v>0</v>
      </c>
      <c r="AA480" s="97">
        <v>0</v>
      </c>
      <c r="AB480" s="97">
        <v>0</v>
      </c>
      <c r="AC480" s="97">
        <v>0</v>
      </c>
      <c r="AD480" s="97">
        <v>0</v>
      </c>
      <c r="AE480" s="97">
        <v>0</v>
      </c>
      <c r="AF480" s="209"/>
      <c r="AG480" s="210"/>
    </row>
    <row r="481" spans="1:33" s="67" customFormat="1" ht="17.25" customHeight="1">
      <c r="A481" s="199" t="s">
        <v>267</v>
      </c>
      <c r="B481" s="236" t="s">
        <v>220</v>
      </c>
      <c r="C481" s="217"/>
      <c r="D481" s="93"/>
      <c r="E481" s="94"/>
      <c r="F481" s="94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5"/>
      <c r="S481" s="96"/>
      <c r="T481" s="96"/>
      <c r="U481" s="68" t="s">
        <v>12</v>
      </c>
      <c r="V481" s="69">
        <f>SUM(V482:V486)</f>
        <v>1242.8</v>
      </c>
      <c r="W481" s="69">
        <f>SUM(W482:W486)</f>
        <v>0</v>
      </c>
      <c r="X481" s="69">
        <f>SUM(X482:X486)</f>
        <v>1242.8</v>
      </c>
      <c r="Y481" s="69">
        <f aca="true" t="shared" si="143" ref="Y481:AE481">SUM(Y482:Y486)</f>
        <v>0</v>
      </c>
      <c r="Z481" s="69">
        <f t="shared" si="143"/>
        <v>0</v>
      </c>
      <c r="AA481" s="69">
        <f t="shared" si="143"/>
        <v>0</v>
      </c>
      <c r="AB481" s="69">
        <f t="shared" si="143"/>
        <v>0</v>
      </c>
      <c r="AC481" s="69">
        <f t="shared" si="143"/>
        <v>0</v>
      </c>
      <c r="AD481" s="69">
        <f t="shared" si="143"/>
        <v>0</v>
      </c>
      <c r="AE481" s="69">
        <f t="shared" si="143"/>
        <v>0</v>
      </c>
      <c r="AF481" s="205" t="s">
        <v>13</v>
      </c>
      <c r="AG481" s="206"/>
    </row>
    <row r="482" spans="1:33" s="67" customFormat="1" ht="17.25" customHeight="1">
      <c r="A482" s="200"/>
      <c r="B482" s="237"/>
      <c r="C482" s="218"/>
      <c r="D482" s="97"/>
      <c r="E482" s="98"/>
      <c r="F482" s="98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"/>
      <c r="S482" s="65"/>
      <c r="T482" s="65"/>
      <c r="U482" s="66" t="s">
        <v>81</v>
      </c>
      <c r="V482" s="97">
        <f aca="true" t="shared" si="144" ref="V482:W484">X482+Z482+AB482+AD482</f>
        <v>0</v>
      </c>
      <c r="W482" s="97">
        <f t="shared" si="144"/>
        <v>0</v>
      </c>
      <c r="X482" s="71">
        <v>0</v>
      </c>
      <c r="Y482" s="97">
        <v>0</v>
      </c>
      <c r="Z482" s="97">
        <v>0</v>
      </c>
      <c r="AA482" s="97">
        <v>0</v>
      </c>
      <c r="AB482" s="97">
        <v>0</v>
      </c>
      <c r="AC482" s="97">
        <v>0</v>
      </c>
      <c r="AD482" s="97">
        <v>0</v>
      </c>
      <c r="AE482" s="97">
        <v>0</v>
      </c>
      <c r="AF482" s="207"/>
      <c r="AG482" s="208"/>
    </row>
    <row r="483" spans="1:33" s="67" customFormat="1" ht="17.25" customHeight="1">
      <c r="A483" s="200"/>
      <c r="B483" s="237"/>
      <c r="C483" s="218"/>
      <c r="D483" s="97"/>
      <c r="E483" s="98"/>
      <c r="F483" s="98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"/>
      <c r="S483" s="99"/>
      <c r="T483" s="99"/>
      <c r="U483" s="66" t="s">
        <v>82</v>
      </c>
      <c r="V483" s="97">
        <f t="shared" si="144"/>
        <v>0</v>
      </c>
      <c r="W483" s="97">
        <f t="shared" si="144"/>
        <v>0</v>
      </c>
      <c r="X483" s="71">
        <v>0</v>
      </c>
      <c r="Y483" s="97">
        <v>0</v>
      </c>
      <c r="Z483" s="97">
        <v>0</v>
      </c>
      <c r="AA483" s="97">
        <v>0</v>
      </c>
      <c r="AB483" s="97">
        <v>0</v>
      </c>
      <c r="AC483" s="97">
        <v>0</v>
      </c>
      <c r="AD483" s="97">
        <v>0</v>
      </c>
      <c r="AE483" s="97">
        <v>0</v>
      </c>
      <c r="AF483" s="207"/>
      <c r="AG483" s="208"/>
    </row>
    <row r="484" spans="1:33" s="67" customFormat="1" ht="17.25" customHeight="1">
      <c r="A484" s="200"/>
      <c r="B484" s="237"/>
      <c r="C484" s="218"/>
      <c r="D484" s="97"/>
      <c r="E484" s="98"/>
      <c r="F484" s="98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"/>
      <c r="S484" s="65"/>
      <c r="T484" s="65"/>
      <c r="U484" s="66" t="s">
        <v>239</v>
      </c>
      <c r="V484" s="97">
        <f t="shared" si="144"/>
        <v>0</v>
      </c>
      <c r="W484" s="97">
        <f t="shared" si="144"/>
        <v>0</v>
      </c>
      <c r="X484" s="71">
        <v>0</v>
      </c>
      <c r="Y484" s="97">
        <v>0</v>
      </c>
      <c r="Z484" s="97">
        <v>0</v>
      </c>
      <c r="AA484" s="97">
        <v>0</v>
      </c>
      <c r="AB484" s="97">
        <v>0</v>
      </c>
      <c r="AC484" s="97">
        <v>0</v>
      </c>
      <c r="AD484" s="97">
        <v>0</v>
      </c>
      <c r="AE484" s="97">
        <v>0</v>
      </c>
      <c r="AF484" s="207"/>
      <c r="AG484" s="208"/>
    </row>
    <row r="485" spans="1:33" s="67" customFormat="1" ht="17.25" customHeight="1">
      <c r="A485" s="200"/>
      <c r="B485" s="237"/>
      <c r="C485" s="218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5" t="s">
        <v>240</v>
      </c>
      <c r="V485" s="184">
        <f>X485+Z485+AB485+AD485</f>
        <v>0</v>
      </c>
      <c r="W485" s="184">
        <f>Y485+AA485+AC485+AE485</f>
        <v>0</v>
      </c>
      <c r="X485" s="71">
        <v>0</v>
      </c>
      <c r="Y485" s="97">
        <v>0</v>
      </c>
      <c r="Z485" s="97">
        <v>0</v>
      </c>
      <c r="AA485" s="97">
        <v>0</v>
      </c>
      <c r="AB485" s="97">
        <v>0</v>
      </c>
      <c r="AC485" s="97">
        <v>0</v>
      </c>
      <c r="AD485" s="97">
        <v>0</v>
      </c>
      <c r="AE485" s="97">
        <v>0</v>
      </c>
      <c r="AF485" s="207"/>
      <c r="AG485" s="208"/>
    </row>
    <row r="486" spans="1:33" s="67" customFormat="1" ht="17.25" customHeight="1">
      <c r="A486" s="200"/>
      <c r="B486" s="237"/>
      <c r="C486" s="218"/>
      <c r="D486" s="97"/>
      <c r="E486" s="98"/>
      <c r="F486" s="98">
        <v>1</v>
      </c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"/>
      <c r="S486" s="142" t="s">
        <v>298</v>
      </c>
      <c r="T486" s="142" t="s">
        <v>299</v>
      </c>
      <c r="U486" s="185" t="s">
        <v>241</v>
      </c>
      <c r="V486" s="135">
        <f>X486+Z485+AB485+AD485</f>
        <v>1242.8</v>
      </c>
      <c r="W486" s="135">
        <f>Y485+AA485+AC485+AE485</f>
        <v>0</v>
      </c>
      <c r="X486" s="71">
        <v>1242.8</v>
      </c>
      <c r="Y486" s="97">
        <v>0</v>
      </c>
      <c r="Z486" s="97">
        <v>0</v>
      </c>
      <c r="AA486" s="97">
        <v>0</v>
      </c>
      <c r="AB486" s="97">
        <v>0</v>
      </c>
      <c r="AC486" s="97">
        <v>0</v>
      </c>
      <c r="AD486" s="97">
        <v>0</v>
      </c>
      <c r="AE486" s="97">
        <v>0</v>
      </c>
      <c r="AF486" s="207"/>
      <c r="AG486" s="208"/>
    </row>
    <row r="487" spans="1:33" s="67" customFormat="1" ht="17.25" customHeight="1">
      <c r="A487" s="200"/>
      <c r="B487" s="237"/>
      <c r="C487" s="97"/>
      <c r="D487" s="97"/>
      <c r="E487" s="98"/>
      <c r="F487" s="98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"/>
      <c r="S487" s="99"/>
      <c r="T487" s="99"/>
      <c r="U487" s="66" t="s">
        <v>252</v>
      </c>
      <c r="V487" s="97">
        <f>X487+Z487+AB487+AD487</f>
        <v>0</v>
      </c>
      <c r="W487" s="97">
        <f>Y487+AA487+AC487+AE487</f>
        <v>0</v>
      </c>
      <c r="X487" s="71">
        <v>0</v>
      </c>
      <c r="Y487" s="97">
        <v>0</v>
      </c>
      <c r="Z487" s="97">
        <v>0</v>
      </c>
      <c r="AA487" s="97">
        <v>0</v>
      </c>
      <c r="AB487" s="97">
        <v>0</v>
      </c>
      <c r="AC487" s="97">
        <v>0</v>
      </c>
      <c r="AD487" s="97">
        <v>0</v>
      </c>
      <c r="AE487" s="97">
        <v>0</v>
      </c>
      <c r="AF487" s="207"/>
      <c r="AG487" s="208"/>
    </row>
    <row r="488" spans="1:33" s="67" customFormat="1" ht="17.25" customHeight="1" thickBot="1">
      <c r="A488" s="201"/>
      <c r="B488" s="238"/>
      <c r="C488" s="100"/>
      <c r="D488" s="97"/>
      <c r="E488" s="98"/>
      <c r="F488" s="98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"/>
      <c r="S488" s="65"/>
      <c r="T488" s="65"/>
      <c r="U488" s="66" t="s">
        <v>253</v>
      </c>
      <c r="V488" s="97">
        <f>X488+Z488+AB488+AD488</f>
        <v>0</v>
      </c>
      <c r="W488" s="97">
        <f>Y488+AA488+AC488+AE488</f>
        <v>0</v>
      </c>
      <c r="X488" s="71">
        <v>0</v>
      </c>
      <c r="Y488" s="97">
        <v>0</v>
      </c>
      <c r="Z488" s="97">
        <v>0</v>
      </c>
      <c r="AA488" s="97">
        <v>0</v>
      </c>
      <c r="AB488" s="97">
        <v>0</v>
      </c>
      <c r="AC488" s="97">
        <v>0</v>
      </c>
      <c r="AD488" s="97">
        <v>0</v>
      </c>
      <c r="AE488" s="97">
        <v>0</v>
      </c>
      <c r="AF488" s="209"/>
      <c r="AG488" s="210"/>
    </row>
    <row r="489" spans="1:33" s="101" customFormat="1" ht="17.25" customHeight="1">
      <c r="A489" s="199" t="s">
        <v>93</v>
      </c>
      <c r="B489" s="307" t="s">
        <v>300</v>
      </c>
      <c r="C489" s="189"/>
      <c r="D489" s="74"/>
      <c r="E489" s="75"/>
      <c r="F489" s="75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6"/>
      <c r="S489" s="77"/>
      <c r="T489" s="77"/>
      <c r="U489" s="73" t="s">
        <v>12</v>
      </c>
      <c r="V489" s="78">
        <f aca="true" t="shared" si="145" ref="V489:AE489">SUM(V490:V494)</f>
        <v>75051.2</v>
      </c>
      <c r="W489" s="78">
        <f t="shared" si="145"/>
        <v>0</v>
      </c>
      <c r="X489" s="78">
        <f t="shared" si="145"/>
        <v>18762.8</v>
      </c>
      <c r="Y489" s="78">
        <f t="shared" si="145"/>
        <v>0</v>
      </c>
      <c r="Z489" s="78">
        <f t="shared" si="145"/>
        <v>0</v>
      </c>
      <c r="AA489" s="78">
        <f t="shared" si="145"/>
        <v>0</v>
      </c>
      <c r="AB489" s="78">
        <f t="shared" si="145"/>
        <v>56288.399999999994</v>
      </c>
      <c r="AC489" s="78">
        <f t="shared" si="145"/>
        <v>0</v>
      </c>
      <c r="AD489" s="78">
        <f t="shared" si="145"/>
        <v>0</v>
      </c>
      <c r="AE489" s="78">
        <f t="shared" si="145"/>
        <v>0</v>
      </c>
      <c r="AF489" s="191" t="s">
        <v>13</v>
      </c>
      <c r="AG489" s="192"/>
    </row>
    <row r="490" spans="1:33" s="101" customFormat="1" ht="17.25" customHeight="1">
      <c r="A490" s="200"/>
      <c r="B490" s="308"/>
      <c r="C490" s="190"/>
      <c r="D490" s="81"/>
      <c r="E490" s="82"/>
      <c r="F490" s="145">
        <v>1</v>
      </c>
      <c r="G490" s="144"/>
      <c r="H490" s="144"/>
      <c r="I490" s="81"/>
      <c r="J490" s="81"/>
      <c r="K490" s="81"/>
      <c r="L490" s="81"/>
      <c r="M490" s="81"/>
      <c r="N490" s="81"/>
      <c r="O490" s="81"/>
      <c r="P490" s="81"/>
      <c r="Q490" s="81"/>
      <c r="R490" s="83"/>
      <c r="S490" s="139" t="s">
        <v>298</v>
      </c>
      <c r="T490" s="139" t="s">
        <v>299</v>
      </c>
      <c r="U490" s="80" t="s">
        <v>81</v>
      </c>
      <c r="V490" s="144">
        <f aca="true" t="shared" si="146" ref="V490:W494">X490+Z490+AB490+AD490</f>
        <v>25017.1</v>
      </c>
      <c r="W490" s="144">
        <f t="shared" si="146"/>
        <v>0</v>
      </c>
      <c r="X490" s="143">
        <f>893.5+5360.8</f>
        <v>6254.3</v>
      </c>
      <c r="Y490" s="144">
        <v>0</v>
      </c>
      <c r="Z490" s="144">
        <v>0</v>
      </c>
      <c r="AA490" s="144">
        <v>0</v>
      </c>
      <c r="AB490" s="144">
        <f>2680.4+16082.4</f>
        <v>18762.8</v>
      </c>
      <c r="AC490" s="81">
        <v>0</v>
      </c>
      <c r="AD490" s="81">
        <v>0</v>
      </c>
      <c r="AE490" s="81">
        <v>0</v>
      </c>
      <c r="AF490" s="193"/>
      <c r="AG490" s="194"/>
    </row>
    <row r="491" spans="1:33" s="101" customFormat="1" ht="17.25" customHeight="1">
      <c r="A491" s="200"/>
      <c r="B491" s="308"/>
      <c r="C491" s="190"/>
      <c r="D491" s="81"/>
      <c r="E491" s="82"/>
      <c r="F491" s="145"/>
      <c r="G491" s="144"/>
      <c r="H491" s="144">
        <v>1</v>
      </c>
      <c r="I491" s="81"/>
      <c r="J491" s="81"/>
      <c r="K491" s="81"/>
      <c r="L491" s="81"/>
      <c r="M491" s="81"/>
      <c r="N491" s="81"/>
      <c r="O491" s="81"/>
      <c r="P491" s="81"/>
      <c r="Q491" s="81"/>
      <c r="R491" s="83"/>
      <c r="S491" s="139" t="s">
        <v>298</v>
      </c>
      <c r="T491" s="139" t="s">
        <v>299</v>
      </c>
      <c r="U491" s="80" t="s">
        <v>82</v>
      </c>
      <c r="V491" s="144">
        <f t="shared" si="146"/>
        <v>50034.1</v>
      </c>
      <c r="W491" s="144">
        <f t="shared" si="146"/>
        <v>0</v>
      </c>
      <c r="X491" s="143">
        <v>12508.5</v>
      </c>
      <c r="Y491" s="144">
        <v>0</v>
      </c>
      <c r="Z491" s="144">
        <v>0</v>
      </c>
      <c r="AA491" s="144">
        <v>0</v>
      </c>
      <c r="AB491" s="144">
        <v>37525.6</v>
      </c>
      <c r="AC491" s="81">
        <v>0</v>
      </c>
      <c r="AD491" s="81">
        <v>0</v>
      </c>
      <c r="AE491" s="81">
        <v>0</v>
      </c>
      <c r="AF491" s="193"/>
      <c r="AG491" s="194"/>
    </row>
    <row r="492" spans="1:33" s="101" customFormat="1" ht="17.25" customHeight="1">
      <c r="A492" s="200"/>
      <c r="B492" s="308"/>
      <c r="C492" s="190"/>
      <c r="D492" s="81"/>
      <c r="E492" s="82"/>
      <c r="F492" s="145"/>
      <c r="G492" s="144"/>
      <c r="H492" s="144"/>
      <c r="I492" s="81"/>
      <c r="J492" s="81"/>
      <c r="K492" s="81"/>
      <c r="L492" s="81"/>
      <c r="M492" s="81"/>
      <c r="N492" s="81"/>
      <c r="O492" s="81"/>
      <c r="P492" s="81"/>
      <c r="Q492" s="81"/>
      <c r="R492" s="83"/>
      <c r="S492" s="84"/>
      <c r="T492" s="84"/>
      <c r="U492" s="80" t="s">
        <v>239</v>
      </c>
      <c r="V492" s="144">
        <f t="shared" si="146"/>
        <v>0</v>
      </c>
      <c r="W492" s="144">
        <f t="shared" si="146"/>
        <v>0</v>
      </c>
      <c r="X492" s="143">
        <v>0</v>
      </c>
      <c r="Y492" s="144">
        <v>0</v>
      </c>
      <c r="Z492" s="144">
        <v>0</v>
      </c>
      <c r="AA492" s="144">
        <v>0</v>
      </c>
      <c r="AB492" s="144">
        <v>0</v>
      </c>
      <c r="AC492" s="81">
        <v>0</v>
      </c>
      <c r="AD492" s="81">
        <v>0</v>
      </c>
      <c r="AE492" s="81">
        <v>0</v>
      </c>
      <c r="AF492" s="193"/>
      <c r="AG492" s="194"/>
    </row>
    <row r="493" spans="1:33" s="101" customFormat="1" ht="17.25" customHeight="1">
      <c r="A493" s="200"/>
      <c r="B493" s="308"/>
      <c r="C493" s="190"/>
      <c r="D493" s="81"/>
      <c r="E493" s="82"/>
      <c r="F493" s="82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3"/>
      <c r="S493" s="86"/>
      <c r="T493" s="86"/>
      <c r="U493" s="80" t="s">
        <v>240</v>
      </c>
      <c r="V493" s="81">
        <f t="shared" si="146"/>
        <v>0</v>
      </c>
      <c r="W493" s="81">
        <f t="shared" si="146"/>
        <v>0</v>
      </c>
      <c r="X493" s="85">
        <v>0</v>
      </c>
      <c r="Y493" s="81">
        <v>0</v>
      </c>
      <c r="Z493" s="81">
        <v>0</v>
      </c>
      <c r="AA493" s="81">
        <v>0</v>
      </c>
      <c r="AB493" s="81">
        <v>0</v>
      </c>
      <c r="AC493" s="81">
        <v>0</v>
      </c>
      <c r="AD493" s="81">
        <v>0</v>
      </c>
      <c r="AE493" s="81">
        <v>0</v>
      </c>
      <c r="AF493" s="193"/>
      <c r="AG493" s="194"/>
    </row>
    <row r="494" spans="1:33" s="101" customFormat="1" ht="17.25" customHeight="1">
      <c r="A494" s="200"/>
      <c r="B494" s="308"/>
      <c r="C494" s="190"/>
      <c r="D494" s="81"/>
      <c r="E494" s="82"/>
      <c r="F494" s="82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3"/>
      <c r="S494" s="84"/>
      <c r="T494" s="84"/>
      <c r="U494" s="80" t="s">
        <v>241</v>
      </c>
      <c r="V494" s="81">
        <f t="shared" si="146"/>
        <v>0</v>
      </c>
      <c r="W494" s="81">
        <f t="shared" si="146"/>
        <v>0</v>
      </c>
      <c r="X494" s="85">
        <v>0</v>
      </c>
      <c r="Y494" s="81">
        <v>0</v>
      </c>
      <c r="Z494" s="81">
        <v>0</v>
      </c>
      <c r="AA494" s="81">
        <v>0</v>
      </c>
      <c r="AB494" s="81">
        <v>0</v>
      </c>
      <c r="AC494" s="81">
        <v>0</v>
      </c>
      <c r="AD494" s="81">
        <v>0</v>
      </c>
      <c r="AE494" s="81">
        <v>0</v>
      </c>
      <c r="AF494" s="193"/>
      <c r="AG494" s="194"/>
    </row>
    <row r="495" spans="1:33" s="101" customFormat="1" ht="17.25" customHeight="1">
      <c r="A495" s="200"/>
      <c r="B495" s="308"/>
      <c r="C495" s="81"/>
      <c r="D495" s="81"/>
      <c r="E495" s="82"/>
      <c r="F495" s="82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3"/>
      <c r="S495" s="86"/>
      <c r="T495" s="86"/>
      <c r="U495" s="80" t="s">
        <v>252</v>
      </c>
      <c r="V495" s="81">
        <f>X495+Z495+AB495+AD495</f>
        <v>0</v>
      </c>
      <c r="W495" s="81">
        <f>Y495+AA495+AC495+AE495</f>
        <v>0</v>
      </c>
      <c r="X495" s="85">
        <v>0</v>
      </c>
      <c r="Y495" s="81">
        <v>0</v>
      </c>
      <c r="Z495" s="81">
        <v>0</v>
      </c>
      <c r="AA495" s="81">
        <v>0</v>
      </c>
      <c r="AB495" s="81">
        <v>0</v>
      </c>
      <c r="AC495" s="81">
        <v>0</v>
      </c>
      <c r="AD495" s="81">
        <v>0</v>
      </c>
      <c r="AE495" s="81">
        <v>0</v>
      </c>
      <c r="AF495" s="193"/>
      <c r="AG495" s="194"/>
    </row>
    <row r="496" spans="1:33" s="101" customFormat="1" ht="17.25" customHeight="1" thickBot="1">
      <c r="A496" s="201"/>
      <c r="B496" s="309"/>
      <c r="C496" s="88"/>
      <c r="D496" s="81"/>
      <c r="E496" s="82"/>
      <c r="F496" s="82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3"/>
      <c r="S496" s="84"/>
      <c r="T496" s="84"/>
      <c r="U496" s="80" t="s">
        <v>253</v>
      </c>
      <c r="V496" s="81">
        <f>X496+Z496+AB496+AD496</f>
        <v>0</v>
      </c>
      <c r="W496" s="81">
        <f>Y496+AA496+AC496+AE496</f>
        <v>0</v>
      </c>
      <c r="X496" s="85">
        <v>0</v>
      </c>
      <c r="Y496" s="81">
        <v>0</v>
      </c>
      <c r="Z496" s="81">
        <v>0</v>
      </c>
      <c r="AA496" s="81">
        <v>0</v>
      </c>
      <c r="AB496" s="81">
        <v>0</v>
      </c>
      <c r="AC496" s="81">
        <v>0</v>
      </c>
      <c r="AD496" s="81">
        <v>0</v>
      </c>
      <c r="AE496" s="81">
        <v>0</v>
      </c>
      <c r="AF496" s="195"/>
      <c r="AG496" s="196"/>
    </row>
    <row r="497" spans="1:33" s="67" customFormat="1" ht="17.25" customHeight="1">
      <c r="A497" s="199" t="s">
        <v>95</v>
      </c>
      <c r="B497" s="236" t="s">
        <v>233</v>
      </c>
      <c r="C497" s="217"/>
      <c r="D497" s="93"/>
      <c r="E497" s="94"/>
      <c r="F497" s="94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5"/>
      <c r="S497" s="96"/>
      <c r="T497" s="96"/>
      <c r="U497" s="68" t="s">
        <v>12</v>
      </c>
      <c r="V497" s="69">
        <f aca="true" t="shared" si="147" ref="V497:AE497">SUM(V498:V502)</f>
        <v>0</v>
      </c>
      <c r="W497" s="69">
        <f t="shared" si="147"/>
        <v>0</v>
      </c>
      <c r="X497" s="69">
        <f t="shared" si="147"/>
        <v>0</v>
      </c>
      <c r="Y497" s="69">
        <f t="shared" si="147"/>
        <v>0</v>
      </c>
      <c r="Z497" s="69">
        <f t="shared" si="147"/>
        <v>0</v>
      </c>
      <c r="AA497" s="69">
        <f t="shared" si="147"/>
        <v>0</v>
      </c>
      <c r="AB497" s="69">
        <f t="shared" si="147"/>
        <v>0</v>
      </c>
      <c r="AC497" s="69">
        <f t="shared" si="147"/>
        <v>0</v>
      </c>
      <c r="AD497" s="69">
        <f t="shared" si="147"/>
        <v>0</v>
      </c>
      <c r="AE497" s="69">
        <f t="shared" si="147"/>
        <v>0</v>
      </c>
      <c r="AF497" s="205" t="s">
        <v>13</v>
      </c>
      <c r="AG497" s="206"/>
    </row>
    <row r="498" spans="1:33" s="67" customFormat="1" ht="17.25" customHeight="1">
      <c r="A498" s="200"/>
      <c r="B498" s="237"/>
      <c r="C498" s="218"/>
      <c r="D498" s="97"/>
      <c r="E498" s="98"/>
      <c r="F498" s="98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"/>
      <c r="S498" s="65"/>
      <c r="T498" s="65"/>
      <c r="U498" s="66" t="s">
        <v>81</v>
      </c>
      <c r="V498" s="97">
        <f aca="true" t="shared" si="148" ref="V498:W502">X498+Z498+AB498+AD498</f>
        <v>0</v>
      </c>
      <c r="W498" s="97">
        <f t="shared" si="148"/>
        <v>0</v>
      </c>
      <c r="X498" s="71">
        <v>0</v>
      </c>
      <c r="Y498" s="97">
        <v>0</v>
      </c>
      <c r="Z498" s="97">
        <v>0</v>
      </c>
      <c r="AA498" s="97">
        <v>0</v>
      </c>
      <c r="AB498" s="97">
        <v>0</v>
      </c>
      <c r="AC498" s="97">
        <v>0</v>
      </c>
      <c r="AD498" s="97">
        <v>0</v>
      </c>
      <c r="AE498" s="97">
        <v>0</v>
      </c>
      <c r="AF498" s="207"/>
      <c r="AG498" s="208"/>
    </row>
    <row r="499" spans="1:33" s="67" customFormat="1" ht="17.25" customHeight="1">
      <c r="A499" s="200"/>
      <c r="B499" s="237"/>
      <c r="C499" s="218"/>
      <c r="D499" s="97"/>
      <c r="E499" s="98"/>
      <c r="F499" s="98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"/>
      <c r="S499" s="99"/>
      <c r="T499" s="99"/>
      <c r="U499" s="66" t="s">
        <v>82</v>
      </c>
      <c r="V499" s="97">
        <f t="shared" si="148"/>
        <v>0</v>
      </c>
      <c r="W499" s="97">
        <f t="shared" si="148"/>
        <v>0</v>
      </c>
      <c r="X499" s="71">
        <v>0</v>
      </c>
      <c r="Y499" s="97">
        <v>0</v>
      </c>
      <c r="Z499" s="97">
        <v>0</v>
      </c>
      <c r="AA499" s="97">
        <v>0</v>
      </c>
      <c r="AB499" s="97">
        <v>0</v>
      </c>
      <c r="AC499" s="97">
        <v>0</v>
      </c>
      <c r="AD499" s="97">
        <v>0</v>
      </c>
      <c r="AE499" s="97">
        <v>0</v>
      </c>
      <c r="AF499" s="207"/>
      <c r="AG499" s="208"/>
    </row>
    <row r="500" spans="1:33" s="67" customFormat="1" ht="17.25" customHeight="1">
      <c r="A500" s="200"/>
      <c r="B500" s="237"/>
      <c r="C500" s="218"/>
      <c r="D500" s="97"/>
      <c r="E500" s="98"/>
      <c r="F500" s="98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"/>
      <c r="S500" s="65"/>
      <c r="T500" s="65"/>
      <c r="U500" s="66" t="s">
        <v>239</v>
      </c>
      <c r="V500" s="97">
        <f t="shared" si="148"/>
        <v>0</v>
      </c>
      <c r="W500" s="97">
        <f t="shared" si="148"/>
        <v>0</v>
      </c>
      <c r="X500" s="71">
        <v>0</v>
      </c>
      <c r="Y500" s="97">
        <v>0</v>
      </c>
      <c r="Z500" s="97">
        <v>0</v>
      </c>
      <c r="AA500" s="97">
        <v>0</v>
      </c>
      <c r="AB500" s="97">
        <v>0</v>
      </c>
      <c r="AC500" s="97">
        <v>0</v>
      </c>
      <c r="AD500" s="97">
        <v>0</v>
      </c>
      <c r="AE500" s="97">
        <v>0</v>
      </c>
      <c r="AF500" s="207"/>
      <c r="AG500" s="208"/>
    </row>
    <row r="501" spans="1:33" s="67" customFormat="1" ht="17.25" customHeight="1">
      <c r="A501" s="200"/>
      <c r="B501" s="237"/>
      <c r="C501" s="218"/>
      <c r="D501" s="97"/>
      <c r="E501" s="98"/>
      <c r="F501" s="98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"/>
      <c r="S501" s="186"/>
      <c r="T501" s="186"/>
      <c r="U501" s="66" t="s">
        <v>240</v>
      </c>
      <c r="V501" s="135">
        <f>X501+Z501+AB501+AD501</f>
        <v>0</v>
      </c>
      <c r="W501" s="135">
        <f>Y501+AA501+AC501+AE501</f>
        <v>0</v>
      </c>
      <c r="X501" s="71">
        <v>0</v>
      </c>
      <c r="Y501" s="97">
        <v>0</v>
      </c>
      <c r="Z501" s="97">
        <v>0</v>
      </c>
      <c r="AA501" s="97">
        <v>0</v>
      </c>
      <c r="AB501" s="97">
        <v>0</v>
      </c>
      <c r="AC501" s="97">
        <v>0</v>
      </c>
      <c r="AD501" s="97">
        <v>0</v>
      </c>
      <c r="AE501" s="97">
        <v>0</v>
      </c>
      <c r="AF501" s="207"/>
      <c r="AG501" s="208"/>
    </row>
    <row r="502" spans="1:33" s="67" customFormat="1" ht="17.25" customHeight="1">
      <c r="A502" s="200"/>
      <c r="B502" s="237"/>
      <c r="C502" s="218"/>
      <c r="D502" s="97"/>
      <c r="E502" s="98"/>
      <c r="F502" s="98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"/>
      <c r="S502" s="137"/>
      <c r="T502" s="137"/>
      <c r="U502" s="66" t="s">
        <v>241</v>
      </c>
      <c r="V502" s="97">
        <f t="shared" si="148"/>
        <v>0</v>
      </c>
      <c r="W502" s="97">
        <f t="shared" si="148"/>
        <v>0</v>
      </c>
      <c r="X502" s="71">
        <v>0</v>
      </c>
      <c r="Y502" s="97">
        <v>0</v>
      </c>
      <c r="Z502" s="97">
        <v>0</v>
      </c>
      <c r="AA502" s="97">
        <v>0</v>
      </c>
      <c r="AB502" s="97">
        <v>0</v>
      </c>
      <c r="AC502" s="97">
        <v>0</v>
      </c>
      <c r="AD502" s="97">
        <v>0</v>
      </c>
      <c r="AE502" s="97">
        <v>0</v>
      </c>
      <c r="AF502" s="207"/>
      <c r="AG502" s="208"/>
    </row>
    <row r="503" spans="1:33" s="67" customFormat="1" ht="17.25" customHeight="1">
      <c r="A503" s="200"/>
      <c r="B503" s="237"/>
      <c r="C503" s="97"/>
      <c r="D503" s="97"/>
      <c r="E503" s="98"/>
      <c r="F503" s="98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"/>
      <c r="S503" s="99"/>
      <c r="T503" s="99"/>
      <c r="U503" s="66" t="s">
        <v>252</v>
      </c>
      <c r="V503" s="97">
        <f>X503+Z503+AB503+AD503</f>
        <v>0</v>
      </c>
      <c r="W503" s="97">
        <f>Y503+AA503+AC503+AE503</f>
        <v>0</v>
      </c>
      <c r="X503" s="71">
        <v>0</v>
      </c>
      <c r="Y503" s="97">
        <v>0</v>
      </c>
      <c r="Z503" s="97">
        <v>0</v>
      </c>
      <c r="AA503" s="97">
        <v>0</v>
      </c>
      <c r="AB503" s="97">
        <v>0</v>
      </c>
      <c r="AC503" s="97">
        <v>0</v>
      </c>
      <c r="AD503" s="97">
        <v>0</v>
      </c>
      <c r="AE503" s="97">
        <v>0</v>
      </c>
      <c r="AF503" s="207"/>
      <c r="AG503" s="208"/>
    </row>
    <row r="504" spans="1:33" s="67" customFormat="1" ht="17.25" customHeight="1" thickBot="1">
      <c r="A504" s="201"/>
      <c r="B504" s="238"/>
      <c r="C504" s="100"/>
      <c r="D504" s="97"/>
      <c r="E504" s="98"/>
      <c r="F504" s="98">
        <v>1</v>
      </c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"/>
      <c r="S504" s="142" t="s">
        <v>298</v>
      </c>
      <c r="T504" s="142" t="s">
        <v>299</v>
      </c>
      <c r="U504" s="66" t="s">
        <v>253</v>
      </c>
      <c r="V504" s="176">
        <f>X504+Z504+AB504+AD504</f>
        <v>753.418</v>
      </c>
      <c r="W504" s="176">
        <f>Y504+AA504+AC504+AE504</f>
        <v>0</v>
      </c>
      <c r="X504" s="71">
        <v>753.418</v>
      </c>
      <c r="Y504" s="97">
        <v>0</v>
      </c>
      <c r="Z504" s="97">
        <v>0</v>
      </c>
      <c r="AA504" s="97">
        <v>0</v>
      </c>
      <c r="AB504" s="97">
        <v>0</v>
      </c>
      <c r="AC504" s="97">
        <v>0</v>
      </c>
      <c r="AD504" s="97">
        <v>0</v>
      </c>
      <c r="AE504" s="97">
        <v>0</v>
      </c>
      <c r="AF504" s="209"/>
      <c r="AG504" s="210"/>
    </row>
    <row r="505" spans="1:33" s="67" customFormat="1" ht="17.25" customHeight="1">
      <c r="A505" s="199" t="s">
        <v>117</v>
      </c>
      <c r="B505" s="236" t="s">
        <v>234</v>
      </c>
      <c r="C505" s="217"/>
      <c r="D505" s="93"/>
      <c r="E505" s="94"/>
      <c r="F505" s="94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5"/>
      <c r="S505" s="96"/>
      <c r="T505" s="96"/>
      <c r="U505" s="68" t="s">
        <v>12</v>
      </c>
      <c r="V505" s="69">
        <f aca="true" t="shared" si="149" ref="V505:AE505">SUM(V506:V510)</f>
        <v>0</v>
      </c>
      <c r="W505" s="69">
        <f t="shared" si="149"/>
        <v>0</v>
      </c>
      <c r="X505" s="69">
        <f t="shared" si="149"/>
        <v>0</v>
      </c>
      <c r="Y505" s="69">
        <f t="shared" si="149"/>
        <v>0</v>
      </c>
      <c r="Z505" s="69">
        <f t="shared" si="149"/>
        <v>0</v>
      </c>
      <c r="AA505" s="69">
        <f t="shared" si="149"/>
        <v>0</v>
      </c>
      <c r="AB505" s="69">
        <f t="shared" si="149"/>
        <v>0</v>
      </c>
      <c r="AC505" s="69">
        <f t="shared" si="149"/>
        <v>0</v>
      </c>
      <c r="AD505" s="69">
        <f t="shared" si="149"/>
        <v>0</v>
      </c>
      <c r="AE505" s="69">
        <f t="shared" si="149"/>
        <v>0</v>
      </c>
      <c r="AF505" s="205" t="s">
        <v>13</v>
      </c>
      <c r="AG505" s="206"/>
    </row>
    <row r="506" spans="1:33" s="67" customFormat="1" ht="17.25" customHeight="1">
      <c r="A506" s="200"/>
      <c r="B506" s="237"/>
      <c r="C506" s="218"/>
      <c r="D506" s="97"/>
      <c r="E506" s="98"/>
      <c r="F506" s="98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"/>
      <c r="S506" s="65"/>
      <c r="T506" s="65"/>
      <c r="U506" s="66" t="s">
        <v>81</v>
      </c>
      <c r="V506" s="97">
        <f aca="true" t="shared" si="150" ref="V506:W510">X506+Z506+AB506+AD506</f>
        <v>0</v>
      </c>
      <c r="W506" s="97">
        <f t="shared" si="150"/>
        <v>0</v>
      </c>
      <c r="X506" s="71">
        <v>0</v>
      </c>
      <c r="Y506" s="97">
        <v>0</v>
      </c>
      <c r="Z506" s="97">
        <v>0</v>
      </c>
      <c r="AA506" s="97">
        <v>0</v>
      </c>
      <c r="AB506" s="97">
        <v>0</v>
      </c>
      <c r="AC506" s="97">
        <v>0</v>
      </c>
      <c r="AD506" s="97">
        <v>0</v>
      </c>
      <c r="AE506" s="97">
        <v>0</v>
      </c>
      <c r="AF506" s="207"/>
      <c r="AG506" s="208"/>
    </row>
    <row r="507" spans="1:33" s="67" customFormat="1" ht="17.25" customHeight="1">
      <c r="A507" s="200"/>
      <c r="B507" s="237"/>
      <c r="C507" s="218"/>
      <c r="D507" s="97"/>
      <c r="E507" s="98"/>
      <c r="F507" s="98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"/>
      <c r="S507" s="99"/>
      <c r="T507" s="99"/>
      <c r="U507" s="66" t="s">
        <v>82</v>
      </c>
      <c r="V507" s="97">
        <f t="shared" si="150"/>
        <v>0</v>
      </c>
      <c r="W507" s="97">
        <f t="shared" si="150"/>
        <v>0</v>
      </c>
      <c r="X507" s="71">
        <v>0</v>
      </c>
      <c r="Y507" s="97">
        <v>0</v>
      </c>
      <c r="Z507" s="97">
        <v>0</v>
      </c>
      <c r="AA507" s="97">
        <v>0</v>
      </c>
      <c r="AB507" s="97">
        <v>0</v>
      </c>
      <c r="AC507" s="97">
        <v>0</v>
      </c>
      <c r="AD507" s="97">
        <v>0</v>
      </c>
      <c r="AE507" s="97">
        <v>0</v>
      </c>
      <c r="AF507" s="207"/>
      <c r="AG507" s="208"/>
    </row>
    <row r="508" spans="1:33" s="67" customFormat="1" ht="17.25" customHeight="1">
      <c r="A508" s="200"/>
      <c r="B508" s="237"/>
      <c r="C508" s="218"/>
      <c r="D508" s="97"/>
      <c r="E508" s="98"/>
      <c r="F508" s="98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"/>
      <c r="S508" s="65"/>
      <c r="T508" s="65"/>
      <c r="U508" s="66" t="s">
        <v>239</v>
      </c>
      <c r="V508" s="97">
        <f t="shared" si="150"/>
        <v>0</v>
      </c>
      <c r="W508" s="97">
        <f t="shared" si="150"/>
        <v>0</v>
      </c>
      <c r="X508" s="71">
        <v>0</v>
      </c>
      <c r="Y508" s="97">
        <v>0</v>
      </c>
      <c r="Z508" s="97">
        <v>0</v>
      </c>
      <c r="AA508" s="97">
        <v>0</v>
      </c>
      <c r="AB508" s="97">
        <v>0</v>
      </c>
      <c r="AC508" s="97">
        <v>0</v>
      </c>
      <c r="AD508" s="97">
        <v>0</v>
      </c>
      <c r="AE508" s="97">
        <v>0</v>
      </c>
      <c r="AF508" s="207"/>
      <c r="AG508" s="208"/>
    </row>
    <row r="509" spans="1:33" s="67" customFormat="1" ht="17.25" customHeight="1">
      <c r="A509" s="200"/>
      <c r="B509" s="237"/>
      <c r="C509" s="218"/>
      <c r="D509" s="97"/>
      <c r="E509" s="98"/>
      <c r="F509" s="98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"/>
      <c r="U509" s="66" t="s">
        <v>240</v>
      </c>
      <c r="V509" s="135">
        <f>X509+Z509+AB509+AD509</f>
        <v>0</v>
      </c>
      <c r="W509" s="135">
        <f>Y509+AA509+AC509+AE509</f>
        <v>0</v>
      </c>
      <c r="X509" s="71">
        <v>0</v>
      </c>
      <c r="Y509" s="97">
        <v>0</v>
      </c>
      <c r="Z509" s="97">
        <v>0</v>
      </c>
      <c r="AA509" s="97">
        <v>0</v>
      </c>
      <c r="AB509" s="97">
        <v>0</v>
      </c>
      <c r="AC509" s="97">
        <v>0</v>
      </c>
      <c r="AD509" s="97">
        <v>0</v>
      </c>
      <c r="AE509" s="97">
        <v>0</v>
      </c>
      <c r="AF509" s="207"/>
      <c r="AG509" s="208"/>
    </row>
    <row r="510" spans="1:33" s="67" customFormat="1" ht="17.25" customHeight="1">
      <c r="A510" s="200"/>
      <c r="B510" s="237"/>
      <c r="C510" s="218"/>
      <c r="D510" s="97"/>
      <c r="E510" s="98"/>
      <c r="F510" s="98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"/>
      <c r="S510" s="65"/>
      <c r="T510" s="65"/>
      <c r="U510" s="66" t="s">
        <v>241</v>
      </c>
      <c r="V510" s="97">
        <f t="shared" si="150"/>
        <v>0</v>
      </c>
      <c r="W510" s="97">
        <f t="shared" si="150"/>
        <v>0</v>
      </c>
      <c r="X510" s="71">
        <v>0</v>
      </c>
      <c r="Y510" s="97">
        <v>0</v>
      </c>
      <c r="Z510" s="97">
        <v>0</v>
      </c>
      <c r="AA510" s="97">
        <v>0</v>
      </c>
      <c r="AB510" s="97">
        <v>0</v>
      </c>
      <c r="AC510" s="97">
        <v>0</v>
      </c>
      <c r="AD510" s="97">
        <v>0</v>
      </c>
      <c r="AE510" s="97">
        <v>0</v>
      </c>
      <c r="AF510" s="207"/>
      <c r="AG510" s="208"/>
    </row>
    <row r="511" spans="1:33" s="67" customFormat="1" ht="17.25" customHeight="1">
      <c r="A511" s="200"/>
      <c r="B511" s="237"/>
      <c r="C511" s="97"/>
      <c r="D511" s="97"/>
      <c r="E511" s="98"/>
      <c r="F511" s="98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"/>
      <c r="S511" s="99"/>
      <c r="T511" s="99"/>
      <c r="U511" s="66" t="s">
        <v>252</v>
      </c>
      <c r="V511" s="97">
        <f>X511+Z511+AB511+AD511</f>
        <v>0</v>
      </c>
      <c r="W511" s="97">
        <f>Y511+AA511+AC511+AE511</f>
        <v>0</v>
      </c>
      <c r="X511" s="71">
        <v>0</v>
      </c>
      <c r="Y511" s="97">
        <v>0</v>
      </c>
      <c r="Z511" s="97">
        <v>0</v>
      </c>
      <c r="AA511" s="97">
        <v>0</v>
      </c>
      <c r="AB511" s="97">
        <v>0</v>
      </c>
      <c r="AC511" s="97">
        <v>0</v>
      </c>
      <c r="AD511" s="97">
        <v>0</v>
      </c>
      <c r="AE511" s="97">
        <v>0</v>
      </c>
      <c r="AF511" s="207"/>
      <c r="AG511" s="208"/>
    </row>
    <row r="512" spans="1:33" s="67" customFormat="1" ht="17.25" customHeight="1" thickBot="1">
      <c r="A512" s="201"/>
      <c r="B512" s="238"/>
      <c r="C512" s="100"/>
      <c r="D512" s="97"/>
      <c r="E512" s="98"/>
      <c r="F512" s="98">
        <v>1</v>
      </c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"/>
      <c r="S512" s="142" t="s">
        <v>298</v>
      </c>
      <c r="T512" s="142" t="s">
        <v>299</v>
      </c>
      <c r="U512" s="66" t="s">
        <v>253</v>
      </c>
      <c r="V512" s="176">
        <f>X512+Z512+AB512+AD512</f>
        <v>948</v>
      </c>
      <c r="W512" s="176">
        <f>Y512+AA512+AC512+AE512</f>
        <v>0</v>
      </c>
      <c r="X512" s="71">
        <v>948</v>
      </c>
      <c r="Y512" s="97">
        <v>0</v>
      </c>
      <c r="Z512" s="97">
        <v>0</v>
      </c>
      <c r="AA512" s="97">
        <v>0</v>
      </c>
      <c r="AB512" s="97">
        <v>0</v>
      </c>
      <c r="AC512" s="97">
        <v>0</v>
      </c>
      <c r="AD512" s="97">
        <v>0</v>
      </c>
      <c r="AE512" s="97">
        <v>0</v>
      </c>
      <c r="AF512" s="209"/>
      <c r="AG512" s="210"/>
    </row>
    <row r="513" spans="1:33" s="101" customFormat="1" ht="17.25" customHeight="1">
      <c r="A513" s="199" t="s">
        <v>118</v>
      </c>
      <c r="B513" s="227" t="s">
        <v>235</v>
      </c>
      <c r="C513" s="189"/>
      <c r="D513" s="74"/>
      <c r="E513" s="75"/>
      <c r="F513" s="75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6"/>
      <c r="S513" s="77"/>
      <c r="T513" s="77"/>
      <c r="U513" s="73" t="s">
        <v>12</v>
      </c>
      <c r="V513" s="78">
        <f aca="true" t="shared" si="151" ref="V513:AE513">SUM(V514:V518)</f>
        <v>3508.2</v>
      </c>
      <c r="W513" s="78">
        <f t="shared" si="151"/>
        <v>0</v>
      </c>
      <c r="X513" s="78">
        <f t="shared" si="151"/>
        <v>3508.2</v>
      </c>
      <c r="Y513" s="78">
        <f t="shared" si="151"/>
        <v>0</v>
      </c>
      <c r="Z513" s="78">
        <f t="shared" si="151"/>
        <v>0</v>
      </c>
      <c r="AA513" s="78">
        <f t="shared" si="151"/>
        <v>0</v>
      </c>
      <c r="AB513" s="78">
        <f t="shared" si="151"/>
        <v>0</v>
      </c>
      <c r="AC513" s="78">
        <f t="shared" si="151"/>
        <v>0</v>
      </c>
      <c r="AD513" s="78">
        <f t="shared" si="151"/>
        <v>0</v>
      </c>
      <c r="AE513" s="78">
        <f t="shared" si="151"/>
        <v>0</v>
      </c>
      <c r="AF513" s="191" t="s">
        <v>13</v>
      </c>
      <c r="AG513" s="192"/>
    </row>
    <row r="514" spans="1:33" s="101" customFormat="1" ht="17.25" customHeight="1">
      <c r="A514" s="200"/>
      <c r="B514" s="228"/>
      <c r="C514" s="190"/>
      <c r="D514" s="81"/>
      <c r="E514" s="82"/>
      <c r="F514" s="82">
        <v>1</v>
      </c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3"/>
      <c r="S514" s="141" t="s">
        <v>298</v>
      </c>
      <c r="T514" s="141" t="s">
        <v>299</v>
      </c>
      <c r="U514" s="80" t="s">
        <v>81</v>
      </c>
      <c r="V514" s="81">
        <f aca="true" t="shared" si="152" ref="V514:W518">X514+Z514+AB514+AD514</f>
        <v>3508.2</v>
      </c>
      <c r="W514" s="81">
        <f t="shared" si="152"/>
        <v>0</v>
      </c>
      <c r="X514" s="143">
        <v>3508.2</v>
      </c>
      <c r="Y514" s="81">
        <v>0</v>
      </c>
      <c r="Z514" s="81">
        <v>0</v>
      </c>
      <c r="AA514" s="81">
        <v>0</v>
      </c>
      <c r="AB514" s="81">
        <v>0</v>
      </c>
      <c r="AC514" s="81">
        <v>0</v>
      </c>
      <c r="AD514" s="81">
        <v>0</v>
      </c>
      <c r="AE514" s="81">
        <v>0</v>
      </c>
      <c r="AF514" s="193"/>
      <c r="AG514" s="194"/>
    </row>
    <row r="515" spans="1:33" s="101" customFormat="1" ht="17.25" customHeight="1">
      <c r="A515" s="200"/>
      <c r="B515" s="228"/>
      <c r="C515" s="190"/>
      <c r="D515" s="81"/>
      <c r="E515" s="82"/>
      <c r="F515" s="82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3"/>
      <c r="S515" s="86"/>
      <c r="T515" s="86"/>
      <c r="U515" s="80" t="s">
        <v>82</v>
      </c>
      <c r="V515" s="81">
        <f t="shared" si="152"/>
        <v>0</v>
      </c>
      <c r="W515" s="81">
        <f t="shared" si="152"/>
        <v>0</v>
      </c>
      <c r="X515" s="85">
        <v>0</v>
      </c>
      <c r="Y515" s="81">
        <v>0</v>
      </c>
      <c r="Z515" s="81">
        <v>0</v>
      </c>
      <c r="AA515" s="81">
        <v>0</v>
      </c>
      <c r="AB515" s="81">
        <v>0</v>
      </c>
      <c r="AC515" s="81">
        <v>0</v>
      </c>
      <c r="AD515" s="81">
        <v>0</v>
      </c>
      <c r="AE515" s="81">
        <v>0</v>
      </c>
      <c r="AF515" s="193"/>
      <c r="AG515" s="194"/>
    </row>
    <row r="516" spans="1:33" s="101" customFormat="1" ht="17.25" customHeight="1">
      <c r="A516" s="200"/>
      <c r="B516" s="228"/>
      <c r="C516" s="190"/>
      <c r="D516" s="81"/>
      <c r="E516" s="82"/>
      <c r="F516" s="82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3"/>
      <c r="S516" s="84"/>
      <c r="T516" s="84"/>
      <c r="U516" s="80" t="s">
        <v>239</v>
      </c>
      <c r="V516" s="81">
        <f t="shared" si="152"/>
        <v>0</v>
      </c>
      <c r="W516" s="81">
        <f t="shared" si="152"/>
        <v>0</v>
      </c>
      <c r="X516" s="85">
        <v>0</v>
      </c>
      <c r="Y516" s="81">
        <v>0</v>
      </c>
      <c r="Z516" s="81">
        <v>0</v>
      </c>
      <c r="AA516" s="81">
        <v>0</v>
      </c>
      <c r="AB516" s="81">
        <v>0</v>
      </c>
      <c r="AC516" s="81">
        <v>0</v>
      </c>
      <c r="AD516" s="81">
        <v>0</v>
      </c>
      <c r="AE516" s="81">
        <v>0</v>
      </c>
      <c r="AF516" s="193"/>
      <c r="AG516" s="194"/>
    </row>
    <row r="517" spans="1:33" s="101" customFormat="1" ht="17.25" customHeight="1">
      <c r="A517" s="200"/>
      <c r="B517" s="228"/>
      <c r="C517" s="190"/>
      <c r="D517" s="81"/>
      <c r="E517" s="82"/>
      <c r="F517" s="82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3"/>
      <c r="S517" s="86"/>
      <c r="T517" s="86"/>
      <c r="U517" s="80" t="s">
        <v>240</v>
      </c>
      <c r="V517" s="81">
        <f t="shared" si="152"/>
        <v>0</v>
      </c>
      <c r="W517" s="81">
        <f t="shared" si="152"/>
        <v>0</v>
      </c>
      <c r="X517" s="85">
        <v>0</v>
      </c>
      <c r="Y517" s="81">
        <v>0</v>
      </c>
      <c r="Z517" s="81">
        <v>0</v>
      </c>
      <c r="AA517" s="81">
        <v>0</v>
      </c>
      <c r="AB517" s="81">
        <v>0</v>
      </c>
      <c r="AC517" s="81">
        <v>0</v>
      </c>
      <c r="AD517" s="81">
        <v>0</v>
      </c>
      <c r="AE517" s="81">
        <v>0</v>
      </c>
      <c r="AF517" s="193"/>
      <c r="AG517" s="194"/>
    </row>
    <row r="518" spans="1:33" s="101" customFormat="1" ht="17.25" customHeight="1">
      <c r="A518" s="200"/>
      <c r="B518" s="228"/>
      <c r="C518" s="190"/>
      <c r="D518" s="81"/>
      <c r="E518" s="82"/>
      <c r="F518" s="82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3"/>
      <c r="S518" s="84"/>
      <c r="T518" s="84"/>
      <c r="U518" s="80" t="s">
        <v>241</v>
      </c>
      <c r="V518" s="81">
        <f t="shared" si="152"/>
        <v>0</v>
      </c>
      <c r="W518" s="81">
        <f t="shared" si="152"/>
        <v>0</v>
      </c>
      <c r="X518" s="85">
        <v>0</v>
      </c>
      <c r="Y518" s="81">
        <v>0</v>
      </c>
      <c r="Z518" s="81">
        <v>0</v>
      </c>
      <c r="AA518" s="81">
        <v>0</v>
      </c>
      <c r="AB518" s="81">
        <v>0</v>
      </c>
      <c r="AC518" s="81">
        <v>0</v>
      </c>
      <c r="AD518" s="81">
        <v>0</v>
      </c>
      <c r="AE518" s="81">
        <v>0</v>
      </c>
      <c r="AF518" s="193"/>
      <c r="AG518" s="194"/>
    </row>
    <row r="519" spans="1:33" s="101" customFormat="1" ht="17.25" customHeight="1">
      <c r="A519" s="200"/>
      <c r="B519" s="228"/>
      <c r="C519" s="81"/>
      <c r="D519" s="81"/>
      <c r="E519" s="82"/>
      <c r="F519" s="82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3"/>
      <c r="S519" s="86"/>
      <c r="T519" s="86"/>
      <c r="U519" s="80" t="s">
        <v>252</v>
      </c>
      <c r="V519" s="81">
        <f>X519+Z519+AB519+AD519</f>
        <v>0</v>
      </c>
      <c r="W519" s="81">
        <f>Y519+AA519+AC519+AE519</f>
        <v>0</v>
      </c>
      <c r="X519" s="85">
        <v>0</v>
      </c>
      <c r="Y519" s="81">
        <v>0</v>
      </c>
      <c r="Z519" s="81">
        <v>0</v>
      </c>
      <c r="AA519" s="81">
        <v>0</v>
      </c>
      <c r="AB519" s="81">
        <v>0</v>
      </c>
      <c r="AC519" s="81">
        <v>0</v>
      </c>
      <c r="AD519" s="81">
        <v>0</v>
      </c>
      <c r="AE519" s="81">
        <v>0</v>
      </c>
      <c r="AF519" s="193"/>
      <c r="AG519" s="194"/>
    </row>
    <row r="520" spans="1:33" s="101" customFormat="1" ht="17.25" customHeight="1" thickBot="1">
      <c r="A520" s="226"/>
      <c r="B520" s="229"/>
      <c r="C520" s="88"/>
      <c r="D520" s="81"/>
      <c r="E520" s="82"/>
      <c r="F520" s="82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3"/>
      <c r="S520" s="84"/>
      <c r="T520" s="84"/>
      <c r="U520" s="80" t="s">
        <v>253</v>
      </c>
      <c r="V520" s="81">
        <f>X520+Z520+AB520+AD520</f>
        <v>0</v>
      </c>
      <c r="W520" s="81">
        <f>Y520+AA520+AC520+AE520</f>
        <v>0</v>
      </c>
      <c r="X520" s="85">
        <v>0</v>
      </c>
      <c r="Y520" s="81">
        <v>0</v>
      </c>
      <c r="Z520" s="81">
        <v>0</v>
      </c>
      <c r="AA520" s="81">
        <v>0</v>
      </c>
      <c r="AB520" s="81">
        <v>0</v>
      </c>
      <c r="AC520" s="81">
        <v>0</v>
      </c>
      <c r="AD520" s="81">
        <v>0</v>
      </c>
      <c r="AE520" s="81">
        <v>0</v>
      </c>
      <c r="AF520" s="195"/>
      <c r="AG520" s="196"/>
    </row>
    <row r="521" spans="1:33" s="101" customFormat="1" ht="17.25" customHeight="1">
      <c r="A521" s="199" t="s">
        <v>120</v>
      </c>
      <c r="B521" s="227" t="s">
        <v>277</v>
      </c>
      <c r="C521" s="189"/>
      <c r="D521" s="74"/>
      <c r="E521" s="75"/>
      <c r="F521" s="75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6"/>
      <c r="S521" s="77"/>
      <c r="T521" s="77"/>
      <c r="U521" s="73" t="s">
        <v>12</v>
      </c>
      <c r="V521" s="78">
        <f aca="true" t="shared" si="153" ref="V521:AE521">SUM(V522:V526)</f>
        <v>6380.4</v>
      </c>
      <c r="W521" s="78">
        <f t="shared" si="153"/>
        <v>0</v>
      </c>
      <c r="X521" s="78">
        <f t="shared" si="153"/>
        <v>6380.4</v>
      </c>
      <c r="Y521" s="78">
        <f t="shared" si="153"/>
        <v>0</v>
      </c>
      <c r="Z521" s="78">
        <f t="shared" si="153"/>
        <v>0</v>
      </c>
      <c r="AA521" s="78">
        <f t="shared" si="153"/>
        <v>0</v>
      </c>
      <c r="AB521" s="78">
        <f t="shared" si="153"/>
        <v>0</v>
      </c>
      <c r="AC521" s="78">
        <f t="shared" si="153"/>
        <v>0</v>
      </c>
      <c r="AD521" s="78">
        <f t="shared" si="153"/>
        <v>0</v>
      </c>
      <c r="AE521" s="78">
        <f t="shared" si="153"/>
        <v>0</v>
      </c>
      <c r="AF521" s="191" t="s">
        <v>13</v>
      </c>
      <c r="AG521" s="192"/>
    </row>
    <row r="522" spans="1:33" s="101" customFormat="1" ht="17.25" customHeight="1">
      <c r="A522" s="200"/>
      <c r="B522" s="228"/>
      <c r="C522" s="190"/>
      <c r="D522" s="81"/>
      <c r="E522" s="82"/>
      <c r="F522" s="82">
        <v>1</v>
      </c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3"/>
      <c r="S522" s="141" t="s">
        <v>298</v>
      </c>
      <c r="T522" s="141" t="s">
        <v>299</v>
      </c>
      <c r="U522" s="80" t="s">
        <v>81</v>
      </c>
      <c r="V522" s="81">
        <f aca="true" t="shared" si="154" ref="V522:W528">X522+Z522+AB522+AD522</f>
        <v>6380.4</v>
      </c>
      <c r="W522" s="81">
        <f t="shared" si="154"/>
        <v>0</v>
      </c>
      <c r="X522" s="85">
        <v>6380.4</v>
      </c>
      <c r="Y522" s="81">
        <v>0</v>
      </c>
      <c r="Z522" s="81">
        <v>0</v>
      </c>
      <c r="AA522" s="81">
        <v>0</v>
      </c>
      <c r="AB522" s="81">
        <v>0</v>
      </c>
      <c r="AC522" s="81">
        <v>0</v>
      </c>
      <c r="AD522" s="81">
        <v>0</v>
      </c>
      <c r="AE522" s="81">
        <v>0</v>
      </c>
      <c r="AF522" s="193"/>
      <c r="AG522" s="194"/>
    </row>
    <row r="523" spans="1:33" s="101" customFormat="1" ht="17.25" customHeight="1">
      <c r="A523" s="200"/>
      <c r="B523" s="228"/>
      <c r="C523" s="190"/>
      <c r="D523" s="81"/>
      <c r="E523" s="82"/>
      <c r="F523" s="82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3"/>
      <c r="S523" s="86"/>
      <c r="T523" s="86"/>
      <c r="U523" s="80" t="s">
        <v>82</v>
      </c>
      <c r="V523" s="81">
        <f t="shared" si="154"/>
        <v>0</v>
      </c>
      <c r="W523" s="81">
        <f t="shared" si="154"/>
        <v>0</v>
      </c>
      <c r="X523" s="85">
        <v>0</v>
      </c>
      <c r="Y523" s="81">
        <v>0</v>
      </c>
      <c r="Z523" s="81">
        <v>0</v>
      </c>
      <c r="AA523" s="81">
        <v>0</v>
      </c>
      <c r="AB523" s="81">
        <v>0</v>
      </c>
      <c r="AC523" s="81">
        <v>0</v>
      </c>
      <c r="AD523" s="81">
        <v>0</v>
      </c>
      <c r="AE523" s="81">
        <v>0</v>
      </c>
      <c r="AF523" s="193"/>
      <c r="AG523" s="194"/>
    </row>
    <row r="524" spans="1:33" s="101" customFormat="1" ht="17.25" customHeight="1">
      <c r="A524" s="200"/>
      <c r="B524" s="228"/>
      <c r="C524" s="190"/>
      <c r="D524" s="81"/>
      <c r="E524" s="82"/>
      <c r="F524" s="82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3"/>
      <c r="S524" s="84"/>
      <c r="T524" s="84"/>
      <c r="U524" s="80" t="s">
        <v>239</v>
      </c>
      <c r="V524" s="81">
        <f t="shared" si="154"/>
        <v>0</v>
      </c>
      <c r="W524" s="81">
        <f t="shared" si="154"/>
        <v>0</v>
      </c>
      <c r="X524" s="85">
        <v>0</v>
      </c>
      <c r="Y524" s="81">
        <v>0</v>
      </c>
      <c r="Z524" s="81">
        <v>0</v>
      </c>
      <c r="AA524" s="81">
        <v>0</v>
      </c>
      <c r="AB524" s="81">
        <v>0</v>
      </c>
      <c r="AC524" s="81">
        <v>0</v>
      </c>
      <c r="AD524" s="81">
        <v>0</v>
      </c>
      <c r="AE524" s="81">
        <v>0</v>
      </c>
      <c r="AF524" s="193"/>
      <c r="AG524" s="194"/>
    </row>
    <row r="525" spans="1:33" s="101" customFormat="1" ht="17.25" customHeight="1">
      <c r="A525" s="200"/>
      <c r="B525" s="228"/>
      <c r="C525" s="190"/>
      <c r="D525" s="81"/>
      <c r="E525" s="82"/>
      <c r="F525" s="82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3"/>
      <c r="S525" s="86"/>
      <c r="T525" s="86"/>
      <c r="U525" s="80" t="s">
        <v>240</v>
      </c>
      <c r="V525" s="81">
        <f t="shared" si="154"/>
        <v>0</v>
      </c>
      <c r="W525" s="81">
        <f t="shared" si="154"/>
        <v>0</v>
      </c>
      <c r="X525" s="85">
        <v>0</v>
      </c>
      <c r="Y525" s="81">
        <v>0</v>
      </c>
      <c r="Z525" s="81">
        <v>0</v>
      </c>
      <c r="AA525" s="81">
        <v>0</v>
      </c>
      <c r="AB525" s="81">
        <v>0</v>
      </c>
      <c r="AC525" s="81">
        <v>0</v>
      </c>
      <c r="AD525" s="81">
        <v>0</v>
      </c>
      <c r="AE525" s="81">
        <v>0</v>
      </c>
      <c r="AF525" s="193"/>
      <c r="AG525" s="194"/>
    </row>
    <row r="526" spans="1:33" s="101" customFormat="1" ht="17.25" customHeight="1">
      <c r="A526" s="200"/>
      <c r="B526" s="228"/>
      <c r="C526" s="190"/>
      <c r="D526" s="81"/>
      <c r="E526" s="82"/>
      <c r="F526" s="82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3"/>
      <c r="S526" s="84"/>
      <c r="T526" s="84"/>
      <c r="U526" s="80" t="s">
        <v>241</v>
      </c>
      <c r="V526" s="81">
        <f t="shared" si="154"/>
        <v>0</v>
      </c>
      <c r="W526" s="81">
        <f t="shared" si="154"/>
        <v>0</v>
      </c>
      <c r="X526" s="85">
        <v>0</v>
      </c>
      <c r="Y526" s="81">
        <v>0</v>
      </c>
      <c r="Z526" s="81">
        <v>0</v>
      </c>
      <c r="AA526" s="81">
        <v>0</v>
      </c>
      <c r="AB526" s="81">
        <v>0</v>
      </c>
      <c r="AC526" s="81">
        <v>0</v>
      </c>
      <c r="AD526" s="81">
        <v>0</v>
      </c>
      <c r="AE526" s="81">
        <v>0</v>
      </c>
      <c r="AF526" s="193"/>
      <c r="AG526" s="194"/>
    </row>
    <row r="527" spans="1:33" s="101" customFormat="1" ht="17.25" customHeight="1">
      <c r="A527" s="200"/>
      <c r="B527" s="228"/>
      <c r="C527" s="81"/>
      <c r="D527" s="81"/>
      <c r="E527" s="82"/>
      <c r="F527" s="82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3"/>
      <c r="S527" s="86"/>
      <c r="T527" s="86"/>
      <c r="U527" s="80" t="s">
        <v>252</v>
      </c>
      <c r="V527" s="81">
        <f t="shared" si="154"/>
        <v>0</v>
      </c>
      <c r="W527" s="81">
        <f t="shared" si="154"/>
        <v>0</v>
      </c>
      <c r="X527" s="85">
        <v>0</v>
      </c>
      <c r="Y527" s="81">
        <v>0</v>
      </c>
      <c r="Z527" s="81">
        <v>0</v>
      </c>
      <c r="AA527" s="81">
        <v>0</v>
      </c>
      <c r="AB527" s="81">
        <v>0</v>
      </c>
      <c r="AC527" s="81">
        <v>0</v>
      </c>
      <c r="AD527" s="81">
        <v>0</v>
      </c>
      <c r="AE527" s="81">
        <v>0</v>
      </c>
      <c r="AF527" s="193"/>
      <c r="AG527" s="194"/>
    </row>
    <row r="528" spans="1:33" s="101" customFormat="1" ht="17.25" customHeight="1" thickBot="1">
      <c r="A528" s="226"/>
      <c r="B528" s="229"/>
      <c r="C528" s="88"/>
      <c r="D528" s="81"/>
      <c r="E528" s="82"/>
      <c r="F528" s="82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3"/>
      <c r="S528" s="84"/>
      <c r="T528" s="84"/>
      <c r="U528" s="80" t="s">
        <v>253</v>
      </c>
      <c r="V528" s="81">
        <f t="shared" si="154"/>
        <v>0</v>
      </c>
      <c r="W528" s="81">
        <f t="shared" si="154"/>
        <v>0</v>
      </c>
      <c r="X528" s="85">
        <v>0</v>
      </c>
      <c r="Y528" s="81">
        <v>0</v>
      </c>
      <c r="Z528" s="81">
        <v>0</v>
      </c>
      <c r="AA528" s="81">
        <v>0</v>
      </c>
      <c r="AB528" s="81">
        <v>0</v>
      </c>
      <c r="AC528" s="81">
        <v>0</v>
      </c>
      <c r="AD528" s="81">
        <v>0</v>
      </c>
      <c r="AE528" s="81">
        <v>0</v>
      </c>
      <c r="AF528" s="195"/>
      <c r="AG528" s="196"/>
    </row>
    <row r="529" spans="1:33" s="67" customFormat="1" ht="17.25" customHeight="1">
      <c r="A529" s="248" t="s">
        <v>121</v>
      </c>
      <c r="B529" s="237" t="s">
        <v>236</v>
      </c>
      <c r="C529" s="217"/>
      <c r="D529" s="93"/>
      <c r="E529" s="94"/>
      <c r="F529" s="94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5"/>
      <c r="S529" s="96"/>
      <c r="T529" s="96"/>
      <c r="U529" s="68" t="s">
        <v>12</v>
      </c>
      <c r="V529" s="69">
        <f aca="true" t="shared" si="155" ref="V529:AE529">SUM(V530:V534)</f>
        <v>2788.2</v>
      </c>
      <c r="W529" s="69">
        <f t="shared" si="155"/>
        <v>0</v>
      </c>
      <c r="X529" s="69">
        <f t="shared" si="155"/>
        <v>2788.2</v>
      </c>
      <c r="Y529" s="69">
        <f t="shared" si="155"/>
        <v>0</v>
      </c>
      <c r="Z529" s="69">
        <f t="shared" si="155"/>
        <v>0</v>
      </c>
      <c r="AA529" s="69">
        <f t="shared" si="155"/>
        <v>0</v>
      </c>
      <c r="AB529" s="69">
        <f t="shared" si="155"/>
        <v>0</v>
      </c>
      <c r="AC529" s="69">
        <f t="shared" si="155"/>
        <v>0</v>
      </c>
      <c r="AD529" s="69">
        <f t="shared" si="155"/>
        <v>0</v>
      </c>
      <c r="AE529" s="69">
        <f t="shared" si="155"/>
        <v>0</v>
      </c>
      <c r="AF529" s="205" t="s">
        <v>13</v>
      </c>
      <c r="AG529" s="206"/>
    </row>
    <row r="530" spans="1:33" s="67" customFormat="1" ht="17.25" customHeight="1">
      <c r="A530" s="248"/>
      <c r="B530" s="237"/>
      <c r="C530" s="218"/>
      <c r="D530" s="97"/>
      <c r="E530" s="98"/>
      <c r="F530" s="98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"/>
      <c r="S530" s="65"/>
      <c r="T530" s="65"/>
      <c r="U530" s="66" t="s">
        <v>81</v>
      </c>
      <c r="V530" s="97">
        <f aca="true" t="shared" si="156" ref="V530:W534">X530+Z530+AB530+AD530</f>
        <v>0</v>
      </c>
      <c r="W530" s="97">
        <f t="shared" si="156"/>
        <v>0</v>
      </c>
      <c r="X530" s="71">
        <v>0</v>
      </c>
      <c r="Y530" s="97">
        <v>0</v>
      </c>
      <c r="Z530" s="97">
        <v>0</v>
      </c>
      <c r="AA530" s="97">
        <v>0</v>
      </c>
      <c r="AB530" s="97">
        <v>0</v>
      </c>
      <c r="AC530" s="97">
        <v>0</v>
      </c>
      <c r="AD530" s="97">
        <v>0</v>
      </c>
      <c r="AE530" s="97">
        <v>0</v>
      </c>
      <c r="AF530" s="207"/>
      <c r="AG530" s="208"/>
    </row>
    <row r="531" spans="1:33" s="67" customFormat="1" ht="17.25" customHeight="1">
      <c r="A531" s="248"/>
      <c r="B531" s="237"/>
      <c r="C531" s="218"/>
      <c r="D531" s="97"/>
      <c r="E531" s="98"/>
      <c r="F531" s="98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"/>
      <c r="S531" s="99"/>
      <c r="T531" s="99"/>
      <c r="U531" s="66" t="s">
        <v>82</v>
      </c>
      <c r="V531" s="97">
        <f t="shared" si="156"/>
        <v>0</v>
      </c>
      <c r="W531" s="97">
        <f t="shared" si="156"/>
        <v>0</v>
      </c>
      <c r="X531" s="71">
        <v>0</v>
      </c>
      <c r="Y531" s="97">
        <v>0</v>
      </c>
      <c r="Z531" s="97">
        <v>0</v>
      </c>
      <c r="AA531" s="97">
        <v>0</v>
      </c>
      <c r="AB531" s="97">
        <v>0</v>
      </c>
      <c r="AC531" s="97">
        <v>0</v>
      </c>
      <c r="AD531" s="97">
        <v>0</v>
      </c>
      <c r="AE531" s="97">
        <v>0</v>
      </c>
      <c r="AF531" s="207"/>
      <c r="AG531" s="208"/>
    </row>
    <row r="532" spans="1:33" s="67" customFormat="1" ht="17.25" customHeight="1">
      <c r="A532" s="248"/>
      <c r="B532" s="237"/>
      <c r="C532" s="218"/>
      <c r="D532" s="97"/>
      <c r="E532" s="98"/>
      <c r="F532" s="98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"/>
      <c r="S532" s="65"/>
      <c r="T532" s="65"/>
      <c r="U532" s="66" t="s">
        <v>239</v>
      </c>
      <c r="V532" s="97">
        <f t="shared" si="156"/>
        <v>0</v>
      </c>
      <c r="W532" s="97">
        <f t="shared" si="156"/>
        <v>0</v>
      </c>
      <c r="X532" s="71">
        <v>0</v>
      </c>
      <c r="Y532" s="97">
        <v>0</v>
      </c>
      <c r="Z532" s="97">
        <v>0</v>
      </c>
      <c r="AA532" s="97">
        <v>0</v>
      </c>
      <c r="AB532" s="97">
        <v>0</v>
      </c>
      <c r="AC532" s="97">
        <v>0</v>
      </c>
      <c r="AD532" s="97">
        <v>0</v>
      </c>
      <c r="AE532" s="97">
        <v>0</v>
      </c>
      <c r="AF532" s="207"/>
      <c r="AG532" s="208"/>
    </row>
    <row r="533" spans="1:33" s="67" customFormat="1" ht="17.25" customHeight="1">
      <c r="A533" s="248"/>
      <c r="B533" s="237"/>
      <c r="C533" s="218"/>
      <c r="D533" s="97"/>
      <c r="E533" s="98"/>
      <c r="F533" s="98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"/>
      <c r="S533" s="142" t="s">
        <v>298</v>
      </c>
      <c r="T533" s="142" t="s">
        <v>299</v>
      </c>
      <c r="U533" s="66" t="s">
        <v>240</v>
      </c>
      <c r="V533" s="135">
        <f>X533+Z533+AB533+AD533</f>
        <v>2788.2</v>
      </c>
      <c r="W533" s="135">
        <f>Y533+AA533+AC533+AE533</f>
        <v>0</v>
      </c>
      <c r="X533" s="71">
        <v>2788.2</v>
      </c>
      <c r="Y533" s="97">
        <v>0</v>
      </c>
      <c r="Z533" s="97">
        <v>0</v>
      </c>
      <c r="AA533" s="97">
        <v>0</v>
      </c>
      <c r="AB533" s="97">
        <v>0</v>
      </c>
      <c r="AC533" s="97">
        <v>0</v>
      </c>
      <c r="AD533" s="97">
        <v>0</v>
      </c>
      <c r="AE533" s="97">
        <v>0</v>
      </c>
      <c r="AF533" s="207"/>
      <c r="AG533" s="208"/>
    </row>
    <row r="534" spans="1:33" s="67" customFormat="1" ht="17.25" customHeight="1">
      <c r="A534" s="248"/>
      <c r="B534" s="237"/>
      <c r="C534" s="218"/>
      <c r="D534" s="97"/>
      <c r="E534" s="98"/>
      <c r="F534" s="98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"/>
      <c r="S534" s="65"/>
      <c r="T534" s="65"/>
      <c r="U534" s="66" t="s">
        <v>241</v>
      </c>
      <c r="V534" s="97">
        <f t="shared" si="156"/>
        <v>0</v>
      </c>
      <c r="W534" s="97">
        <f t="shared" si="156"/>
        <v>0</v>
      </c>
      <c r="X534" s="71">
        <v>0</v>
      </c>
      <c r="Y534" s="97">
        <v>0</v>
      </c>
      <c r="Z534" s="97">
        <v>0</v>
      </c>
      <c r="AA534" s="97">
        <v>0</v>
      </c>
      <c r="AB534" s="97">
        <v>0</v>
      </c>
      <c r="AC534" s="97">
        <v>0</v>
      </c>
      <c r="AD534" s="97">
        <v>0</v>
      </c>
      <c r="AE534" s="97">
        <v>0</v>
      </c>
      <c r="AF534" s="207"/>
      <c r="AG534" s="208"/>
    </row>
    <row r="535" spans="1:33" s="67" customFormat="1" ht="17.25" customHeight="1">
      <c r="A535" s="248"/>
      <c r="B535" s="237"/>
      <c r="C535" s="97"/>
      <c r="D535" s="97"/>
      <c r="E535" s="98"/>
      <c r="F535" s="98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"/>
      <c r="S535" s="99"/>
      <c r="T535" s="99"/>
      <c r="U535" s="66" t="s">
        <v>252</v>
      </c>
      <c r="V535" s="97">
        <f>X535+Z535+AB535+AD535</f>
        <v>0</v>
      </c>
      <c r="W535" s="97">
        <f>Y535+AA535+AC535+AE535</f>
        <v>0</v>
      </c>
      <c r="X535" s="71">
        <v>0</v>
      </c>
      <c r="Y535" s="97">
        <v>0</v>
      </c>
      <c r="Z535" s="97">
        <v>0</v>
      </c>
      <c r="AA535" s="97">
        <v>0</v>
      </c>
      <c r="AB535" s="97">
        <v>0</v>
      </c>
      <c r="AC535" s="97">
        <v>0</v>
      </c>
      <c r="AD535" s="97">
        <v>0</v>
      </c>
      <c r="AE535" s="97">
        <v>0</v>
      </c>
      <c r="AF535" s="207"/>
      <c r="AG535" s="208"/>
    </row>
    <row r="536" spans="1:33" s="67" customFormat="1" ht="17.25" customHeight="1" thickBot="1">
      <c r="A536" s="248"/>
      <c r="B536" s="237"/>
      <c r="C536" s="100"/>
      <c r="D536" s="100"/>
      <c r="E536" s="102"/>
      <c r="F536" s="102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3"/>
      <c r="S536" s="104"/>
      <c r="T536" s="104"/>
      <c r="U536" s="72" t="s">
        <v>253</v>
      </c>
      <c r="V536" s="97">
        <f>X536+Z536+AB536+AD536</f>
        <v>0</v>
      </c>
      <c r="W536" s="97">
        <f>Y536+AA536+AC536+AE536</f>
        <v>0</v>
      </c>
      <c r="X536" s="71">
        <v>0</v>
      </c>
      <c r="Y536" s="97">
        <v>0</v>
      </c>
      <c r="Z536" s="97">
        <v>0</v>
      </c>
      <c r="AA536" s="97">
        <v>0</v>
      </c>
      <c r="AB536" s="97">
        <v>0</v>
      </c>
      <c r="AC536" s="97">
        <v>0</v>
      </c>
      <c r="AD536" s="97">
        <v>0</v>
      </c>
      <c r="AE536" s="97">
        <v>0</v>
      </c>
      <c r="AF536" s="209"/>
      <c r="AG536" s="210"/>
    </row>
    <row r="537" spans="1:33" s="70" customFormat="1" ht="17.25" customHeight="1">
      <c r="A537" s="171"/>
      <c r="B537" s="324" t="s">
        <v>272</v>
      </c>
      <c r="C537" s="120" t="s">
        <v>12</v>
      </c>
      <c r="D537" s="69">
        <f aca="true" t="shared" si="157" ref="D537:Q537">SUM(D538:D544)</f>
        <v>31.810000000000002</v>
      </c>
      <c r="E537" s="69">
        <f t="shared" si="157"/>
        <v>0</v>
      </c>
      <c r="F537" s="69">
        <f t="shared" si="157"/>
        <v>24</v>
      </c>
      <c r="G537" s="69">
        <f t="shared" si="157"/>
        <v>0</v>
      </c>
      <c r="H537" s="69">
        <f t="shared" si="157"/>
        <v>17</v>
      </c>
      <c r="I537" s="69">
        <f t="shared" si="157"/>
        <v>0</v>
      </c>
      <c r="J537" s="69">
        <f t="shared" si="157"/>
        <v>0</v>
      </c>
      <c r="K537" s="69">
        <f t="shared" si="157"/>
        <v>0</v>
      </c>
      <c r="L537" s="69">
        <f t="shared" si="157"/>
        <v>0</v>
      </c>
      <c r="M537" s="69">
        <f t="shared" si="157"/>
        <v>0</v>
      </c>
      <c r="N537" s="69">
        <f t="shared" si="157"/>
        <v>0</v>
      </c>
      <c r="O537" s="69">
        <f t="shared" si="157"/>
        <v>0</v>
      </c>
      <c r="P537" s="69">
        <f t="shared" si="157"/>
        <v>0</v>
      </c>
      <c r="Q537" s="69">
        <f t="shared" si="157"/>
        <v>0</v>
      </c>
      <c r="R537" s="124"/>
      <c r="S537" s="114"/>
      <c r="T537" s="114"/>
      <c r="U537" s="112" t="s">
        <v>12</v>
      </c>
      <c r="V537" s="69">
        <f aca="true" t="shared" si="158" ref="V537:AE537">SUM(V538:V544)</f>
        <v>844998.3179999999</v>
      </c>
      <c r="W537" s="69">
        <f t="shared" si="158"/>
        <v>0</v>
      </c>
      <c r="X537" s="69">
        <f t="shared" si="158"/>
        <v>788375.318</v>
      </c>
      <c r="Y537" s="69">
        <f t="shared" si="158"/>
        <v>0</v>
      </c>
      <c r="Z537" s="69">
        <f t="shared" si="158"/>
        <v>0</v>
      </c>
      <c r="AA537" s="69">
        <f t="shared" si="158"/>
        <v>0</v>
      </c>
      <c r="AB537" s="69">
        <f t="shared" si="158"/>
        <v>56622.99999999999</v>
      </c>
      <c r="AC537" s="69">
        <f t="shared" si="158"/>
        <v>0</v>
      </c>
      <c r="AD537" s="69">
        <f t="shared" si="158"/>
        <v>0</v>
      </c>
      <c r="AE537" s="69">
        <f t="shared" si="158"/>
        <v>0</v>
      </c>
      <c r="AF537" s="121"/>
      <c r="AG537" s="122"/>
    </row>
    <row r="538" spans="1:33" s="70" customFormat="1" ht="17.25" customHeight="1">
      <c r="A538" s="353"/>
      <c r="B538" s="273"/>
      <c r="C538" s="112">
        <v>2024</v>
      </c>
      <c r="D538" s="113">
        <f>D338+D346+D354+D362+D370+D378+D386+D394+D402+D410+D418+D426+D434+D442+D450+D458+D466+D474+D482+D490+D498+D506+D514+D530+D522</f>
        <v>0</v>
      </c>
      <c r="E538" s="113">
        <f aca="true" t="shared" si="159" ref="E538:Q538">E338+E346+E354+E362+E370+E378+E386+E394+E402+E410+E418+E426+E434+E442+E450+E458+E466+E474+E482+E490+E498+E506+E514+E530+E522</f>
        <v>0</v>
      </c>
      <c r="F538" s="113">
        <f t="shared" si="159"/>
        <v>3</v>
      </c>
      <c r="G538" s="113">
        <f t="shared" si="159"/>
        <v>0</v>
      </c>
      <c r="H538" s="113">
        <f t="shared" si="159"/>
        <v>0</v>
      </c>
      <c r="I538" s="113">
        <f t="shared" si="159"/>
        <v>0</v>
      </c>
      <c r="J538" s="113">
        <f t="shared" si="159"/>
        <v>0</v>
      </c>
      <c r="K538" s="113">
        <f t="shared" si="159"/>
        <v>0</v>
      </c>
      <c r="L538" s="113">
        <f t="shared" si="159"/>
        <v>0</v>
      </c>
      <c r="M538" s="113">
        <f t="shared" si="159"/>
        <v>0</v>
      </c>
      <c r="N538" s="113">
        <f t="shared" si="159"/>
        <v>0</v>
      </c>
      <c r="O538" s="113">
        <f t="shared" si="159"/>
        <v>0</v>
      </c>
      <c r="P538" s="113">
        <f t="shared" si="159"/>
        <v>0</v>
      </c>
      <c r="Q538" s="113">
        <f t="shared" si="159"/>
        <v>0</v>
      </c>
      <c r="R538" s="125"/>
      <c r="S538" s="114"/>
      <c r="T538" s="114"/>
      <c r="U538" s="115" t="s">
        <v>81</v>
      </c>
      <c r="V538" s="113">
        <f>V338+V346+V354+V362+V370+V378+V386+V394+V402+V410+V418+V426+V434+V442+V450+V458+V466+V474+V482+V490+V498+V506+V514+V530+V522</f>
        <v>34905.7</v>
      </c>
      <c r="W538" s="113">
        <f aca="true" t="shared" si="160" ref="W538:AC538">W338+W346+W354+W362+W370+W378+W386+W394+W402+W410+W418+W426+W434+W442+W450+W458+W466+W474+W482+W490+W498+W506+W514+W530+W522</f>
        <v>0</v>
      </c>
      <c r="X538" s="113">
        <f t="shared" si="160"/>
        <v>16142.9</v>
      </c>
      <c r="Y538" s="113">
        <f t="shared" si="160"/>
        <v>0</v>
      </c>
      <c r="Z538" s="113">
        <f t="shared" si="160"/>
        <v>0</v>
      </c>
      <c r="AA538" s="113">
        <f t="shared" si="160"/>
        <v>0</v>
      </c>
      <c r="AB538" s="113">
        <f t="shared" si="160"/>
        <v>18762.8</v>
      </c>
      <c r="AC538" s="113">
        <f t="shared" si="160"/>
        <v>0</v>
      </c>
      <c r="AD538" s="113">
        <f>AD338+AD346+AD354+AD362+AD370+AD378+AD386+AD394+AD402+AD410+AD418+AD426+AD434+AD442+AD450+AD458+AD466+AD474+AD482+AD490+AD498+AD506+AD514+AD530+AD522</f>
        <v>0</v>
      </c>
      <c r="AE538" s="113">
        <f>AE338+AE346+AE354+AE362+AE370+AE378+AE386+AE394+AE402+AE410+AE418+AE426+AE434+AE442+AE450+AE458+AE466+AE474+AE482+AE490+AE498+AE506+AE514+AE530+AE522</f>
        <v>0</v>
      </c>
      <c r="AF538" s="252"/>
      <c r="AG538" s="253"/>
    </row>
    <row r="539" spans="1:33" s="70" customFormat="1" ht="17.25" customHeight="1">
      <c r="A539" s="353"/>
      <c r="B539" s="273"/>
      <c r="C539" s="116">
        <v>2025</v>
      </c>
      <c r="D539" s="113">
        <f aca="true" t="shared" si="161" ref="D539:Q544">D339+D347+D355+D363+D371+D379+D387+D395+D403+D411+D419+D427+D435+D443+D451+D459+D467+D475+D483+D491+D499+D507+D515+D531+D523</f>
        <v>0</v>
      </c>
      <c r="E539" s="113">
        <f t="shared" si="161"/>
        <v>0</v>
      </c>
      <c r="F539" s="113">
        <f t="shared" si="161"/>
        <v>0</v>
      </c>
      <c r="G539" s="113">
        <f t="shared" si="161"/>
        <v>0</v>
      </c>
      <c r="H539" s="113">
        <f t="shared" si="161"/>
        <v>1</v>
      </c>
      <c r="I539" s="113">
        <f t="shared" si="161"/>
        <v>0</v>
      </c>
      <c r="J539" s="113">
        <f t="shared" si="161"/>
        <v>0</v>
      </c>
      <c r="K539" s="113">
        <f t="shared" si="161"/>
        <v>0</v>
      </c>
      <c r="L539" s="113">
        <f t="shared" si="161"/>
        <v>0</v>
      </c>
      <c r="M539" s="113">
        <f t="shared" si="161"/>
        <v>0</v>
      </c>
      <c r="N539" s="113">
        <f t="shared" si="161"/>
        <v>0</v>
      </c>
      <c r="O539" s="113">
        <f t="shared" si="161"/>
        <v>0</v>
      </c>
      <c r="P539" s="113">
        <f t="shared" si="161"/>
        <v>0</v>
      </c>
      <c r="Q539" s="113">
        <f t="shared" si="161"/>
        <v>0</v>
      </c>
      <c r="R539" s="125"/>
      <c r="S539" s="99"/>
      <c r="T539" s="99"/>
      <c r="U539" s="115" t="s">
        <v>82</v>
      </c>
      <c r="V539" s="113">
        <f aca="true" t="shared" si="162" ref="V539:AC544">V339+V347+V355+V363+V371+V379+V387+V395+V403+V411+V419+V427+V435+V443+V451+V459+V467+V475+V483+V491+V499+V507+V515+V531+V523</f>
        <v>50034.1</v>
      </c>
      <c r="W539" s="113">
        <f t="shared" si="162"/>
        <v>0</v>
      </c>
      <c r="X539" s="113">
        <f t="shared" si="162"/>
        <v>12508.5</v>
      </c>
      <c r="Y539" s="113">
        <f t="shared" si="162"/>
        <v>0</v>
      </c>
      <c r="Z539" s="113">
        <f t="shared" si="162"/>
        <v>0</v>
      </c>
      <c r="AA539" s="113">
        <f t="shared" si="162"/>
        <v>0</v>
      </c>
      <c r="AB539" s="113">
        <f t="shared" si="162"/>
        <v>37525.6</v>
      </c>
      <c r="AC539" s="113">
        <f t="shared" si="162"/>
        <v>0</v>
      </c>
      <c r="AD539" s="113">
        <f>AD339+AD347+AD355+AD363+AD371+AD379+AD387+AD395+AD403+AD411+AD419+AD427+AD435+AD443+AD451+AD459+AD467+AD475+AD483+AD491+AD499+AD507+AD515+AD531+AD523</f>
        <v>0</v>
      </c>
      <c r="AE539" s="113">
        <f>AE339+AE347+AE355+AE363+AE371+AE379+AE387+AE395+AE403+AE411+AE419+AE427+AE435+AE443+AE451+AE459+AE467+AE475+AE483+AE491+AE499+AE507+AE515+AE531+AE523</f>
        <v>0</v>
      </c>
      <c r="AF539" s="252"/>
      <c r="AG539" s="253"/>
    </row>
    <row r="540" spans="1:33" s="70" customFormat="1" ht="17.25" customHeight="1">
      <c r="A540" s="353"/>
      <c r="B540" s="273"/>
      <c r="C540" s="116">
        <v>2026</v>
      </c>
      <c r="D540" s="113">
        <f t="shared" si="161"/>
        <v>0</v>
      </c>
      <c r="E540" s="113">
        <f t="shared" si="161"/>
        <v>0</v>
      </c>
      <c r="F540" s="113">
        <f t="shared" si="161"/>
        <v>0</v>
      </c>
      <c r="G540" s="113">
        <f t="shared" si="161"/>
        <v>0</v>
      </c>
      <c r="H540" s="113">
        <f t="shared" si="161"/>
        <v>0</v>
      </c>
      <c r="I540" s="113">
        <f t="shared" si="161"/>
        <v>0</v>
      </c>
      <c r="J540" s="113">
        <f t="shared" si="161"/>
        <v>0</v>
      </c>
      <c r="K540" s="113">
        <f t="shared" si="161"/>
        <v>0</v>
      </c>
      <c r="L540" s="113">
        <f t="shared" si="161"/>
        <v>0</v>
      </c>
      <c r="M540" s="113">
        <f t="shared" si="161"/>
        <v>0</v>
      </c>
      <c r="N540" s="113">
        <f t="shared" si="161"/>
        <v>0</v>
      </c>
      <c r="O540" s="113">
        <f t="shared" si="161"/>
        <v>0</v>
      </c>
      <c r="P540" s="113">
        <f t="shared" si="161"/>
        <v>0</v>
      </c>
      <c r="Q540" s="113">
        <f t="shared" si="161"/>
        <v>0</v>
      </c>
      <c r="R540" s="125"/>
      <c r="S540" s="65"/>
      <c r="T540" s="65"/>
      <c r="U540" s="115" t="s">
        <v>239</v>
      </c>
      <c r="V540" s="113">
        <f t="shared" si="162"/>
        <v>0</v>
      </c>
      <c r="W540" s="113">
        <f t="shared" si="162"/>
        <v>0</v>
      </c>
      <c r="X540" s="113">
        <f t="shared" si="162"/>
        <v>0</v>
      </c>
      <c r="Y540" s="113">
        <f t="shared" si="162"/>
        <v>0</v>
      </c>
      <c r="Z540" s="113">
        <f t="shared" si="162"/>
        <v>0</v>
      </c>
      <c r="AA540" s="113">
        <f t="shared" si="162"/>
        <v>0</v>
      </c>
      <c r="AB540" s="113">
        <f t="shared" si="162"/>
        <v>0</v>
      </c>
      <c r="AC540" s="113">
        <f>AC340+AC348+AC356+AC364+AC372+AC380+AC388+AC396+AC404+AC412+AC420+AC428+AC436+AC444+AC452+AC460+AC468+AC476+AC484+AC492+AC500+AC508+AC516+AC532</f>
        <v>0</v>
      </c>
      <c r="AD540" s="113">
        <f>AD340+AD348+AD356+AD364+AD372+AD380+AD388+AD396+AD404+AD412+AD420+AD428+AD436+AD444+AD452+AD460+AD468+AD476+AD484+AD492+AD500+AD508+AD516+AD532</f>
        <v>0</v>
      </c>
      <c r="AE540" s="113">
        <f>AE340+AE348+AE356+AE364+AE372+AE380+AE388+AE396+AE404+AE412+AE420+AE428+AE436+AE444+AE452+AE460+AE468+AE476+AE484+AE492+AE500+AE508+AE516+AE532</f>
        <v>0</v>
      </c>
      <c r="AF540" s="252"/>
      <c r="AG540" s="253"/>
    </row>
    <row r="541" spans="1:33" s="70" customFormat="1" ht="17.25" customHeight="1">
      <c r="A541" s="353"/>
      <c r="B541" s="273"/>
      <c r="C541" s="116">
        <v>2027</v>
      </c>
      <c r="D541" s="113">
        <f t="shared" si="161"/>
        <v>2</v>
      </c>
      <c r="E541" s="113">
        <f t="shared" si="161"/>
        <v>0</v>
      </c>
      <c r="F541" s="113">
        <f t="shared" si="161"/>
        <v>3</v>
      </c>
      <c r="G541" s="113">
        <f t="shared" si="161"/>
        <v>0</v>
      </c>
      <c r="H541" s="113">
        <f t="shared" si="161"/>
        <v>1</v>
      </c>
      <c r="I541" s="113">
        <f t="shared" si="161"/>
        <v>0</v>
      </c>
      <c r="J541" s="113">
        <f t="shared" si="161"/>
        <v>0</v>
      </c>
      <c r="K541" s="113">
        <f t="shared" si="161"/>
        <v>0</v>
      </c>
      <c r="L541" s="113">
        <f t="shared" si="161"/>
        <v>0</v>
      </c>
      <c r="M541" s="113">
        <f t="shared" si="161"/>
        <v>0</v>
      </c>
      <c r="N541" s="113">
        <f t="shared" si="161"/>
        <v>0</v>
      </c>
      <c r="O541" s="113">
        <f t="shared" si="161"/>
        <v>0</v>
      </c>
      <c r="P541" s="113">
        <f t="shared" si="161"/>
        <v>0</v>
      </c>
      <c r="Q541" s="113">
        <f t="shared" si="161"/>
        <v>0</v>
      </c>
      <c r="R541" s="125"/>
      <c r="S541" s="65"/>
      <c r="T541" s="65"/>
      <c r="U541" s="115" t="s">
        <v>240</v>
      </c>
      <c r="V541" s="113">
        <f t="shared" si="162"/>
        <v>15726.099999999999</v>
      </c>
      <c r="W541" s="113">
        <f t="shared" si="162"/>
        <v>0</v>
      </c>
      <c r="X541" s="113">
        <f t="shared" si="162"/>
        <v>15391.5</v>
      </c>
      <c r="Y541" s="113">
        <f t="shared" si="162"/>
        <v>0</v>
      </c>
      <c r="Z541" s="113">
        <f t="shared" si="162"/>
        <v>0</v>
      </c>
      <c r="AA541" s="113">
        <f t="shared" si="162"/>
        <v>0</v>
      </c>
      <c r="AB541" s="113">
        <f t="shared" si="162"/>
        <v>334.6</v>
      </c>
      <c r="AC541" s="113">
        <f>AC341+AC349+AC357+AC365+AC373+AC381+AC389+AC397+AC405+AC413+AC421+AC429+AC437+AC445+AC453+AC461+AC469+AC477+AC485+AC493+AC501+AC509+AC517+AC533</f>
        <v>0</v>
      </c>
      <c r="AD541" s="113">
        <f>AD341+AD349+AD357+AD365+AD373+AD381+AD389+AD397+AD405+AD413+AD421+AD429+AD437+AD445+AD453+AD461+AD469+AD477+AD485+AD493+AD501+AD509+AD517+AD533</f>
        <v>0</v>
      </c>
      <c r="AE541" s="113">
        <f>AE341+AE349+AE357+AE365+AE373+AE381+AE389+AE397+AE405+AE413+AE421+AE429+AE437+AE445+AE453+AE461+AE469+AE477+AE485+AE493+AE501+AE509+AE517+AE533</f>
        <v>0</v>
      </c>
      <c r="AF541" s="252"/>
      <c r="AG541" s="253"/>
    </row>
    <row r="542" spans="1:33" s="70" customFormat="1" ht="17.25" customHeight="1">
      <c r="A542" s="353"/>
      <c r="B542" s="273"/>
      <c r="C542" s="116">
        <v>2028</v>
      </c>
      <c r="D542" s="113">
        <f t="shared" si="161"/>
        <v>8.61</v>
      </c>
      <c r="E542" s="113">
        <f t="shared" si="161"/>
        <v>0</v>
      </c>
      <c r="F542" s="113">
        <f t="shared" si="161"/>
        <v>11</v>
      </c>
      <c r="G542" s="113">
        <f t="shared" si="161"/>
        <v>0</v>
      </c>
      <c r="H542" s="113">
        <f t="shared" si="161"/>
        <v>9</v>
      </c>
      <c r="I542" s="113">
        <f t="shared" si="161"/>
        <v>0</v>
      </c>
      <c r="J542" s="113">
        <f t="shared" si="161"/>
        <v>0</v>
      </c>
      <c r="K542" s="113">
        <f t="shared" si="161"/>
        <v>0</v>
      </c>
      <c r="L542" s="113">
        <f t="shared" si="161"/>
        <v>0</v>
      </c>
      <c r="M542" s="113">
        <f t="shared" si="161"/>
        <v>0</v>
      </c>
      <c r="N542" s="113">
        <f t="shared" si="161"/>
        <v>0</v>
      </c>
      <c r="O542" s="113">
        <f t="shared" si="161"/>
        <v>0</v>
      </c>
      <c r="P542" s="113">
        <f t="shared" si="161"/>
        <v>0</v>
      </c>
      <c r="Q542" s="113">
        <f t="shared" si="161"/>
        <v>0</v>
      </c>
      <c r="R542" s="125"/>
      <c r="S542" s="99"/>
      <c r="T542" s="99"/>
      <c r="U542" s="115" t="s">
        <v>241</v>
      </c>
      <c r="V542" s="113">
        <f t="shared" si="162"/>
        <v>303454.89999999997</v>
      </c>
      <c r="W542" s="113">
        <f t="shared" si="162"/>
        <v>0</v>
      </c>
      <c r="X542" s="113">
        <f t="shared" si="162"/>
        <v>303454.89999999997</v>
      </c>
      <c r="Y542" s="113">
        <f t="shared" si="162"/>
        <v>0</v>
      </c>
      <c r="Z542" s="113">
        <f t="shared" si="162"/>
        <v>0</v>
      </c>
      <c r="AA542" s="113">
        <f t="shared" si="162"/>
        <v>0</v>
      </c>
      <c r="AB542" s="113">
        <f t="shared" si="162"/>
        <v>0</v>
      </c>
      <c r="AC542" s="113">
        <f>AC342+AC350+AC358+AC366+AC374+AC382+AC390+AC398+AC406+AC414+AC422+AC430+AC438+AC446+AC454+AC462+AC470+AC478+AC486+AC494+AC502+AC510+AC518+AC534</f>
        <v>0</v>
      </c>
      <c r="AD542" s="113">
        <f>AD342+AD350+AD358+AD366+AD374+AD382+AD390+AD398+AD406+AD414+AD422+AD430+AD438+AD446+AD454+AD462+AD470+AD478+AD486+AD494+AD502+AD510+AD518+AD534</f>
        <v>0</v>
      </c>
      <c r="AE542" s="113">
        <f>AE342+AE350+AE358+AE366+AE374+AE382+AE390+AE398+AE406+AE414+AE422+AE430+AE438+AE446+AE454+AE462+AE470+AE478+AE486+AE494+AE502+AE510+AE518+AE534</f>
        <v>0</v>
      </c>
      <c r="AF542" s="252"/>
      <c r="AG542" s="253"/>
    </row>
    <row r="543" spans="1:33" s="117" customFormat="1" ht="17.25" customHeight="1">
      <c r="A543" s="353"/>
      <c r="B543" s="273"/>
      <c r="C543" s="116">
        <v>2029</v>
      </c>
      <c r="D543" s="113">
        <f t="shared" si="161"/>
        <v>16.1</v>
      </c>
      <c r="E543" s="113">
        <f t="shared" si="161"/>
        <v>0</v>
      </c>
      <c r="F543" s="113">
        <f t="shared" si="161"/>
        <v>3</v>
      </c>
      <c r="G543" s="113">
        <f t="shared" si="161"/>
        <v>0</v>
      </c>
      <c r="H543" s="113">
        <f t="shared" si="161"/>
        <v>3</v>
      </c>
      <c r="I543" s="113">
        <f t="shared" si="161"/>
        <v>0</v>
      </c>
      <c r="J543" s="113">
        <f t="shared" si="161"/>
        <v>0</v>
      </c>
      <c r="K543" s="113">
        <f t="shared" si="161"/>
        <v>0</v>
      </c>
      <c r="L543" s="113">
        <f t="shared" si="161"/>
        <v>0</v>
      </c>
      <c r="M543" s="113">
        <f t="shared" si="161"/>
        <v>0</v>
      </c>
      <c r="N543" s="113">
        <f t="shared" si="161"/>
        <v>0</v>
      </c>
      <c r="O543" s="113">
        <f t="shared" si="161"/>
        <v>0</v>
      </c>
      <c r="P543" s="113">
        <f t="shared" si="161"/>
        <v>0</v>
      </c>
      <c r="Q543" s="113">
        <f t="shared" si="161"/>
        <v>0</v>
      </c>
      <c r="R543" s="126"/>
      <c r="S543" s="65"/>
      <c r="T543" s="65"/>
      <c r="U543" s="115" t="s">
        <v>252</v>
      </c>
      <c r="V543" s="113">
        <f t="shared" si="162"/>
        <v>295919.3</v>
      </c>
      <c r="W543" s="113">
        <f t="shared" si="162"/>
        <v>0</v>
      </c>
      <c r="X543" s="113">
        <f t="shared" si="162"/>
        <v>295919.3</v>
      </c>
      <c r="Y543" s="113">
        <f t="shared" si="162"/>
        <v>0</v>
      </c>
      <c r="Z543" s="113">
        <f t="shared" si="162"/>
        <v>0</v>
      </c>
      <c r="AA543" s="113">
        <f t="shared" si="162"/>
        <v>0</v>
      </c>
      <c r="AB543" s="113">
        <f t="shared" si="162"/>
        <v>0</v>
      </c>
      <c r="AC543" s="113">
        <f>AC343+AC351+AC359+AC367+AC375+AC383+AC391+AC399+AC407+AC415+AC423+AC431+AC439+AC447+AC455+AC463+AC471+AC479+AC487+AC495+AC503+AC511+AC519+AC535</f>
        <v>0</v>
      </c>
      <c r="AD543" s="113">
        <f>AD343+AD351+AD359+AD367+AD375+AD383+AD391+AD399+AD407+AD415+AD423+AD431+AD439+AD447+AD455+AD463+AD471+AD479+AD487+AD495+AD503+AD511+AD519+AD535</f>
        <v>0</v>
      </c>
      <c r="AE543" s="113">
        <f>AE343+AE351+AE359+AE367+AE375+AE383+AE391+AE399+AE407+AE415+AE423+AE431+AE439+AE447+AE455+AE463+AE471+AE479+AE487+AE495+AE503+AE511+AE519+AE535</f>
        <v>0</v>
      </c>
      <c r="AF543" s="252"/>
      <c r="AG543" s="253"/>
    </row>
    <row r="544" spans="1:33" s="70" customFormat="1" ht="17.25" customHeight="1" thickBot="1">
      <c r="A544" s="353"/>
      <c r="B544" s="274"/>
      <c r="C544" s="118">
        <v>2030</v>
      </c>
      <c r="D544" s="113">
        <f t="shared" si="161"/>
        <v>5.1</v>
      </c>
      <c r="E544" s="113">
        <f t="shared" si="161"/>
        <v>0</v>
      </c>
      <c r="F544" s="113">
        <f t="shared" si="161"/>
        <v>4</v>
      </c>
      <c r="G544" s="113">
        <f t="shared" si="161"/>
        <v>0</v>
      </c>
      <c r="H544" s="113">
        <f t="shared" si="161"/>
        <v>3</v>
      </c>
      <c r="I544" s="113">
        <f t="shared" si="161"/>
        <v>0</v>
      </c>
      <c r="J544" s="113">
        <f t="shared" si="161"/>
        <v>0</v>
      </c>
      <c r="K544" s="113">
        <f t="shared" si="161"/>
        <v>0</v>
      </c>
      <c r="L544" s="113">
        <f t="shared" si="161"/>
        <v>0</v>
      </c>
      <c r="M544" s="113">
        <f t="shared" si="161"/>
        <v>0</v>
      </c>
      <c r="N544" s="113">
        <f t="shared" si="161"/>
        <v>0</v>
      </c>
      <c r="O544" s="113">
        <f t="shared" si="161"/>
        <v>0</v>
      </c>
      <c r="P544" s="113">
        <f t="shared" si="161"/>
        <v>0</v>
      </c>
      <c r="Q544" s="113">
        <f t="shared" si="161"/>
        <v>0</v>
      </c>
      <c r="R544" s="127"/>
      <c r="S544" s="65"/>
      <c r="T544" s="65"/>
      <c r="U544" s="115" t="s">
        <v>253</v>
      </c>
      <c r="V544" s="113">
        <f t="shared" si="162"/>
        <v>144958.218</v>
      </c>
      <c r="W544" s="113">
        <f t="shared" si="162"/>
        <v>0</v>
      </c>
      <c r="X544" s="113">
        <f t="shared" si="162"/>
        <v>144958.218</v>
      </c>
      <c r="Y544" s="113">
        <f t="shared" si="162"/>
        <v>0</v>
      </c>
      <c r="Z544" s="113">
        <f t="shared" si="162"/>
        <v>0</v>
      </c>
      <c r="AA544" s="113">
        <f t="shared" si="162"/>
        <v>0</v>
      </c>
      <c r="AB544" s="113">
        <f t="shared" si="162"/>
        <v>0</v>
      </c>
      <c r="AC544" s="113">
        <f>AC344+AC352+AC360+AC368+AC376+AC384+AC392+AC400+AC408+AC416+AC424+AC432+AC440+AC448+AC456+AC464+AC472+AC480+AC488+AC496+AC504+AC512+AC520+AC536</f>
        <v>0</v>
      </c>
      <c r="AD544" s="113">
        <f>AD344+AD352+AD360+AD368+AD376+AD384+AD392+AD400+AD408+AD416+AD424+AD432+AD440+AD448+AD456+AD464+AD472+AD480+AD488+AD496+AD504+AD512+AD520+AD536</f>
        <v>0</v>
      </c>
      <c r="AE544" s="113">
        <f>AE344+AE352+AE360+AE368+AE376+AE384+AE392+AE400+AE408+AE416+AE424+AE432+AE440+AE448+AE456+AE464+AE472+AE480+AE488+AE496+AE504+AE512+AE520+AE536</f>
        <v>0</v>
      </c>
      <c r="AF544" s="254"/>
      <c r="AG544" s="255"/>
    </row>
    <row r="545" spans="1:33" s="70" customFormat="1" ht="17.25" customHeight="1">
      <c r="A545" s="328" t="s">
        <v>291</v>
      </c>
      <c r="B545" s="329"/>
      <c r="C545" s="326"/>
      <c r="D545" s="326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327"/>
      <c r="U545" s="68" t="s">
        <v>12</v>
      </c>
      <c r="V545" s="69">
        <f aca="true" t="shared" si="163" ref="V545:AE545">SUM(V546:V552)</f>
        <v>1825304.548</v>
      </c>
      <c r="W545" s="69">
        <f t="shared" si="163"/>
        <v>0</v>
      </c>
      <c r="X545" s="69">
        <f t="shared" si="163"/>
        <v>1659444.648</v>
      </c>
      <c r="Y545" s="69">
        <f t="shared" si="163"/>
        <v>0</v>
      </c>
      <c r="Z545" s="69">
        <f t="shared" si="163"/>
        <v>0</v>
      </c>
      <c r="AA545" s="69">
        <f t="shared" si="163"/>
        <v>0</v>
      </c>
      <c r="AB545" s="69">
        <f t="shared" si="163"/>
        <v>165859.9</v>
      </c>
      <c r="AC545" s="69">
        <f t="shared" si="163"/>
        <v>0</v>
      </c>
      <c r="AD545" s="69">
        <f t="shared" si="163"/>
        <v>0</v>
      </c>
      <c r="AE545" s="69">
        <f t="shared" si="163"/>
        <v>0</v>
      </c>
      <c r="AF545" s="331"/>
      <c r="AG545" s="332"/>
    </row>
    <row r="546" spans="1:33" s="70" customFormat="1" ht="17.25" customHeight="1">
      <c r="A546" s="328"/>
      <c r="B546" s="329"/>
      <c r="C546" s="329"/>
      <c r="D546" s="329"/>
      <c r="E546" s="329"/>
      <c r="F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30"/>
      <c r="U546" s="115" t="s">
        <v>81</v>
      </c>
      <c r="V546" s="128">
        <f aca="true" t="shared" si="164" ref="V546:V552">V304+V329+V538</f>
        <v>389006.6000000001</v>
      </c>
      <c r="W546" s="128">
        <f aca="true" t="shared" si="165" ref="W546:AE546">W304+W329+W538</f>
        <v>0</v>
      </c>
      <c r="X546" s="128">
        <f t="shared" si="165"/>
        <v>299572.70000000007</v>
      </c>
      <c r="Y546" s="128">
        <f t="shared" si="165"/>
        <v>0</v>
      </c>
      <c r="Z546" s="128">
        <f t="shared" si="165"/>
        <v>0</v>
      </c>
      <c r="AA546" s="128">
        <f t="shared" si="165"/>
        <v>0</v>
      </c>
      <c r="AB546" s="128">
        <f t="shared" si="165"/>
        <v>89433.9</v>
      </c>
      <c r="AC546" s="128">
        <f t="shared" si="165"/>
        <v>0</v>
      </c>
      <c r="AD546" s="128">
        <f t="shared" si="165"/>
        <v>0</v>
      </c>
      <c r="AE546" s="128">
        <f t="shared" si="165"/>
        <v>0</v>
      </c>
      <c r="AF546" s="333"/>
      <c r="AG546" s="334"/>
    </row>
    <row r="547" spans="1:33" s="70" customFormat="1" ht="17.25" customHeight="1">
      <c r="A547" s="328"/>
      <c r="B547" s="329"/>
      <c r="C547" s="329"/>
      <c r="D547" s="329"/>
      <c r="E547" s="329"/>
      <c r="F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  <c r="R547" s="329"/>
      <c r="S547" s="329"/>
      <c r="T547" s="330"/>
      <c r="U547" s="115" t="s">
        <v>82</v>
      </c>
      <c r="V547" s="128">
        <f t="shared" si="164"/>
        <v>176916.4</v>
      </c>
      <c r="W547" s="128">
        <f aca="true" t="shared" si="166" ref="W547:AE547">W305+W330+W539</f>
        <v>0</v>
      </c>
      <c r="X547" s="128">
        <f t="shared" si="166"/>
        <v>135624.6</v>
      </c>
      <c r="Y547" s="128">
        <f t="shared" si="166"/>
        <v>0</v>
      </c>
      <c r="Z547" s="128">
        <f t="shared" si="166"/>
        <v>0</v>
      </c>
      <c r="AA547" s="128">
        <f t="shared" si="166"/>
        <v>0</v>
      </c>
      <c r="AB547" s="128">
        <f t="shared" si="166"/>
        <v>41291.799999999996</v>
      </c>
      <c r="AC547" s="128">
        <f t="shared" si="166"/>
        <v>0</v>
      </c>
      <c r="AD547" s="128">
        <f t="shared" si="166"/>
        <v>0</v>
      </c>
      <c r="AE547" s="128">
        <f t="shared" si="166"/>
        <v>0</v>
      </c>
      <c r="AF547" s="333"/>
      <c r="AG547" s="334"/>
    </row>
    <row r="548" spans="1:33" s="70" customFormat="1" ht="17.25" customHeight="1">
      <c r="A548" s="328"/>
      <c r="B548" s="329"/>
      <c r="C548" s="329"/>
      <c r="D548" s="329"/>
      <c r="E548" s="329"/>
      <c r="F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30"/>
      <c r="U548" s="115" t="s">
        <v>239</v>
      </c>
      <c r="V548" s="128">
        <f t="shared" si="164"/>
        <v>46399.5</v>
      </c>
      <c r="W548" s="128">
        <f aca="true" t="shared" si="167" ref="W548:AE548">W306+W331+W540</f>
        <v>0</v>
      </c>
      <c r="X548" s="128">
        <f t="shared" si="167"/>
        <v>11599.9</v>
      </c>
      <c r="Y548" s="128">
        <f t="shared" si="167"/>
        <v>0</v>
      </c>
      <c r="Z548" s="128">
        <f t="shared" si="167"/>
        <v>0</v>
      </c>
      <c r="AA548" s="128">
        <f t="shared" si="167"/>
        <v>0</v>
      </c>
      <c r="AB548" s="128">
        <f t="shared" si="167"/>
        <v>34799.6</v>
      </c>
      <c r="AC548" s="128">
        <f t="shared" si="167"/>
        <v>0</v>
      </c>
      <c r="AD548" s="128">
        <f t="shared" si="167"/>
        <v>0</v>
      </c>
      <c r="AE548" s="128">
        <f t="shared" si="167"/>
        <v>0</v>
      </c>
      <c r="AF548" s="333"/>
      <c r="AG548" s="334"/>
    </row>
    <row r="549" spans="1:33" s="70" customFormat="1" ht="17.25" customHeight="1">
      <c r="A549" s="328"/>
      <c r="B549" s="329"/>
      <c r="C549" s="329"/>
      <c r="D549" s="329"/>
      <c r="E549" s="329"/>
      <c r="F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30"/>
      <c r="U549" s="115" t="s">
        <v>240</v>
      </c>
      <c r="V549" s="128">
        <f t="shared" si="164"/>
        <v>90539.23000000001</v>
      </c>
      <c r="W549" s="128">
        <f aca="true" t="shared" si="168" ref="W549:AE549">W307+W332+W541</f>
        <v>0</v>
      </c>
      <c r="X549" s="128">
        <f t="shared" si="168"/>
        <v>90204.63</v>
      </c>
      <c r="Y549" s="128">
        <f t="shared" si="168"/>
        <v>0</v>
      </c>
      <c r="Z549" s="128">
        <f t="shared" si="168"/>
        <v>0</v>
      </c>
      <c r="AA549" s="128">
        <f t="shared" si="168"/>
        <v>0</v>
      </c>
      <c r="AB549" s="128">
        <f t="shared" si="168"/>
        <v>334.6</v>
      </c>
      <c r="AC549" s="128">
        <f t="shared" si="168"/>
        <v>0</v>
      </c>
      <c r="AD549" s="128">
        <f t="shared" si="168"/>
        <v>0</v>
      </c>
      <c r="AE549" s="128">
        <f t="shared" si="168"/>
        <v>0</v>
      </c>
      <c r="AF549" s="333"/>
      <c r="AG549" s="334"/>
    </row>
    <row r="550" spans="1:33" s="70" customFormat="1" ht="17.25" customHeight="1">
      <c r="A550" s="328"/>
      <c r="B550" s="329"/>
      <c r="C550" s="329"/>
      <c r="D550" s="329"/>
      <c r="E550" s="329"/>
      <c r="F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30"/>
      <c r="U550" s="115" t="s">
        <v>241</v>
      </c>
      <c r="V550" s="128">
        <f t="shared" si="164"/>
        <v>519818.79999999993</v>
      </c>
      <c r="W550" s="128">
        <f aca="true" t="shared" si="169" ref="W550:AE550">W308+W333+W542</f>
        <v>0</v>
      </c>
      <c r="X550" s="128">
        <f t="shared" si="169"/>
        <v>519818.79999999993</v>
      </c>
      <c r="Y550" s="128">
        <f t="shared" si="169"/>
        <v>0</v>
      </c>
      <c r="Z550" s="128">
        <f t="shared" si="169"/>
        <v>0</v>
      </c>
      <c r="AA550" s="128">
        <f t="shared" si="169"/>
        <v>0</v>
      </c>
      <c r="AB550" s="128">
        <f t="shared" si="169"/>
        <v>0</v>
      </c>
      <c r="AC550" s="128">
        <f t="shared" si="169"/>
        <v>0</v>
      </c>
      <c r="AD550" s="128">
        <f t="shared" si="169"/>
        <v>0</v>
      </c>
      <c r="AE550" s="128">
        <f t="shared" si="169"/>
        <v>0</v>
      </c>
      <c r="AF550" s="333"/>
      <c r="AG550" s="334"/>
    </row>
    <row r="551" spans="1:33" s="70" customFormat="1" ht="17.25" customHeight="1">
      <c r="A551" s="328"/>
      <c r="B551" s="329"/>
      <c r="C551" s="329"/>
      <c r="D551" s="329"/>
      <c r="E551" s="329"/>
      <c r="F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30"/>
      <c r="U551" s="115" t="s">
        <v>252</v>
      </c>
      <c r="V551" s="128">
        <f t="shared" si="164"/>
        <v>325719.3</v>
      </c>
      <c r="W551" s="128">
        <f aca="true" t="shared" si="170" ref="W551:AE551">W309+W334+W543</f>
        <v>0</v>
      </c>
      <c r="X551" s="128">
        <f t="shared" si="170"/>
        <v>325719.3</v>
      </c>
      <c r="Y551" s="128">
        <f t="shared" si="170"/>
        <v>0</v>
      </c>
      <c r="Z551" s="128">
        <f t="shared" si="170"/>
        <v>0</v>
      </c>
      <c r="AA551" s="128">
        <f t="shared" si="170"/>
        <v>0</v>
      </c>
      <c r="AB551" s="128">
        <f t="shared" si="170"/>
        <v>0</v>
      </c>
      <c r="AC551" s="128">
        <f t="shared" si="170"/>
        <v>0</v>
      </c>
      <c r="AD551" s="128">
        <f t="shared" si="170"/>
        <v>0</v>
      </c>
      <c r="AE551" s="128">
        <f t="shared" si="170"/>
        <v>0</v>
      </c>
      <c r="AF551" s="333"/>
      <c r="AG551" s="334"/>
    </row>
    <row r="552" spans="1:33" s="70" customFormat="1" ht="17.25" customHeight="1">
      <c r="A552" s="328"/>
      <c r="B552" s="329"/>
      <c r="C552" s="329"/>
      <c r="D552" s="329"/>
      <c r="E552" s="329"/>
      <c r="F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  <c r="R552" s="329"/>
      <c r="S552" s="329"/>
      <c r="T552" s="330"/>
      <c r="U552" s="115" t="s">
        <v>253</v>
      </c>
      <c r="V552" s="128">
        <f t="shared" si="164"/>
        <v>276904.718</v>
      </c>
      <c r="W552" s="128">
        <f aca="true" t="shared" si="171" ref="W552:AE552">W310+W335+W544</f>
        <v>0</v>
      </c>
      <c r="X552" s="128">
        <f t="shared" si="171"/>
        <v>276904.718</v>
      </c>
      <c r="Y552" s="128">
        <f t="shared" si="171"/>
        <v>0</v>
      </c>
      <c r="Z552" s="128">
        <f t="shared" si="171"/>
        <v>0</v>
      </c>
      <c r="AA552" s="128">
        <f t="shared" si="171"/>
        <v>0</v>
      </c>
      <c r="AB552" s="128">
        <f t="shared" si="171"/>
        <v>0</v>
      </c>
      <c r="AC552" s="128">
        <f t="shared" si="171"/>
        <v>0</v>
      </c>
      <c r="AD552" s="128">
        <f t="shared" si="171"/>
        <v>0</v>
      </c>
      <c r="AE552" s="128">
        <f t="shared" si="171"/>
        <v>0</v>
      </c>
      <c r="AF552" s="333"/>
      <c r="AG552" s="334"/>
    </row>
    <row r="553" spans="1:33" s="67" customFormat="1" ht="29.25" customHeight="1">
      <c r="A553" s="321" t="s">
        <v>42</v>
      </c>
      <c r="B553" s="322"/>
      <c r="C553" s="322"/>
      <c r="D553" s="322"/>
      <c r="E553" s="322"/>
      <c r="F553" s="322"/>
      <c r="G553" s="322"/>
      <c r="H553" s="322"/>
      <c r="I553" s="322"/>
      <c r="J553" s="322"/>
      <c r="K553" s="322"/>
      <c r="L553" s="322"/>
      <c r="M553" s="322"/>
      <c r="N553" s="322"/>
      <c r="O553" s="322"/>
      <c r="P553" s="322"/>
      <c r="Q553" s="322"/>
      <c r="R553" s="322"/>
      <c r="S553" s="322"/>
      <c r="T553" s="322"/>
      <c r="U553" s="322"/>
      <c r="V553" s="322"/>
      <c r="W553" s="322"/>
      <c r="X553" s="322"/>
      <c r="Y553" s="322"/>
      <c r="Z553" s="322"/>
      <c r="AA553" s="322"/>
      <c r="AB553" s="322"/>
      <c r="AC553" s="322"/>
      <c r="AD553" s="322"/>
      <c r="AE553" s="322"/>
      <c r="AF553" s="322"/>
      <c r="AG553" s="323"/>
    </row>
    <row r="554" spans="1:33" s="67" customFormat="1" ht="33" customHeight="1" thickBot="1">
      <c r="A554" s="249" t="s">
        <v>273</v>
      </c>
      <c r="B554" s="250"/>
      <c r="C554" s="250"/>
      <c r="D554" s="250"/>
      <c r="E554" s="250"/>
      <c r="F554" s="250"/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  <c r="AA554" s="250"/>
      <c r="AB554" s="250"/>
      <c r="AC554" s="250"/>
      <c r="AD554" s="250"/>
      <c r="AE554" s="250"/>
      <c r="AF554" s="250"/>
      <c r="AG554" s="251"/>
    </row>
    <row r="555" spans="1:33" s="101" customFormat="1" ht="17.25" customHeight="1">
      <c r="A555" s="199" t="s">
        <v>43</v>
      </c>
      <c r="B555" s="227" t="s">
        <v>45</v>
      </c>
      <c r="C555" s="189" t="s">
        <v>15</v>
      </c>
      <c r="D555" s="74"/>
      <c r="E555" s="75"/>
      <c r="F555" s="75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6"/>
      <c r="S555" s="77"/>
      <c r="T555" s="77"/>
      <c r="U555" s="73" t="s">
        <v>12</v>
      </c>
      <c r="V555" s="78">
        <f aca="true" t="shared" si="172" ref="V555:AE555">SUM(V556:V560)</f>
        <v>35599.3</v>
      </c>
      <c r="W555" s="78">
        <f t="shared" si="172"/>
        <v>0</v>
      </c>
      <c r="X555" s="78">
        <f t="shared" si="172"/>
        <v>8899.8</v>
      </c>
      <c r="Y555" s="78">
        <f t="shared" si="172"/>
        <v>0</v>
      </c>
      <c r="Z555" s="78">
        <f t="shared" si="172"/>
        <v>0</v>
      </c>
      <c r="AA555" s="78">
        <f t="shared" si="172"/>
        <v>0</v>
      </c>
      <c r="AB555" s="78">
        <f t="shared" si="172"/>
        <v>26699.5</v>
      </c>
      <c r="AC555" s="78">
        <f t="shared" si="172"/>
        <v>0</v>
      </c>
      <c r="AD555" s="78">
        <f t="shared" si="172"/>
        <v>0</v>
      </c>
      <c r="AE555" s="78">
        <f t="shared" si="172"/>
        <v>0</v>
      </c>
      <c r="AF555" s="256" t="s">
        <v>290</v>
      </c>
      <c r="AG555" s="257"/>
    </row>
    <row r="556" spans="1:33" s="101" customFormat="1" ht="17.25" customHeight="1">
      <c r="A556" s="200"/>
      <c r="B556" s="228"/>
      <c r="C556" s="190"/>
      <c r="D556" s="81"/>
      <c r="E556" s="82"/>
      <c r="F556" s="82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3"/>
      <c r="S556" s="84"/>
      <c r="T556" s="84"/>
      <c r="U556" s="80" t="s">
        <v>81</v>
      </c>
      <c r="V556" s="81">
        <f aca="true" t="shared" si="173" ref="V556:W560">X556+Z556+AB556+AD556</f>
        <v>0</v>
      </c>
      <c r="W556" s="81">
        <f t="shared" si="173"/>
        <v>0</v>
      </c>
      <c r="X556" s="85">
        <v>0</v>
      </c>
      <c r="Y556" s="81">
        <v>0</v>
      </c>
      <c r="Z556" s="81">
        <v>0</v>
      </c>
      <c r="AA556" s="81">
        <v>0</v>
      </c>
      <c r="AB556" s="81">
        <v>0</v>
      </c>
      <c r="AC556" s="81">
        <v>0</v>
      </c>
      <c r="AD556" s="81">
        <v>0</v>
      </c>
      <c r="AE556" s="81">
        <v>0</v>
      </c>
      <c r="AF556" s="258"/>
      <c r="AG556" s="259"/>
    </row>
    <row r="557" spans="1:33" s="101" customFormat="1" ht="17.25" customHeight="1">
      <c r="A557" s="200"/>
      <c r="B557" s="228"/>
      <c r="C557" s="190"/>
      <c r="D557" s="81"/>
      <c r="E557" s="82"/>
      <c r="F557" s="82"/>
      <c r="G557" s="81"/>
      <c r="H557" s="81">
        <v>1</v>
      </c>
      <c r="I557" s="81"/>
      <c r="J557" s="81"/>
      <c r="K557" s="81"/>
      <c r="L557" s="81"/>
      <c r="M557" s="81"/>
      <c r="N557" s="81"/>
      <c r="O557" s="81"/>
      <c r="P557" s="81"/>
      <c r="Q557" s="81"/>
      <c r="R557" s="83"/>
      <c r="S557" s="141" t="s">
        <v>298</v>
      </c>
      <c r="T557" s="141" t="s">
        <v>299</v>
      </c>
      <c r="U557" s="80" t="s">
        <v>82</v>
      </c>
      <c r="V557" s="81">
        <f t="shared" si="173"/>
        <v>35599.3</v>
      </c>
      <c r="W557" s="81">
        <f t="shared" si="173"/>
        <v>0</v>
      </c>
      <c r="X557" s="85">
        <v>8899.8</v>
      </c>
      <c r="Y557" s="81">
        <v>0</v>
      </c>
      <c r="Z557" s="81">
        <v>0</v>
      </c>
      <c r="AA557" s="81">
        <v>0</v>
      </c>
      <c r="AB557" s="81">
        <v>26699.5</v>
      </c>
      <c r="AC557" s="81">
        <v>0</v>
      </c>
      <c r="AD557" s="81">
        <v>0</v>
      </c>
      <c r="AE557" s="81">
        <v>0</v>
      </c>
      <c r="AF557" s="258"/>
      <c r="AG557" s="259"/>
    </row>
    <row r="558" spans="1:33" s="101" customFormat="1" ht="17.25" customHeight="1">
      <c r="A558" s="200"/>
      <c r="B558" s="228"/>
      <c r="C558" s="190"/>
      <c r="D558" s="81"/>
      <c r="E558" s="82"/>
      <c r="F558" s="82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3"/>
      <c r="S558" s="84"/>
      <c r="T558" s="84"/>
      <c r="U558" s="80" t="s">
        <v>239</v>
      </c>
      <c r="V558" s="81">
        <f t="shared" si="173"/>
        <v>0</v>
      </c>
      <c r="W558" s="81">
        <f t="shared" si="173"/>
        <v>0</v>
      </c>
      <c r="X558" s="85">
        <v>0</v>
      </c>
      <c r="Y558" s="81">
        <v>0</v>
      </c>
      <c r="Z558" s="81">
        <v>0</v>
      </c>
      <c r="AA558" s="81">
        <v>0</v>
      </c>
      <c r="AB558" s="81">
        <v>0</v>
      </c>
      <c r="AC558" s="81">
        <v>0</v>
      </c>
      <c r="AD558" s="81">
        <v>0</v>
      </c>
      <c r="AE558" s="81">
        <v>0</v>
      </c>
      <c r="AF558" s="258"/>
      <c r="AG558" s="259"/>
    </row>
    <row r="559" spans="1:33" s="101" customFormat="1" ht="17.25" customHeight="1">
      <c r="A559" s="200"/>
      <c r="B559" s="228"/>
      <c r="C559" s="190"/>
      <c r="D559" s="81"/>
      <c r="E559" s="82"/>
      <c r="F559" s="82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3"/>
      <c r="S559" s="86"/>
      <c r="T559" s="86"/>
      <c r="U559" s="80" t="s">
        <v>240</v>
      </c>
      <c r="V559" s="81">
        <f t="shared" si="173"/>
        <v>0</v>
      </c>
      <c r="W559" s="81">
        <f t="shared" si="173"/>
        <v>0</v>
      </c>
      <c r="X559" s="85">
        <v>0</v>
      </c>
      <c r="Y559" s="81">
        <v>0</v>
      </c>
      <c r="Z559" s="81">
        <v>0</v>
      </c>
      <c r="AA559" s="81">
        <v>0</v>
      </c>
      <c r="AB559" s="81">
        <v>0</v>
      </c>
      <c r="AC559" s="81">
        <v>0</v>
      </c>
      <c r="AD559" s="81">
        <v>0</v>
      </c>
      <c r="AE559" s="81">
        <v>0</v>
      </c>
      <c r="AF559" s="258"/>
      <c r="AG559" s="259"/>
    </row>
    <row r="560" spans="1:33" s="101" customFormat="1" ht="17.25" customHeight="1">
      <c r="A560" s="200"/>
      <c r="B560" s="228"/>
      <c r="C560" s="190"/>
      <c r="D560" s="81"/>
      <c r="E560" s="82"/>
      <c r="F560" s="82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3"/>
      <c r="S560" s="84"/>
      <c r="T560" s="84"/>
      <c r="U560" s="80" t="s">
        <v>241</v>
      </c>
      <c r="V560" s="81">
        <f t="shared" si="173"/>
        <v>0</v>
      </c>
      <c r="W560" s="81">
        <f t="shared" si="173"/>
        <v>0</v>
      </c>
      <c r="X560" s="85">
        <v>0</v>
      </c>
      <c r="Y560" s="81">
        <v>0</v>
      </c>
      <c r="Z560" s="81">
        <v>0</v>
      </c>
      <c r="AA560" s="81">
        <v>0</v>
      </c>
      <c r="AB560" s="81">
        <v>0</v>
      </c>
      <c r="AC560" s="81">
        <v>0</v>
      </c>
      <c r="AD560" s="81">
        <v>0</v>
      </c>
      <c r="AE560" s="81">
        <v>0</v>
      </c>
      <c r="AF560" s="258"/>
      <c r="AG560" s="259"/>
    </row>
    <row r="561" spans="1:33" s="101" customFormat="1" ht="17.25" customHeight="1">
      <c r="A561" s="200"/>
      <c r="B561" s="228"/>
      <c r="C561" s="81"/>
      <c r="D561" s="81"/>
      <c r="E561" s="82"/>
      <c r="F561" s="82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3"/>
      <c r="S561" s="86"/>
      <c r="T561" s="86"/>
      <c r="U561" s="80" t="s">
        <v>252</v>
      </c>
      <c r="V561" s="81">
        <f>X561+Z561+AB561+AD561</f>
        <v>0</v>
      </c>
      <c r="W561" s="81">
        <f>Y561+AA561+AC561+AE561</f>
        <v>0</v>
      </c>
      <c r="X561" s="85">
        <v>0</v>
      </c>
      <c r="Y561" s="81">
        <v>0</v>
      </c>
      <c r="Z561" s="81">
        <v>0</v>
      </c>
      <c r="AA561" s="81">
        <v>0</v>
      </c>
      <c r="AB561" s="81">
        <v>0</v>
      </c>
      <c r="AC561" s="81">
        <v>0</v>
      </c>
      <c r="AD561" s="81">
        <v>0</v>
      </c>
      <c r="AE561" s="81">
        <v>0</v>
      </c>
      <c r="AF561" s="258"/>
      <c r="AG561" s="259"/>
    </row>
    <row r="562" spans="1:33" s="101" customFormat="1" ht="17.25" customHeight="1" thickBot="1">
      <c r="A562" s="201"/>
      <c r="B562" s="239"/>
      <c r="C562" s="88"/>
      <c r="D562" s="81"/>
      <c r="E562" s="82"/>
      <c r="F562" s="82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3"/>
      <c r="S562" s="84"/>
      <c r="T562" s="84"/>
      <c r="U562" s="80" t="s">
        <v>253</v>
      </c>
      <c r="V562" s="81">
        <f>X562+Z562+AB562+AD562</f>
        <v>0</v>
      </c>
      <c r="W562" s="81">
        <f>Y562+AA562+AC562+AE562</f>
        <v>0</v>
      </c>
      <c r="X562" s="85">
        <v>0</v>
      </c>
      <c r="Y562" s="81">
        <v>0</v>
      </c>
      <c r="Z562" s="81">
        <v>0</v>
      </c>
      <c r="AA562" s="81">
        <v>0</v>
      </c>
      <c r="AB562" s="81">
        <v>0</v>
      </c>
      <c r="AC562" s="81">
        <v>0</v>
      </c>
      <c r="AD562" s="81">
        <v>0</v>
      </c>
      <c r="AE562" s="81">
        <v>0</v>
      </c>
      <c r="AF562" s="260"/>
      <c r="AG562" s="261"/>
    </row>
    <row r="563" spans="1:33" s="67" customFormat="1" ht="17.25" customHeight="1">
      <c r="A563" s="199" t="s">
        <v>44</v>
      </c>
      <c r="B563" s="236" t="s">
        <v>47</v>
      </c>
      <c r="C563" s="217" t="s">
        <v>15</v>
      </c>
      <c r="D563" s="93"/>
      <c r="E563" s="94"/>
      <c r="F563" s="94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5"/>
      <c r="S563" s="96"/>
      <c r="T563" s="96"/>
      <c r="U563" s="68" t="s">
        <v>12</v>
      </c>
      <c r="V563" s="69">
        <f aca="true" t="shared" si="174" ref="V563:AE563">SUM(V564:V568)</f>
        <v>5293.8</v>
      </c>
      <c r="W563" s="69">
        <f t="shared" si="174"/>
        <v>0</v>
      </c>
      <c r="X563" s="69">
        <f t="shared" si="174"/>
        <v>5293.8</v>
      </c>
      <c r="Y563" s="69">
        <f t="shared" si="174"/>
        <v>0</v>
      </c>
      <c r="Z563" s="69">
        <f t="shared" si="174"/>
        <v>0</v>
      </c>
      <c r="AA563" s="69">
        <f t="shared" si="174"/>
        <v>0</v>
      </c>
      <c r="AB563" s="69">
        <f t="shared" si="174"/>
        <v>0</v>
      </c>
      <c r="AC563" s="69">
        <f t="shared" si="174"/>
        <v>0</v>
      </c>
      <c r="AD563" s="69">
        <f t="shared" si="174"/>
        <v>0</v>
      </c>
      <c r="AE563" s="69">
        <f t="shared" si="174"/>
        <v>0</v>
      </c>
      <c r="AF563" s="211" t="s">
        <v>13</v>
      </c>
      <c r="AG563" s="212"/>
    </row>
    <row r="564" spans="1:33" s="67" customFormat="1" ht="17.25" customHeight="1">
      <c r="A564" s="200"/>
      <c r="B564" s="237"/>
      <c r="C564" s="218"/>
      <c r="D564" s="97"/>
      <c r="E564" s="98"/>
      <c r="F564" s="98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"/>
      <c r="S564" s="65"/>
      <c r="T564" s="65"/>
      <c r="U564" s="66" t="s">
        <v>81</v>
      </c>
      <c r="V564" s="97">
        <f aca="true" t="shared" si="175" ref="V564:W566">X564+Z564+AB564+AD564</f>
        <v>0</v>
      </c>
      <c r="W564" s="97">
        <f t="shared" si="175"/>
        <v>0</v>
      </c>
      <c r="X564" s="71">
        <v>0</v>
      </c>
      <c r="Y564" s="97">
        <v>0</v>
      </c>
      <c r="Z564" s="97">
        <v>0</v>
      </c>
      <c r="AA564" s="97">
        <v>0</v>
      </c>
      <c r="AB564" s="97">
        <v>0</v>
      </c>
      <c r="AC564" s="97">
        <v>0</v>
      </c>
      <c r="AD564" s="97">
        <v>0</v>
      </c>
      <c r="AE564" s="97">
        <v>0</v>
      </c>
      <c r="AF564" s="213"/>
      <c r="AG564" s="214"/>
    </row>
    <row r="565" spans="1:33" s="67" customFormat="1" ht="17.25" customHeight="1">
      <c r="A565" s="200"/>
      <c r="B565" s="237"/>
      <c r="C565" s="218"/>
      <c r="D565" s="97"/>
      <c r="E565" s="98"/>
      <c r="F565" s="98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"/>
      <c r="S565" s="142"/>
      <c r="T565" s="142"/>
      <c r="U565" s="66" t="s">
        <v>82</v>
      </c>
      <c r="V565" s="97">
        <f t="shared" si="175"/>
        <v>0</v>
      </c>
      <c r="W565" s="97">
        <f t="shared" si="175"/>
        <v>0</v>
      </c>
      <c r="X565" s="71">
        <v>0</v>
      </c>
      <c r="Y565" s="97">
        <v>0</v>
      </c>
      <c r="Z565" s="97">
        <v>0</v>
      </c>
      <c r="AA565" s="97">
        <v>0</v>
      </c>
      <c r="AB565" s="97">
        <v>0</v>
      </c>
      <c r="AC565" s="97">
        <v>0</v>
      </c>
      <c r="AD565" s="97">
        <v>0</v>
      </c>
      <c r="AE565" s="97">
        <v>0</v>
      </c>
      <c r="AF565" s="213"/>
      <c r="AG565" s="214"/>
    </row>
    <row r="566" spans="1:33" s="67" customFormat="1" ht="17.25" customHeight="1">
      <c r="A566" s="200"/>
      <c r="B566" s="237"/>
      <c r="C566" s="218"/>
      <c r="D566" s="97"/>
      <c r="E566" s="98"/>
      <c r="F566" s="98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"/>
      <c r="S566" s="65"/>
      <c r="T566" s="65"/>
      <c r="U566" s="66" t="s">
        <v>239</v>
      </c>
      <c r="V566" s="97">
        <f t="shared" si="175"/>
        <v>0</v>
      </c>
      <c r="W566" s="97">
        <f t="shared" si="175"/>
        <v>0</v>
      </c>
      <c r="X566" s="71">
        <v>0</v>
      </c>
      <c r="Y566" s="97">
        <v>0</v>
      </c>
      <c r="Z566" s="97">
        <v>0</v>
      </c>
      <c r="AA566" s="97">
        <v>0</v>
      </c>
      <c r="AB566" s="97">
        <v>0</v>
      </c>
      <c r="AC566" s="97">
        <v>0</v>
      </c>
      <c r="AD566" s="97">
        <v>0</v>
      </c>
      <c r="AE566" s="97">
        <v>0</v>
      </c>
      <c r="AF566" s="213"/>
      <c r="AG566" s="214"/>
    </row>
    <row r="567" spans="1:33" s="67" customFormat="1" ht="17.25" customHeight="1">
      <c r="A567" s="200"/>
      <c r="B567" s="237"/>
      <c r="C567" s="218"/>
      <c r="D567" s="97"/>
      <c r="E567" s="98"/>
      <c r="F567" s="98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"/>
      <c r="S567" s="186"/>
      <c r="T567" s="186"/>
      <c r="U567" s="66" t="s">
        <v>240</v>
      </c>
      <c r="V567" s="135">
        <f aca="true" t="shared" si="176" ref="V567:W570">X567+Z567+AB567+AD567</f>
        <v>0</v>
      </c>
      <c r="W567" s="135">
        <f t="shared" si="176"/>
        <v>0</v>
      </c>
      <c r="X567" s="71">
        <v>0</v>
      </c>
      <c r="Y567" s="97">
        <v>0</v>
      </c>
      <c r="Z567" s="97">
        <v>0</v>
      </c>
      <c r="AA567" s="97">
        <v>0</v>
      </c>
      <c r="AB567" s="97">
        <v>0</v>
      </c>
      <c r="AC567" s="97">
        <v>0</v>
      </c>
      <c r="AD567" s="97">
        <v>0</v>
      </c>
      <c r="AE567" s="97">
        <v>0</v>
      </c>
      <c r="AF567" s="213"/>
      <c r="AG567" s="214"/>
    </row>
    <row r="568" spans="1:33" s="67" customFormat="1" ht="17.25" customHeight="1">
      <c r="A568" s="200"/>
      <c r="B568" s="237"/>
      <c r="C568" s="218"/>
      <c r="D568" s="97"/>
      <c r="E568" s="98"/>
      <c r="F568" s="98"/>
      <c r="G568" s="97"/>
      <c r="H568" s="97">
        <v>1</v>
      </c>
      <c r="I568" s="97"/>
      <c r="J568" s="97"/>
      <c r="K568" s="97"/>
      <c r="L568" s="97"/>
      <c r="M568" s="97"/>
      <c r="N568" s="97"/>
      <c r="O568" s="97"/>
      <c r="P568" s="97"/>
      <c r="Q568" s="97"/>
      <c r="R568" s="9"/>
      <c r="S568" s="142" t="s">
        <v>298</v>
      </c>
      <c r="T568" s="142" t="s">
        <v>299</v>
      </c>
      <c r="U568" s="66" t="s">
        <v>241</v>
      </c>
      <c r="V568" s="176">
        <f t="shared" si="176"/>
        <v>5293.8</v>
      </c>
      <c r="W568" s="176">
        <f t="shared" si="176"/>
        <v>0</v>
      </c>
      <c r="X568" s="71">
        <v>5293.8</v>
      </c>
      <c r="Y568" s="97">
        <v>0</v>
      </c>
      <c r="Z568" s="97">
        <v>0</v>
      </c>
      <c r="AA568" s="97">
        <v>0</v>
      </c>
      <c r="AB568" s="97">
        <v>0</v>
      </c>
      <c r="AC568" s="97">
        <v>0</v>
      </c>
      <c r="AD568" s="97">
        <v>0</v>
      </c>
      <c r="AE568" s="97">
        <v>0</v>
      </c>
      <c r="AF568" s="213"/>
      <c r="AG568" s="214"/>
    </row>
    <row r="569" spans="1:33" s="67" customFormat="1" ht="17.25" customHeight="1">
      <c r="A569" s="200"/>
      <c r="B569" s="237"/>
      <c r="C569" s="97"/>
      <c r="D569" s="97"/>
      <c r="E569" s="98"/>
      <c r="F569" s="98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"/>
      <c r="S569" s="99"/>
      <c r="T569" s="99"/>
      <c r="U569" s="66" t="s">
        <v>252</v>
      </c>
      <c r="V569" s="97">
        <f t="shared" si="176"/>
        <v>0</v>
      </c>
      <c r="W569" s="97">
        <f t="shared" si="176"/>
        <v>0</v>
      </c>
      <c r="X569" s="71">
        <v>0</v>
      </c>
      <c r="Y569" s="97">
        <v>0</v>
      </c>
      <c r="Z569" s="97">
        <v>0</v>
      </c>
      <c r="AA569" s="97">
        <v>0</v>
      </c>
      <c r="AB569" s="97">
        <v>0</v>
      </c>
      <c r="AC569" s="97">
        <v>0</v>
      </c>
      <c r="AD569" s="97">
        <v>0</v>
      </c>
      <c r="AE569" s="97">
        <v>0</v>
      </c>
      <c r="AF569" s="213"/>
      <c r="AG569" s="214"/>
    </row>
    <row r="570" spans="1:33" s="67" customFormat="1" ht="17.25" customHeight="1" thickBot="1">
      <c r="A570" s="201"/>
      <c r="B570" s="238"/>
      <c r="C570" s="100"/>
      <c r="D570" s="97"/>
      <c r="E570" s="98"/>
      <c r="F570" s="98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"/>
      <c r="S570" s="65"/>
      <c r="T570" s="65"/>
      <c r="U570" s="66" t="s">
        <v>253</v>
      </c>
      <c r="V570" s="97">
        <f t="shared" si="176"/>
        <v>0</v>
      </c>
      <c r="W570" s="97">
        <f t="shared" si="176"/>
        <v>0</v>
      </c>
      <c r="X570" s="71">
        <v>0</v>
      </c>
      <c r="Y570" s="97">
        <v>0</v>
      </c>
      <c r="Z570" s="97">
        <v>0</v>
      </c>
      <c r="AA570" s="97">
        <v>0</v>
      </c>
      <c r="AB570" s="97">
        <v>0</v>
      </c>
      <c r="AC570" s="97">
        <v>0</v>
      </c>
      <c r="AD570" s="97">
        <v>0</v>
      </c>
      <c r="AE570" s="97">
        <v>0</v>
      </c>
      <c r="AF570" s="215"/>
      <c r="AG570" s="216"/>
    </row>
    <row r="571" spans="1:33" s="67" customFormat="1" ht="17.25" customHeight="1">
      <c r="A571" s="199" t="s">
        <v>46</v>
      </c>
      <c r="B571" s="236" t="s">
        <v>49</v>
      </c>
      <c r="C571" s="217" t="s">
        <v>15</v>
      </c>
      <c r="D571" s="93"/>
      <c r="E571" s="94"/>
      <c r="F571" s="94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5"/>
      <c r="S571" s="96"/>
      <c r="T571" s="96"/>
      <c r="U571" s="68" t="s">
        <v>12</v>
      </c>
      <c r="V571" s="69">
        <f aca="true" t="shared" si="177" ref="V571:AE571">SUM(V572:V576)</f>
        <v>17105.7</v>
      </c>
      <c r="W571" s="69">
        <f t="shared" si="177"/>
        <v>0</v>
      </c>
      <c r="X571" s="69">
        <f t="shared" si="177"/>
        <v>17105.7</v>
      </c>
      <c r="Y571" s="69">
        <f t="shared" si="177"/>
        <v>0</v>
      </c>
      <c r="Z571" s="69">
        <f t="shared" si="177"/>
        <v>0</v>
      </c>
      <c r="AA571" s="69">
        <f t="shared" si="177"/>
        <v>0</v>
      </c>
      <c r="AB571" s="69">
        <f t="shared" si="177"/>
        <v>0</v>
      </c>
      <c r="AC571" s="69">
        <f t="shared" si="177"/>
        <v>0</v>
      </c>
      <c r="AD571" s="69">
        <f t="shared" si="177"/>
        <v>0</v>
      </c>
      <c r="AE571" s="69">
        <f t="shared" si="177"/>
        <v>0</v>
      </c>
      <c r="AF571" s="211" t="s">
        <v>13</v>
      </c>
      <c r="AG571" s="212"/>
    </row>
    <row r="572" spans="1:33" s="67" customFormat="1" ht="17.25" customHeight="1">
      <c r="A572" s="200"/>
      <c r="B572" s="237"/>
      <c r="C572" s="218"/>
      <c r="D572" s="97"/>
      <c r="E572" s="98"/>
      <c r="F572" s="98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"/>
      <c r="S572" s="65"/>
      <c r="T572" s="65"/>
      <c r="U572" s="66" t="s">
        <v>81</v>
      </c>
      <c r="V572" s="97">
        <f aca="true" t="shared" si="178" ref="V572:W574">X572+Z572+AB572+AD572</f>
        <v>0</v>
      </c>
      <c r="W572" s="97">
        <f t="shared" si="178"/>
        <v>0</v>
      </c>
      <c r="X572" s="71">
        <v>0</v>
      </c>
      <c r="Y572" s="97">
        <v>0</v>
      </c>
      <c r="Z572" s="97">
        <v>0</v>
      </c>
      <c r="AA572" s="97">
        <v>0</v>
      </c>
      <c r="AB572" s="97">
        <v>0</v>
      </c>
      <c r="AC572" s="97">
        <v>0</v>
      </c>
      <c r="AD572" s="97">
        <v>0</v>
      </c>
      <c r="AE572" s="97">
        <v>0</v>
      </c>
      <c r="AF572" s="213"/>
      <c r="AG572" s="214"/>
    </row>
    <row r="573" spans="1:33" s="67" customFormat="1" ht="17.25" customHeight="1">
      <c r="A573" s="200"/>
      <c r="B573" s="237"/>
      <c r="C573" s="218"/>
      <c r="D573" s="97"/>
      <c r="E573" s="98"/>
      <c r="F573" s="98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"/>
      <c r="S573" s="99"/>
      <c r="T573" s="99"/>
      <c r="U573" s="66" t="s">
        <v>82</v>
      </c>
      <c r="V573" s="97">
        <f t="shared" si="178"/>
        <v>0</v>
      </c>
      <c r="W573" s="97">
        <f t="shared" si="178"/>
        <v>0</v>
      </c>
      <c r="X573" s="71">
        <v>0</v>
      </c>
      <c r="Y573" s="97">
        <v>0</v>
      </c>
      <c r="Z573" s="97">
        <v>0</v>
      </c>
      <c r="AA573" s="97">
        <v>0</v>
      </c>
      <c r="AB573" s="97">
        <v>0</v>
      </c>
      <c r="AC573" s="97">
        <v>0</v>
      </c>
      <c r="AD573" s="97">
        <v>0</v>
      </c>
      <c r="AE573" s="97">
        <v>0</v>
      </c>
      <c r="AF573" s="213"/>
      <c r="AG573" s="214"/>
    </row>
    <row r="574" spans="1:33" s="67" customFormat="1" ht="17.25" customHeight="1">
      <c r="A574" s="200"/>
      <c r="B574" s="237"/>
      <c r="C574" s="218"/>
      <c r="D574" s="97"/>
      <c r="E574" s="98"/>
      <c r="F574" s="98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"/>
      <c r="S574" s="65"/>
      <c r="T574" s="65"/>
      <c r="U574" s="66" t="s">
        <v>239</v>
      </c>
      <c r="V574" s="97">
        <f t="shared" si="178"/>
        <v>0</v>
      </c>
      <c r="W574" s="97">
        <f t="shared" si="178"/>
        <v>0</v>
      </c>
      <c r="X574" s="71">
        <v>0</v>
      </c>
      <c r="Y574" s="97">
        <v>0</v>
      </c>
      <c r="Z574" s="97">
        <v>0</v>
      </c>
      <c r="AA574" s="97">
        <v>0</v>
      </c>
      <c r="AB574" s="97">
        <v>0</v>
      </c>
      <c r="AC574" s="97">
        <v>0</v>
      </c>
      <c r="AD574" s="97">
        <v>0</v>
      </c>
      <c r="AE574" s="97">
        <v>0</v>
      </c>
      <c r="AF574" s="213"/>
      <c r="AG574" s="214"/>
    </row>
    <row r="575" spans="1:33" s="67" customFormat="1" ht="17.25" customHeight="1">
      <c r="A575" s="200"/>
      <c r="B575" s="237"/>
      <c r="C575" s="218"/>
      <c r="D575" s="97"/>
      <c r="E575" s="98"/>
      <c r="F575" s="98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"/>
      <c r="U575" s="66" t="s">
        <v>240</v>
      </c>
      <c r="V575" s="135">
        <f aca="true" t="shared" si="179" ref="V575:W578">X575+Z575+AB575+AD575</f>
        <v>0</v>
      </c>
      <c r="W575" s="135">
        <f t="shared" si="179"/>
        <v>0</v>
      </c>
      <c r="X575" s="71">
        <v>0</v>
      </c>
      <c r="Y575" s="97">
        <v>0</v>
      </c>
      <c r="Z575" s="97">
        <v>0</v>
      </c>
      <c r="AA575" s="97">
        <v>0</v>
      </c>
      <c r="AB575" s="97">
        <v>0</v>
      </c>
      <c r="AC575" s="97">
        <v>0</v>
      </c>
      <c r="AD575" s="97">
        <v>0</v>
      </c>
      <c r="AE575" s="97">
        <v>0</v>
      </c>
      <c r="AF575" s="213"/>
      <c r="AG575" s="214"/>
    </row>
    <row r="576" spans="1:33" s="67" customFormat="1" ht="17.25" customHeight="1">
      <c r="A576" s="200"/>
      <c r="B576" s="237"/>
      <c r="C576" s="218"/>
      <c r="D576" s="97"/>
      <c r="E576" s="98"/>
      <c r="F576" s="98">
        <v>1</v>
      </c>
      <c r="G576" s="177"/>
      <c r="H576" s="177">
        <v>1</v>
      </c>
      <c r="I576" s="97"/>
      <c r="J576" s="97"/>
      <c r="K576" s="97"/>
      <c r="L576" s="97"/>
      <c r="M576" s="97"/>
      <c r="N576" s="97"/>
      <c r="O576" s="97"/>
      <c r="P576" s="97"/>
      <c r="Q576" s="97"/>
      <c r="R576" s="9"/>
      <c r="S576" s="142" t="s">
        <v>298</v>
      </c>
      <c r="T576" s="142" t="s">
        <v>299</v>
      </c>
      <c r="U576" s="66" t="s">
        <v>241</v>
      </c>
      <c r="V576" s="176">
        <f t="shared" si="179"/>
        <v>17105.7</v>
      </c>
      <c r="W576" s="176">
        <f t="shared" si="179"/>
        <v>0</v>
      </c>
      <c r="X576" s="71">
        <v>17105.7</v>
      </c>
      <c r="Y576" s="97">
        <v>0</v>
      </c>
      <c r="Z576" s="97">
        <v>0</v>
      </c>
      <c r="AA576" s="97">
        <v>0</v>
      </c>
      <c r="AB576" s="97">
        <v>0</v>
      </c>
      <c r="AC576" s="97">
        <v>0</v>
      </c>
      <c r="AD576" s="97">
        <v>0</v>
      </c>
      <c r="AE576" s="97">
        <v>0</v>
      </c>
      <c r="AF576" s="213"/>
      <c r="AG576" s="214"/>
    </row>
    <row r="577" spans="1:33" s="67" customFormat="1" ht="17.25" customHeight="1">
      <c r="A577" s="200"/>
      <c r="B577" s="237"/>
      <c r="C577" s="97"/>
      <c r="D577" s="97"/>
      <c r="E577" s="98"/>
      <c r="F577" s="98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"/>
      <c r="S577" s="99"/>
      <c r="T577" s="99"/>
      <c r="U577" s="66" t="s">
        <v>252</v>
      </c>
      <c r="V577" s="97">
        <f t="shared" si="179"/>
        <v>0</v>
      </c>
      <c r="W577" s="97">
        <f t="shared" si="179"/>
        <v>0</v>
      </c>
      <c r="X577" s="71">
        <v>0</v>
      </c>
      <c r="Y577" s="97">
        <v>0</v>
      </c>
      <c r="Z577" s="97">
        <v>0</v>
      </c>
      <c r="AA577" s="97">
        <v>0</v>
      </c>
      <c r="AB577" s="97">
        <v>0</v>
      </c>
      <c r="AC577" s="97">
        <v>0</v>
      </c>
      <c r="AD577" s="97">
        <v>0</v>
      </c>
      <c r="AE577" s="97">
        <v>0</v>
      </c>
      <c r="AF577" s="213"/>
      <c r="AG577" s="214"/>
    </row>
    <row r="578" spans="1:33" s="67" customFormat="1" ht="17.25" customHeight="1" thickBot="1">
      <c r="A578" s="201"/>
      <c r="B578" s="238"/>
      <c r="C578" s="100"/>
      <c r="D578" s="97"/>
      <c r="E578" s="98"/>
      <c r="F578" s="98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"/>
      <c r="S578" s="65"/>
      <c r="T578" s="65"/>
      <c r="U578" s="66" t="s">
        <v>253</v>
      </c>
      <c r="V578" s="97">
        <f t="shared" si="179"/>
        <v>0</v>
      </c>
      <c r="W578" s="97">
        <f t="shared" si="179"/>
        <v>0</v>
      </c>
      <c r="X578" s="71">
        <v>0</v>
      </c>
      <c r="Y578" s="97">
        <v>0</v>
      </c>
      <c r="Z578" s="97">
        <v>0</v>
      </c>
      <c r="AA578" s="97">
        <v>0</v>
      </c>
      <c r="AB578" s="97">
        <v>0</v>
      </c>
      <c r="AC578" s="97">
        <v>0</v>
      </c>
      <c r="AD578" s="97">
        <v>0</v>
      </c>
      <c r="AE578" s="97">
        <v>0</v>
      </c>
      <c r="AF578" s="215"/>
      <c r="AG578" s="216"/>
    </row>
    <row r="579" spans="1:33" s="67" customFormat="1" ht="17.25" customHeight="1">
      <c r="A579" s="199" t="s">
        <v>48</v>
      </c>
      <c r="B579" s="236" t="s">
        <v>51</v>
      </c>
      <c r="C579" s="217" t="s">
        <v>15</v>
      </c>
      <c r="D579" s="93"/>
      <c r="E579" s="94"/>
      <c r="F579" s="94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5"/>
      <c r="S579" s="96"/>
      <c r="T579" s="96"/>
      <c r="U579" s="68" t="s">
        <v>12</v>
      </c>
      <c r="V579" s="69">
        <f aca="true" t="shared" si="180" ref="V579:AE579">SUM(V580:V584)</f>
        <v>14707.8</v>
      </c>
      <c r="W579" s="69">
        <f t="shared" si="180"/>
        <v>0</v>
      </c>
      <c r="X579" s="69">
        <f t="shared" si="180"/>
        <v>14707.8</v>
      </c>
      <c r="Y579" s="69">
        <f t="shared" si="180"/>
        <v>0</v>
      </c>
      <c r="Z579" s="69">
        <f t="shared" si="180"/>
        <v>0</v>
      </c>
      <c r="AA579" s="69">
        <f t="shared" si="180"/>
        <v>0</v>
      </c>
      <c r="AB579" s="69">
        <f t="shared" si="180"/>
        <v>0</v>
      </c>
      <c r="AC579" s="69">
        <f t="shared" si="180"/>
        <v>0</v>
      </c>
      <c r="AD579" s="69">
        <f t="shared" si="180"/>
        <v>0</v>
      </c>
      <c r="AE579" s="69">
        <f t="shared" si="180"/>
        <v>0</v>
      </c>
      <c r="AF579" s="211" t="s">
        <v>13</v>
      </c>
      <c r="AG579" s="212"/>
    </row>
    <row r="580" spans="1:33" s="67" customFormat="1" ht="17.25" customHeight="1">
      <c r="A580" s="200"/>
      <c r="B580" s="237"/>
      <c r="C580" s="218"/>
      <c r="D580" s="97"/>
      <c r="E580" s="98"/>
      <c r="F580" s="98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"/>
      <c r="S580" s="65"/>
      <c r="T580" s="65"/>
      <c r="U580" s="66" t="s">
        <v>81</v>
      </c>
      <c r="V580" s="97">
        <f aca="true" t="shared" si="181" ref="V580:W582">X580+Z580+AB580+AD580</f>
        <v>0</v>
      </c>
      <c r="W580" s="97">
        <f t="shared" si="181"/>
        <v>0</v>
      </c>
      <c r="X580" s="71">
        <v>0</v>
      </c>
      <c r="Y580" s="97">
        <v>0</v>
      </c>
      <c r="Z580" s="97">
        <v>0</v>
      </c>
      <c r="AA580" s="97">
        <v>0</v>
      </c>
      <c r="AB580" s="97">
        <v>0</v>
      </c>
      <c r="AC580" s="97">
        <v>0</v>
      </c>
      <c r="AD580" s="97">
        <v>0</v>
      </c>
      <c r="AE580" s="97">
        <v>0</v>
      </c>
      <c r="AF580" s="213"/>
      <c r="AG580" s="214"/>
    </row>
    <row r="581" spans="1:33" s="67" customFormat="1" ht="17.25" customHeight="1">
      <c r="A581" s="200"/>
      <c r="B581" s="237"/>
      <c r="C581" s="218"/>
      <c r="D581" s="97"/>
      <c r="E581" s="98"/>
      <c r="F581" s="98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"/>
      <c r="S581" s="99"/>
      <c r="T581" s="99"/>
      <c r="U581" s="66" t="s">
        <v>82</v>
      </c>
      <c r="V581" s="97">
        <f t="shared" si="181"/>
        <v>0</v>
      </c>
      <c r="W581" s="97">
        <f t="shared" si="181"/>
        <v>0</v>
      </c>
      <c r="X581" s="71">
        <v>0</v>
      </c>
      <c r="Y581" s="97">
        <v>0</v>
      </c>
      <c r="Z581" s="97">
        <v>0</v>
      </c>
      <c r="AA581" s="97">
        <v>0</v>
      </c>
      <c r="AB581" s="97">
        <v>0</v>
      </c>
      <c r="AC581" s="97">
        <v>0</v>
      </c>
      <c r="AD581" s="97">
        <v>0</v>
      </c>
      <c r="AE581" s="97">
        <v>0</v>
      </c>
      <c r="AF581" s="213"/>
      <c r="AG581" s="214"/>
    </row>
    <row r="582" spans="1:33" s="67" customFormat="1" ht="17.25" customHeight="1">
      <c r="A582" s="200"/>
      <c r="B582" s="237"/>
      <c r="C582" s="218"/>
      <c r="D582" s="97"/>
      <c r="E582" s="98"/>
      <c r="F582" s="98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"/>
      <c r="S582" s="65"/>
      <c r="T582" s="65"/>
      <c r="U582" s="66" t="s">
        <v>239</v>
      </c>
      <c r="V582" s="97">
        <f t="shared" si="181"/>
        <v>0</v>
      </c>
      <c r="W582" s="97">
        <f t="shared" si="181"/>
        <v>0</v>
      </c>
      <c r="X582" s="71">
        <v>0</v>
      </c>
      <c r="Y582" s="97">
        <v>0</v>
      </c>
      <c r="Z582" s="97">
        <v>0</v>
      </c>
      <c r="AA582" s="97">
        <v>0</v>
      </c>
      <c r="AB582" s="97">
        <v>0</v>
      </c>
      <c r="AC582" s="97">
        <v>0</v>
      </c>
      <c r="AD582" s="97">
        <v>0</v>
      </c>
      <c r="AE582" s="97">
        <v>0</v>
      </c>
      <c r="AF582" s="213"/>
      <c r="AG582" s="214"/>
    </row>
    <row r="583" spans="1:33" s="67" customFormat="1" ht="17.25" customHeight="1">
      <c r="A583" s="200"/>
      <c r="B583" s="237"/>
      <c r="C583" s="218"/>
      <c r="D583" s="97"/>
      <c r="E583" s="98"/>
      <c r="F583" s="98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"/>
      <c r="S583" s="186"/>
      <c r="T583" s="186"/>
      <c r="U583" s="66" t="s">
        <v>240</v>
      </c>
      <c r="V583" s="135">
        <f aca="true" t="shared" si="182" ref="V583:W586">X583+Z583+AB583+AD583</f>
        <v>0</v>
      </c>
      <c r="W583" s="135">
        <f t="shared" si="182"/>
        <v>0</v>
      </c>
      <c r="X583" s="71">
        <v>0</v>
      </c>
      <c r="Y583" s="97">
        <v>0</v>
      </c>
      <c r="Z583" s="97">
        <v>0</v>
      </c>
      <c r="AA583" s="97">
        <v>0</v>
      </c>
      <c r="AB583" s="97">
        <v>0</v>
      </c>
      <c r="AC583" s="97">
        <v>0</v>
      </c>
      <c r="AD583" s="97">
        <v>0</v>
      </c>
      <c r="AE583" s="97">
        <v>0</v>
      </c>
      <c r="AF583" s="213"/>
      <c r="AG583" s="214"/>
    </row>
    <row r="584" spans="1:33" s="67" customFormat="1" ht="17.25" customHeight="1">
      <c r="A584" s="200"/>
      <c r="B584" s="237"/>
      <c r="C584" s="218"/>
      <c r="D584" s="97"/>
      <c r="E584" s="98"/>
      <c r="F584" s="98">
        <v>1</v>
      </c>
      <c r="G584" s="177"/>
      <c r="H584" s="177">
        <v>1</v>
      </c>
      <c r="I584" s="97"/>
      <c r="J584" s="97"/>
      <c r="K584" s="97"/>
      <c r="L584" s="97"/>
      <c r="M584" s="97"/>
      <c r="N584" s="97"/>
      <c r="O584" s="97"/>
      <c r="P584" s="97"/>
      <c r="Q584" s="97"/>
      <c r="R584" s="9"/>
      <c r="S584" s="142" t="s">
        <v>298</v>
      </c>
      <c r="T584" s="142" t="s">
        <v>299</v>
      </c>
      <c r="U584" s="66" t="s">
        <v>241</v>
      </c>
      <c r="V584" s="176">
        <f t="shared" si="182"/>
        <v>14707.8</v>
      </c>
      <c r="W584" s="176">
        <f t="shared" si="182"/>
        <v>0</v>
      </c>
      <c r="X584" s="71">
        <v>14707.8</v>
      </c>
      <c r="Y584" s="97">
        <v>0</v>
      </c>
      <c r="Z584" s="97">
        <v>0</v>
      </c>
      <c r="AA584" s="97">
        <v>0</v>
      </c>
      <c r="AB584" s="97">
        <v>0</v>
      </c>
      <c r="AC584" s="97">
        <v>0</v>
      </c>
      <c r="AD584" s="97">
        <v>0</v>
      </c>
      <c r="AE584" s="97">
        <v>0</v>
      </c>
      <c r="AF584" s="213"/>
      <c r="AG584" s="214"/>
    </row>
    <row r="585" spans="1:33" s="67" customFormat="1" ht="17.25" customHeight="1">
      <c r="A585" s="200"/>
      <c r="B585" s="237"/>
      <c r="C585" s="97"/>
      <c r="D585" s="97"/>
      <c r="E585" s="98"/>
      <c r="F585" s="98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"/>
      <c r="S585" s="99"/>
      <c r="T585" s="99"/>
      <c r="U585" s="66" t="s">
        <v>252</v>
      </c>
      <c r="V585" s="97">
        <f t="shared" si="182"/>
        <v>0</v>
      </c>
      <c r="W585" s="97">
        <f t="shared" si="182"/>
        <v>0</v>
      </c>
      <c r="X585" s="71">
        <v>0</v>
      </c>
      <c r="Y585" s="97">
        <v>0</v>
      </c>
      <c r="Z585" s="97">
        <v>0</v>
      </c>
      <c r="AA585" s="97">
        <v>0</v>
      </c>
      <c r="AB585" s="97">
        <v>0</v>
      </c>
      <c r="AC585" s="97">
        <v>0</v>
      </c>
      <c r="AD585" s="97">
        <v>0</v>
      </c>
      <c r="AE585" s="97">
        <v>0</v>
      </c>
      <c r="AF585" s="213"/>
      <c r="AG585" s="214"/>
    </row>
    <row r="586" spans="1:33" s="67" customFormat="1" ht="17.25" customHeight="1" thickBot="1">
      <c r="A586" s="201"/>
      <c r="B586" s="238"/>
      <c r="C586" s="100"/>
      <c r="D586" s="97"/>
      <c r="E586" s="98"/>
      <c r="F586" s="98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"/>
      <c r="S586" s="65"/>
      <c r="T586" s="65"/>
      <c r="U586" s="66" t="s">
        <v>253</v>
      </c>
      <c r="V586" s="97">
        <f t="shared" si="182"/>
        <v>0</v>
      </c>
      <c r="W586" s="97">
        <f t="shared" si="182"/>
        <v>0</v>
      </c>
      <c r="X586" s="71">
        <v>0</v>
      </c>
      <c r="Y586" s="97">
        <v>0</v>
      </c>
      <c r="Z586" s="97">
        <v>0</v>
      </c>
      <c r="AA586" s="97">
        <v>0</v>
      </c>
      <c r="AB586" s="97">
        <v>0</v>
      </c>
      <c r="AC586" s="97">
        <v>0</v>
      </c>
      <c r="AD586" s="97">
        <v>0</v>
      </c>
      <c r="AE586" s="97">
        <v>0</v>
      </c>
      <c r="AF586" s="215"/>
      <c r="AG586" s="216"/>
    </row>
    <row r="587" spans="1:33" s="67" customFormat="1" ht="17.25" customHeight="1">
      <c r="A587" s="199" t="s">
        <v>50</v>
      </c>
      <c r="B587" s="236" t="s">
        <v>53</v>
      </c>
      <c r="C587" s="217" t="s">
        <v>15</v>
      </c>
      <c r="D587" s="93"/>
      <c r="E587" s="94"/>
      <c r="F587" s="94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5"/>
      <c r="S587" s="96"/>
      <c r="T587" s="96"/>
      <c r="U587" s="68" t="s">
        <v>12</v>
      </c>
      <c r="V587" s="69">
        <f aca="true" t="shared" si="183" ref="V587:AE587">SUM(V588:V592)</f>
        <v>5293.8</v>
      </c>
      <c r="W587" s="69">
        <f t="shared" si="183"/>
        <v>0</v>
      </c>
      <c r="X587" s="69">
        <f t="shared" si="183"/>
        <v>5293.8</v>
      </c>
      <c r="Y587" s="69">
        <f t="shared" si="183"/>
        <v>0</v>
      </c>
      <c r="Z587" s="69">
        <f t="shared" si="183"/>
        <v>0</v>
      </c>
      <c r="AA587" s="69">
        <f t="shared" si="183"/>
        <v>0</v>
      </c>
      <c r="AB587" s="69">
        <f t="shared" si="183"/>
        <v>0</v>
      </c>
      <c r="AC587" s="69">
        <f t="shared" si="183"/>
        <v>0</v>
      </c>
      <c r="AD587" s="69">
        <f t="shared" si="183"/>
        <v>0</v>
      </c>
      <c r="AE587" s="69">
        <f t="shared" si="183"/>
        <v>0</v>
      </c>
      <c r="AF587" s="211" t="s">
        <v>13</v>
      </c>
      <c r="AG587" s="212"/>
    </row>
    <row r="588" spans="1:33" s="67" customFormat="1" ht="17.25" customHeight="1">
      <c r="A588" s="200"/>
      <c r="B588" s="237"/>
      <c r="C588" s="218"/>
      <c r="D588" s="97"/>
      <c r="E588" s="98"/>
      <c r="F588" s="98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"/>
      <c r="S588" s="65"/>
      <c r="T588" s="65"/>
      <c r="U588" s="66" t="s">
        <v>81</v>
      </c>
      <c r="V588" s="97">
        <f aca="true" t="shared" si="184" ref="V588:W592">X588+Z588+AB588+AD588</f>
        <v>0</v>
      </c>
      <c r="W588" s="97">
        <f t="shared" si="184"/>
        <v>0</v>
      </c>
      <c r="X588" s="71">
        <v>0</v>
      </c>
      <c r="Y588" s="97">
        <v>0</v>
      </c>
      <c r="Z588" s="97">
        <v>0</v>
      </c>
      <c r="AA588" s="97">
        <v>0</v>
      </c>
      <c r="AB588" s="97">
        <v>0</v>
      </c>
      <c r="AC588" s="97">
        <v>0</v>
      </c>
      <c r="AD588" s="97">
        <v>0</v>
      </c>
      <c r="AE588" s="97">
        <v>0</v>
      </c>
      <c r="AF588" s="213"/>
      <c r="AG588" s="214"/>
    </row>
    <row r="589" spans="1:33" s="67" customFormat="1" ht="17.25" customHeight="1">
      <c r="A589" s="200"/>
      <c r="B589" s="237"/>
      <c r="C589" s="218"/>
      <c r="D589" s="97"/>
      <c r="E589" s="98"/>
      <c r="F589" s="98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"/>
      <c r="S589" s="99"/>
      <c r="T589" s="99"/>
      <c r="U589" s="66" t="s">
        <v>82</v>
      </c>
      <c r="V589" s="97">
        <f t="shared" si="184"/>
        <v>0</v>
      </c>
      <c r="W589" s="97">
        <f t="shared" si="184"/>
        <v>0</v>
      </c>
      <c r="X589" s="71">
        <v>0</v>
      </c>
      <c r="Y589" s="97">
        <v>0</v>
      </c>
      <c r="Z589" s="97">
        <v>0</v>
      </c>
      <c r="AA589" s="97">
        <v>0</v>
      </c>
      <c r="AB589" s="97">
        <v>0</v>
      </c>
      <c r="AC589" s="97">
        <v>0</v>
      </c>
      <c r="AD589" s="97">
        <v>0</v>
      </c>
      <c r="AE589" s="97">
        <v>0</v>
      </c>
      <c r="AF589" s="213"/>
      <c r="AG589" s="214"/>
    </row>
    <row r="590" spans="1:33" s="67" customFormat="1" ht="17.25" customHeight="1">
      <c r="A590" s="200"/>
      <c r="B590" s="237"/>
      <c r="C590" s="218"/>
      <c r="D590" s="97"/>
      <c r="E590" s="98"/>
      <c r="F590" s="98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"/>
      <c r="S590" s="65"/>
      <c r="T590" s="65"/>
      <c r="U590" s="66" t="s">
        <v>239</v>
      </c>
      <c r="V590" s="97">
        <f t="shared" si="184"/>
        <v>0</v>
      </c>
      <c r="W590" s="97">
        <f t="shared" si="184"/>
        <v>0</v>
      </c>
      <c r="X590" s="71">
        <v>0</v>
      </c>
      <c r="Y590" s="97">
        <v>0</v>
      </c>
      <c r="Z590" s="97">
        <v>0</v>
      </c>
      <c r="AA590" s="97">
        <v>0</v>
      </c>
      <c r="AB590" s="97">
        <v>0</v>
      </c>
      <c r="AC590" s="97">
        <v>0</v>
      </c>
      <c r="AD590" s="97">
        <v>0</v>
      </c>
      <c r="AE590" s="97">
        <v>0</v>
      </c>
      <c r="AF590" s="213"/>
      <c r="AG590" s="214"/>
    </row>
    <row r="591" spans="1:33" s="67" customFormat="1" ht="17.25" customHeight="1">
      <c r="A591" s="200"/>
      <c r="B591" s="237"/>
      <c r="C591" s="218"/>
      <c r="D591" s="97"/>
      <c r="E591" s="98"/>
      <c r="F591" s="98">
        <v>1</v>
      </c>
      <c r="G591" s="177"/>
      <c r="H591" s="177">
        <v>1</v>
      </c>
      <c r="I591" s="97"/>
      <c r="J591" s="97"/>
      <c r="K591" s="97"/>
      <c r="L591" s="97"/>
      <c r="M591" s="97"/>
      <c r="N591" s="97"/>
      <c r="O591" s="97"/>
      <c r="P591" s="97"/>
      <c r="Q591" s="97"/>
      <c r="R591" s="9"/>
      <c r="S591" s="142" t="s">
        <v>298</v>
      </c>
      <c r="T591" s="142" t="s">
        <v>299</v>
      </c>
      <c r="U591" s="66" t="s">
        <v>240</v>
      </c>
      <c r="V591" s="135">
        <f>X591+Z591+AB591+AD591</f>
        <v>5293.8</v>
      </c>
      <c r="W591" s="135">
        <f>Y591+AA591+AC591+AE591</f>
        <v>0</v>
      </c>
      <c r="X591" s="71">
        <v>5293.8</v>
      </c>
      <c r="Y591" s="97">
        <v>0</v>
      </c>
      <c r="Z591" s="97">
        <v>0</v>
      </c>
      <c r="AA591" s="97">
        <v>0</v>
      </c>
      <c r="AB591" s="97">
        <v>0</v>
      </c>
      <c r="AC591" s="97">
        <v>0</v>
      </c>
      <c r="AD591" s="97">
        <v>0</v>
      </c>
      <c r="AE591" s="97">
        <v>0</v>
      </c>
      <c r="AF591" s="213"/>
      <c r="AG591" s="214"/>
    </row>
    <row r="592" spans="1:33" s="67" customFormat="1" ht="17.25" customHeight="1">
      <c r="A592" s="200"/>
      <c r="B592" s="237"/>
      <c r="C592" s="218"/>
      <c r="D592" s="97"/>
      <c r="E592" s="98"/>
      <c r="F592" s="98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"/>
      <c r="S592" s="65"/>
      <c r="T592" s="65"/>
      <c r="U592" s="66" t="s">
        <v>241</v>
      </c>
      <c r="V592" s="97">
        <f t="shared" si="184"/>
        <v>0</v>
      </c>
      <c r="W592" s="97">
        <f t="shared" si="184"/>
        <v>0</v>
      </c>
      <c r="X592" s="71">
        <v>0</v>
      </c>
      <c r="Y592" s="97">
        <v>0</v>
      </c>
      <c r="Z592" s="97">
        <v>0</v>
      </c>
      <c r="AA592" s="97">
        <v>0</v>
      </c>
      <c r="AB592" s="97">
        <v>0</v>
      </c>
      <c r="AC592" s="97">
        <v>0</v>
      </c>
      <c r="AD592" s="97">
        <v>0</v>
      </c>
      <c r="AE592" s="97">
        <v>0</v>
      </c>
      <c r="AF592" s="213"/>
      <c r="AG592" s="214"/>
    </row>
    <row r="593" spans="1:33" s="67" customFormat="1" ht="17.25" customHeight="1">
      <c r="A593" s="200"/>
      <c r="B593" s="237"/>
      <c r="C593" s="97"/>
      <c r="D593" s="97"/>
      <c r="E593" s="98"/>
      <c r="F593" s="98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"/>
      <c r="S593" s="99"/>
      <c r="T593" s="99"/>
      <c r="U593" s="66" t="s">
        <v>252</v>
      </c>
      <c r="V593" s="97">
        <f>X593+Z593+AB593+AD593</f>
        <v>0</v>
      </c>
      <c r="W593" s="97">
        <f>Y593+AA593+AC593+AE593</f>
        <v>0</v>
      </c>
      <c r="X593" s="71">
        <v>0</v>
      </c>
      <c r="Y593" s="97">
        <v>0</v>
      </c>
      <c r="Z593" s="97">
        <v>0</v>
      </c>
      <c r="AA593" s="97">
        <v>0</v>
      </c>
      <c r="AB593" s="97">
        <v>0</v>
      </c>
      <c r="AC593" s="97">
        <v>0</v>
      </c>
      <c r="AD593" s="97">
        <v>0</v>
      </c>
      <c r="AE593" s="97">
        <v>0</v>
      </c>
      <c r="AF593" s="213"/>
      <c r="AG593" s="214"/>
    </row>
    <row r="594" spans="1:33" s="67" customFormat="1" ht="17.25" customHeight="1" thickBot="1">
      <c r="A594" s="201"/>
      <c r="B594" s="238"/>
      <c r="C594" s="100"/>
      <c r="D594" s="97"/>
      <c r="E594" s="98"/>
      <c r="F594" s="98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"/>
      <c r="S594" s="65"/>
      <c r="T594" s="65"/>
      <c r="U594" s="66" t="s">
        <v>253</v>
      </c>
      <c r="V594" s="97">
        <f>X594+Z594+AB594+AD594</f>
        <v>0</v>
      </c>
      <c r="W594" s="97">
        <f>Y594+AA594+AC594+AE594</f>
        <v>0</v>
      </c>
      <c r="X594" s="71">
        <v>0</v>
      </c>
      <c r="Y594" s="97">
        <v>0</v>
      </c>
      <c r="Z594" s="97">
        <v>0</v>
      </c>
      <c r="AA594" s="97">
        <v>0</v>
      </c>
      <c r="AB594" s="97">
        <v>0</v>
      </c>
      <c r="AC594" s="97">
        <v>0</v>
      </c>
      <c r="AD594" s="97">
        <v>0</v>
      </c>
      <c r="AE594" s="97">
        <v>0</v>
      </c>
      <c r="AF594" s="215"/>
      <c r="AG594" s="216"/>
    </row>
    <row r="595" spans="1:33" s="67" customFormat="1" ht="17.25" customHeight="1">
      <c r="A595" s="199" t="s">
        <v>52</v>
      </c>
      <c r="B595" s="202" t="s">
        <v>79</v>
      </c>
      <c r="C595" s="197" t="s">
        <v>15</v>
      </c>
      <c r="D595" s="147"/>
      <c r="E595" s="148"/>
      <c r="F595" s="148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9"/>
      <c r="S595" s="150"/>
      <c r="T595" s="150"/>
      <c r="U595" s="146" t="s">
        <v>12</v>
      </c>
      <c r="V595" s="151">
        <f aca="true" t="shared" si="185" ref="V595:AE595">SUM(V596:V600)</f>
        <v>15000</v>
      </c>
      <c r="W595" s="151">
        <f t="shared" si="185"/>
        <v>0</v>
      </c>
      <c r="X595" s="151">
        <f t="shared" si="185"/>
        <v>15000</v>
      </c>
      <c r="Y595" s="151">
        <f t="shared" si="185"/>
        <v>0</v>
      </c>
      <c r="Z595" s="151">
        <f t="shared" si="185"/>
        <v>0</v>
      </c>
      <c r="AA595" s="151">
        <f t="shared" si="185"/>
        <v>0</v>
      </c>
      <c r="AB595" s="151">
        <f t="shared" si="185"/>
        <v>0</v>
      </c>
      <c r="AC595" s="151">
        <f t="shared" si="185"/>
        <v>0</v>
      </c>
      <c r="AD595" s="151">
        <f t="shared" si="185"/>
        <v>0</v>
      </c>
      <c r="AE595" s="151">
        <f t="shared" si="185"/>
        <v>0</v>
      </c>
      <c r="AF595" s="240" t="s">
        <v>41</v>
      </c>
      <c r="AG595" s="241"/>
    </row>
    <row r="596" spans="1:33" s="67" customFormat="1" ht="17.25" customHeight="1">
      <c r="A596" s="200"/>
      <c r="B596" s="203"/>
      <c r="C596" s="198"/>
      <c r="D596" s="154"/>
      <c r="E596" s="155"/>
      <c r="F596" s="155">
        <v>1</v>
      </c>
      <c r="G596" s="154"/>
      <c r="H596" s="154">
        <v>1</v>
      </c>
      <c r="I596" s="154"/>
      <c r="J596" s="154"/>
      <c r="K596" s="154"/>
      <c r="L596" s="154"/>
      <c r="M596" s="154"/>
      <c r="N596" s="154"/>
      <c r="O596" s="154"/>
      <c r="P596" s="154"/>
      <c r="Q596" s="154"/>
      <c r="R596" s="156"/>
      <c r="S596" s="157" t="s">
        <v>298</v>
      </c>
      <c r="T596" s="157" t="s">
        <v>299</v>
      </c>
      <c r="U596" s="153" t="s">
        <v>81</v>
      </c>
      <c r="V596" s="154">
        <f>X596+Z596+AB596+AD596</f>
        <v>15000</v>
      </c>
      <c r="W596" s="154">
        <f>Y596+AA596+AC596+AE596</f>
        <v>0</v>
      </c>
      <c r="X596" s="158">
        <v>15000</v>
      </c>
      <c r="Y596" s="154">
        <v>0</v>
      </c>
      <c r="Z596" s="154">
        <v>0</v>
      </c>
      <c r="AA596" s="154">
        <v>0</v>
      </c>
      <c r="AB596" s="154">
        <v>0</v>
      </c>
      <c r="AC596" s="154">
        <v>0</v>
      </c>
      <c r="AD596" s="154">
        <v>0</v>
      </c>
      <c r="AE596" s="154">
        <v>0</v>
      </c>
      <c r="AF596" s="242"/>
      <c r="AG596" s="243"/>
    </row>
    <row r="597" spans="1:33" s="67" customFormat="1" ht="17.25" customHeight="1">
      <c r="A597" s="200"/>
      <c r="B597" s="203"/>
      <c r="C597" s="198"/>
      <c r="D597" s="154"/>
      <c r="E597" s="155"/>
      <c r="F597" s="155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6"/>
      <c r="S597" s="159"/>
      <c r="T597" s="159"/>
      <c r="U597" s="153" t="s">
        <v>82</v>
      </c>
      <c r="V597" s="154">
        <f aca="true" t="shared" si="186" ref="V597:W600">X597+Z597+AB597+AD597</f>
        <v>0</v>
      </c>
      <c r="W597" s="154">
        <f t="shared" si="186"/>
        <v>0</v>
      </c>
      <c r="X597" s="158">
        <v>0</v>
      </c>
      <c r="Y597" s="154">
        <v>0</v>
      </c>
      <c r="Z597" s="154">
        <v>0</v>
      </c>
      <c r="AA597" s="154">
        <v>0</v>
      </c>
      <c r="AB597" s="154">
        <v>0</v>
      </c>
      <c r="AC597" s="154">
        <v>0</v>
      </c>
      <c r="AD597" s="154">
        <v>0</v>
      </c>
      <c r="AE597" s="154">
        <v>0</v>
      </c>
      <c r="AF597" s="242"/>
      <c r="AG597" s="243"/>
    </row>
    <row r="598" spans="1:33" s="67" customFormat="1" ht="17.25" customHeight="1">
      <c r="A598" s="200"/>
      <c r="B598" s="203"/>
      <c r="C598" s="198"/>
      <c r="D598" s="154"/>
      <c r="E598" s="155"/>
      <c r="F598" s="155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6"/>
      <c r="S598" s="160"/>
      <c r="T598" s="160"/>
      <c r="U598" s="153" t="s">
        <v>239</v>
      </c>
      <c r="V598" s="154">
        <f t="shared" si="186"/>
        <v>0</v>
      </c>
      <c r="W598" s="154">
        <f t="shared" si="186"/>
        <v>0</v>
      </c>
      <c r="X598" s="158">
        <v>0</v>
      </c>
      <c r="Y598" s="154">
        <v>0</v>
      </c>
      <c r="Z598" s="154">
        <v>0</v>
      </c>
      <c r="AA598" s="154">
        <v>0</v>
      </c>
      <c r="AB598" s="154">
        <v>0</v>
      </c>
      <c r="AC598" s="154">
        <v>0</v>
      </c>
      <c r="AD598" s="154">
        <v>0</v>
      </c>
      <c r="AE598" s="154">
        <v>0</v>
      </c>
      <c r="AF598" s="242"/>
      <c r="AG598" s="243"/>
    </row>
    <row r="599" spans="1:33" s="67" customFormat="1" ht="17.25" customHeight="1">
      <c r="A599" s="200"/>
      <c r="B599" s="203"/>
      <c r="C599" s="198"/>
      <c r="D599" s="154"/>
      <c r="E599" s="155"/>
      <c r="F599" s="155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6"/>
      <c r="S599" s="157"/>
      <c r="T599" s="157"/>
      <c r="U599" s="153" t="s">
        <v>240</v>
      </c>
      <c r="V599" s="154">
        <f>X599+Z599+AB599+AD599</f>
        <v>0</v>
      </c>
      <c r="W599" s="154">
        <f>Y599+AA599+AC599+AE599</f>
        <v>0</v>
      </c>
      <c r="X599" s="158">
        <v>0</v>
      </c>
      <c r="Y599" s="154">
        <v>0</v>
      </c>
      <c r="Z599" s="154">
        <v>0</v>
      </c>
      <c r="AA599" s="154">
        <v>0</v>
      </c>
      <c r="AB599" s="154">
        <v>0</v>
      </c>
      <c r="AC599" s="154">
        <v>0</v>
      </c>
      <c r="AD599" s="154">
        <v>0</v>
      </c>
      <c r="AE599" s="154">
        <v>0</v>
      </c>
      <c r="AF599" s="242"/>
      <c r="AG599" s="243"/>
    </row>
    <row r="600" spans="1:33" s="67" customFormat="1" ht="17.25" customHeight="1">
      <c r="A600" s="200"/>
      <c r="B600" s="203"/>
      <c r="C600" s="198"/>
      <c r="D600" s="154"/>
      <c r="E600" s="155"/>
      <c r="F600" s="155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6"/>
      <c r="S600" s="160"/>
      <c r="T600" s="160"/>
      <c r="U600" s="153" t="s">
        <v>241</v>
      </c>
      <c r="V600" s="154">
        <f t="shared" si="186"/>
        <v>0</v>
      </c>
      <c r="W600" s="154">
        <f t="shared" si="186"/>
        <v>0</v>
      </c>
      <c r="X600" s="158">
        <v>0</v>
      </c>
      <c r="Y600" s="154">
        <v>0</v>
      </c>
      <c r="Z600" s="154">
        <v>0</v>
      </c>
      <c r="AA600" s="154">
        <v>0</v>
      </c>
      <c r="AB600" s="154">
        <v>0</v>
      </c>
      <c r="AC600" s="154">
        <v>0</v>
      </c>
      <c r="AD600" s="154">
        <v>0</v>
      </c>
      <c r="AE600" s="154">
        <v>0</v>
      </c>
      <c r="AF600" s="242"/>
      <c r="AG600" s="243"/>
    </row>
    <row r="601" spans="1:33" s="67" customFormat="1" ht="17.25" customHeight="1">
      <c r="A601" s="200"/>
      <c r="B601" s="203"/>
      <c r="C601" s="154"/>
      <c r="D601" s="154"/>
      <c r="E601" s="155"/>
      <c r="F601" s="155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6"/>
      <c r="S601" s="159"/>
      <c r="T601" s="159"/>
      <c r="U601" s="153" t="s">
        <v>252</v>
      </c>
      <c r="V601" s="154">
        <f>X601+Z601+AB601+AD601</f>
        <v>0</v>
      </c>
      <c r="W601" s="154">
        <f>Y601+AA601+AC601+AE601</f>
        <v>0</v>
      </c>
      <c r="X601" s="158">
        <v>0</v>
      </c>
      <c r="Y601" s="154">
        <v>0</v>
      </c>
      <c r="Z601" s="154">
        <v>0</v>
      </c>
      <c r="AA601" s="154">
        <v>0</v>
      </c>
      <c r="AB601" s="154">
        <v>0</v>
      </c>
      <c r="AC601" s="154">
        <v>0</v>
      </c>
      <c r="AD601" s="154">
        <v>0</v>
      </c>
      <c r="AE601" s="154">
        <v>0</v>
      </c>
      <c r="AF601" s="242"/>
      <c r="AG601" s="243"/>
    </row>
    <row r="602" spans="1:33" s="67" customFormat="1" ht="17.25" customHeight="1" thickBot="1">
      <c r="A602" s="201"/>
      <c r="B602" s="204"/>
      <c r="C602" s="161"/>
      <c r="D602" s="154"/>
      <c r="E602" s="155"/>
      <c r="F602" s="155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6"/>
      <c r="S602" s="160"/>
      <c r="T602" s="160"/>
      <c r="U602" s="153" t="s">
        <v>253</v>
      </c>
      <c r="V602" s="154">
        <f>X602+Z602+AB602+AD602</f>
        <v>0</v>
      </c>
      <c r="W602" s="154">
        <f>Y602+AA602+AC602+AE602</f>
        <v>0</v>
      </c>
      <c r="X602" s="158">
        <v>0</v>
      </c>
      <c r="Y602" s="154">
        <v>0</v>
      </c>
      <c r="Z602" s="154">
        <v>0</v>
      </c>
      <c r="AA602" s="154">
        <v>0</v>
      </c>
      <c r="AB602" s="154">
        <v>0</v>
      </c>
      <c r="AC602" s="154">
        <v>0</v>
      </c>
      <c r="AD602" s="154">
        <v>0</v>
      </c>
      <c r="AE602" s="154">
        <v>0</v>
      </c>
      <c r="AF602" s="244"/>
      <c r="AG602" s="245"/>
    </row>
    <row r="603" spans="1:33" s="67" customFormat="1" ht="17.25" customHeight="1">
      <c r="A603" s="199" t="s">
        <v>54</v>
      </c>
      <c r="B603" s="236" t="s">
        <v>56</v>
      </c>
      <c r="C603" s="217" t="s">
        <v>15</v>
      </c>
      <c r="D603" s="93"/>
      <c r="E603" s="94"/>
      <c r="F603" s="94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5"/>
      <c r="S603" s="96"/>
      <c r="T603" s="96"/>
      <c r="U603" s="68" t="s">
        <v>12</v>
      </c>
      <c r="V603" s="69">
        <f aca="true" t="shared" si="187" ref="V603:AE603">SUM(V604:V608)</f>
        <v>0</v>
      </c>
      <c r="W603" s="69">
        <f t="shared" si="187"/>
        <v>0</v>
      </c>
      <c r="X603" s="69">
        <f t="shared" si="187"/>
        <v>0</v>
      </c>
      <c r="Y603" s="69">
        <f t="shared" si="187"/>
        <v>0</v>
      </c>
      <c r="Z603" s="69">
        <f t="shared" si="187"/>
        <v>0</v>
      </c>
      <c r="AA603" s="69">
        <f t="shared" si="187"/>
        <v>0</v>
      </c>
      <c r="AB603" s="69">
        <f t="shared" si="187"/>
        <v>0</v>
      </c>
      <c r="AC603" s="69">
        <f t="shared" si="187"/>
        <v>0</v>
      </c>
      <c r="AD603" s="69">
        <f t="shared" si="187"/>
        <v>0</v>
      </c>
      <c r="AE603" s="69">
        <f t="shared" si="187"/>
        <v>0</v>
      </c>
      <c r="AF603" s="211" t="s">
        <v>13</v>
      </c>
      <c r="AG603" s="212"/>
    </row>
    <row r="604" spans="1:33" s="67" customFormat="1" ht="17.25" customHeight="1">
      <c r="A604" s="200"/>
      <c r="B604" s="237"/>
      <c r="C604" s="218"/>
      <c r="D604" s="97"/>
      <c r="E604" s="98"/>
      <c r="F604" s="98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"/>
      <c r="S604" s="65"/>
      <c r="T604" s="65"/>
      <c r="U604" s="66" t="s">
        <v>81</v>
      </c>
      <c r="V604" s="97">
        <f aca="true" t="shared" si="188" ref="V604:W608">X604+Z604+AB604+AD604</f>
        <v>0</v>
      </c>
      <c r="W604" s="97">
        <f t="shared" si="188"/>
        <v>0</v>
      </c>
      <c r="X604" s="71">
        <v>0</v>
      </c>
      <c r="Y604" s="97">
        <v>0</v>
      </c>
      <c r="Z604" s="97">
        <v>0</v>
      </c>
      <c r="AA604" s="97">
        <v>0</v>
      </c>
      <c r="AB604" s="97">
        <v>0</v>
      </c>
      <c r="AC604" s="97">
        <v>0</v>
      </c>
      <c r="AD604" s="97">
        <v>0</v>
      </c>
      <c r="AE604" s="97">
        <v>0</v>
      </c>
      <c r="AF604" s="213"/>
      <c r="AG604" s="214"/>
    </row>
    <row r="605" spans="1:33" s="67" customFormat="1" ht="17.25" customHeight="1">
      <c r="A605" s="200"/>
      <c r="B605" s="237"/>
      <c r="C605" s="218"/>
      <c r="D605" s="97"/>
      <c r="E605" s="98"/>
      <c r="F605" s="98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"/>
      <c r="S605" s="99"/>
      <c r="T605" s="99"/>
      <c r="U605" s="66" t="s">
        <v>82</v>
      </c>
      <c r="V605" s="97">
        <f t="shared" si="188"/>
        <v>0</v>
      </c>
      <c r="W605" s="97">
        <f t="shared" si="188"/>
        <v>0</v>
      </c>
      <c r="X605" s="71">
        <v>0</v>
      </c>
      <c r="Y605" s="97">
        <v>0</v>
      </c>
      <c r="Z605" s="97">
        <v>0</v>
      </c>
      <c r="AA605" s="97">
        <v>0</v>
      </c>
      <c r="AB605" s="97">
        <v>0</v>
      </c>
      <c r="AC605" s="97">
        <v>0</v>
      </c>
      <c r="AD605" s="97">
        <v>0</v>
      </c>
      <c r="AE605" s="97">
        <v>0</v>
      </c>
      <c r="AF605" s="213"/>
      <c r="AG605" s="214"/>
    </row>
    <row r="606" spans="1:33" s="67" customFormat="1" ht="17.25" customHeight="1">
      <c r="A606" s="200"/>
      <c r="B606" s="237"/>
      <c r="C606" s="218"/>
      <c r="D606" s="97"/>
      <c r="E606" s="98"/>
      <c r="F606" s="98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"/>
      <c r="S606" s="187"/>
      <c r="T606" s="187"/>
      <c r="U606" s="66" t="s">
        <v>239</v>
      </c>
      <c r="V606" s="97">
        <f t="shared" si="188"/>
        <v>0</v>
      </c>
      <c r="W606" s="97">
        <f t="shared" si="188"/>
        <v>0</v>
      </c>
      <c r="X606" s="71">
        <v>0</v>
      </c>
      <c r="Y606" s="97">
        <v>0</v>
      </c>
      <c r="Z606" s="97">
        <v>0</v>
      </c>
      <c r="AA606" s="97">
        <v>0</v>
      </c>
      <c r="AB606" s="97">
        <v>0</v>
      </c>
      <c r="AC606" s="97">
        <v>0</v>
      </c>
      <c r="AD606" s="97">
        <v>0</v>
      </c>
      <c r="AE606" s="97">
        <v>0</v>
      </c>
      <c r="AF606" s="213"/>
      <c r="AG606" s="214"/>
    </row>
    <row r="607" spans="1:33" s="67" customFormat="1" ht="17.25" customHeight="1">
      <c r="A607" s="200"/>
      <c r="B607" s="237"/>
      <c r="C607" s="218"/>
      <c r="D607" s="97"/>
      <c r="E607" s="98"/>
      <c r="F607" s="98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"/>
      <c r="S607" s="186"/>
      <c r="T607" s="186"/>
      <c r="U607" s="66" t="s">
        <v>240</v>
      </c>
      <c r="V607" s="135">
        <f>X607+Z607+AB607+AD607</f>
        <v>0</v>
      </c>
      <c r="W607" s="135">
        <f>Y607+AA607+AC607+AE607</f>
        <v>0</v>
      </c>
      <c r="X607" s="71">
        <v>0</v>
      </c>
      <c r="Y607" s="97">
        <v>0</v>
      </c>
      <c r="Z607" s="97">
        <v>0</v>
      </c>
      <c r="AA607" s="97">
        <v>0</v>
      </c>
      <c r="AB607" s="97">
        <v>0</v>
      </c>
      <c r="AC607" s="97">
        <v>0</v>
      </c>
      <c r="AD607" s="97">
        <v>0</v>
      </c>
      <c r="AE607" s="97">
        <v>0</v>
      </c>
      <c r="AF607" s="213"/>
      <c r="AG607" s="214"/>
    </row>
    <row r="608" spans="1:33" s="67" customFormat="1" ht="17.25" customHeight="1">
      <c r="A608" s="200"/>
      <c r="B608" s="237"/>
      <c r="C608" s="218"/>
      <c r="D608" s="97"/>
      <c r="E608" s="98"/>
      <c r="F608" s="98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"/>
      <c r="S608" s="65"/>
      <c r="T608" s="65"/>
      <c r="U608" s="66" t="s">
        <v>241</v>
      </c>
      <c r="V608" s="97">
        <f t="shared" si="188"/>
        <v>0</v>
      </c>
      <c r="W608" s="97">
        <f t="shared" si="188"/>
        <v>0</v>
      </c>
      <c r="X608" s="71">
        <v>0</v>
      </c>
      <c r="Y608" s="97">
        <v>0</v>
      </c>
      <c r="Z608" s="97">
        <v>0</v>
      </c>
      <c r="AA608" s="97">
        <v>0</v>
      </c>
      <c r="AB608" s="97">
        <v>0</v>
      </c>
      <c r="AC608" s="97">
        <v>0</v>
      </c>
      <c r="AD608" s="97">
        <v>0</v>
      </c>
      <c r="AE608" s="97">
        <v>0</v>
      </c>
      <c r="AF608" s="213"/>
      <c r="AG608" s="214"/>
    </row>
    <row r="609" spans="1:33" s="67" customFormat="1" ht="17.25" customHeight="1">
      <c r="A609" s="200"/>
      <c r="B609" s="237"/>
      <c r="C609" s="97"/>
      <c r="D609" s="97"/>
      <c r="E609" s="98"/>
      <c r="F609" s="98">
        <v>1</v>
      </c>
      <c r="G609" s="177"/>
      <c r="H609" s="177">
        <v>1</v>
      </c>
      <c r="I609" s="97"/>
      <c r="J609" s="97"/>
      <c r="K609" s="97"/>
      <c r="L609" s="97"/>
      <c r="M609" s="97"/>
      <c r="N609" s="97"/>
      <c r="O609" s="97"/>
      <c r="P609" s="97"/>
      <c r="Q609" s="97"/>
      <c r="R609" s="9"/>
      <c r="S609" s="142" t="s">
        <v>298</v>
      </c>
      <c r="T609" s="142" t="s">
        <v>299</v>
      </c>
      <c r="U609" s="66" t="s">
        <v>252</v>
      </c>
      <c r="V609" s="176">
        <f>X609+Z609+AB609+AD609</f>
        <v>13551</v>
      </c>
      <c r="W609" s="176">
        <f>Y609+AA609+AC609+AE609</f>
        <v>0</v>
      </c>
      <c r="X609" s="71">
        <v>13551</v>
      </c>
      <c r="Y609" s="97">
        <v>0</v>
      </c>
      <c r="Z609" s="97">
        <v>0</v>
      </c>
      <c r="AA609" s="97">
        <v>0</v>
      </c>
      <c r="AB609" s="97">
        <v>0</v>
      </c>
      <c r="AC609" s="97">
        <v>0</v>
      </c>
      <c r="AD609" s="97">
        <v>0</v>
      </c>
      <c r="AE609" s="97">
        <v>0</v>
      </c>
      <c r="AF609" s="213"/>
      <c r="AG609" s="214"/>
    </row>
    <row r="610" spans="1:33" s="67" customFormat="1" ht="17.25" customHeight="1" thickBot="1">
      <c r="A610" s="201"/>
      <c r="B610" s="238"/>
      <c r="C610" s="100"/>
      <c r="D610" s="97"/>
      <c r="E610" s="98"/>
      <c r="F610" s="98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"/>
      <c r="S610" s="65"/>
      <c r="T610" s="65"/>
      <c r="U610" s="66" t="s">
        <v>253</v>
      </c>
      <c r="V610" s="97">
        <f>X610+Z610+AB610+AD610</f>
        <v>0</v>
      </c>
      <c r="W610" s="97">
        <f>Y610+AA610+AC610+AE610</f>
        <v>0</v>
      </c>
      <c r="X610" s="71">
        <v>0</v>
      </c>
      <c r="Y610" s="97">
        <v>0</v>
      </c>
      <c r="Z610" s="97">
        <v>0</v>
      </c>
      <c r="AA610" s="97">
        <v>0</v>
      </c>
      <c r="AB610" s="97">
        <v>0</v>
      </c>
      <c r="AC610" s="97">
        <v>0</v>
      </c>
      <c r="AD610" s="97">
        <v>0</v>
      </c>
      <c r="AE610" s="97">
        <v>0</v>
      </c>
      <c r="AF610" s="215"/>
      <c r="AG610" s="216"/>
    </row>
    <row r="611" spans="1:33" s="67" customFormat="1" ht="17.25" customHeight="1">
      <c r="A611" s="199" t="s">
        <v>55</v>
      </c>
      <c r="B611" s="246" t="s">
        <v>58</v>
      </c>
      <c r="C611" s="217" t="s">
        <v>15</v>
      </c>
      <c r="D611" s="93"/>
      <c r="E611" s="94"/>
      <c r="F611" s="94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5"/>
      <c r="S611" s="96"/>
      <c r="T611" s="96"/>
      <c r="U611" s="68" t="s">
        <v>12</v>
      </c>
      <c r="V611" s="69">
        <f aca="true" t="shared" si="189" ref="V611:AE611">SUM(V612:V616)</f>
        <v>0</v>
      </c>
      <c r="W611" s="69">
        <f t="shared" si="189"/>
        <v>0</v>
      </c>
      <c r="X611" s="69">
        <f t="shared" si="189"/>
        <v>0</v>
      </c>
      <c r="Y611" s="69">
        <f t="shared" si="189"/>
        <v>0</v>
      </c>
      <c r="Z611" s="69">
        <f t="shared" si="189"/>
        <v>0</v>
      </c>
      <c r="AA611" s="69">
        <f t="shared" si="189"/>
        <v>0</v>
      </c>
      <c r="AB611" s="69">
        <f t="shared" si="189"/>
        <v>0</v>
      </c>
      <c r="AC611" s="69">
        <f t="shared" si="189"/>
        <v>0</v>
      </c>
      <c r="AD611" s="69">
        <f t="shared" si="189"/>
        <v>0</v>
      </c>
      <c r="AE611" s="69">
        <f t="shared" si="189"/>
        <v>0</v>
      </c>
      <c r="AF611" s="211" t="s">
        <v>13</v>
      </c>
      <c r="AG611" s="212"/>
    </row>
    <row r="612" spans="1:33" s="67" customFormat="1" ht="17.25" customHeight="1">
      <c r="A612" s="200"/>
      <c r="B612" s="247"/>
      <c r="C612" s="218"/>
      <c r="D612" s="97"/>
      <c r="E612" s="98"/>
      <c r="F612" s="98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"/>
      <c r="S612" s="65"/>
      <c r="T612" s="65"/>
      <c r="U612" s="66" t="s">
        <v>81</v>
      </c>
      <c r="V612" s="97">
        <f aca="true" t="shared" si="190" ref="V612:W616">X612+Z612+AB612+AD612</f>
        <v>0</v>
      </c>
      <c r="W612" s="97">
        <f t="shared" si="190"/>
        <v>0</v>
      </c>
      <c r="X612" s="71">
        <v>0</v>
      </c>
      <c r="Y612" s="97">
        <v>0</v>
      </c>
      <c r="Z612" s="97">
        <v>0</v>
      </c>
      <c r="AA612" s="97">
        <v>0</v>
      </c>
      <c r="AB612" s="97">
        <v>0</v>
      </c>
      <c r="AC612" s="97">
        <v>0</v>
      </c>
      <c r="AD612" s="97">
        <v>0</v>
      </c>
      <c r="AE612" s="97">
        <v>0</v>
      </c>
      <c r="AF612" s="213"/>
      <c r="AG612" s="214"/>
    </row>
    <row r="613" spans="1:33" s="67" customFormat="1" ht="17.25" customHeight="1">
      <c r="A613" s="200"/>
      <c r="B613" s="247"/>
      <c r="C613" s="218"/>
      <c r="D613" s="97"/>
      <c r="E613" s="98"/>
      <c r="F613" s="98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"/>
      <c r="S613" s="99"/>
      <c r="T613" s="99"/>
      <c r="U613" s="66" t="s">
        <v>82</v>
      </c>
      <c r="V613" s="97">
        <f t="shared" si="190"/>
        <v>0</v>
      </c>
      <c r="W613" s="97">
        <f t="shared" si="190"/>
        <v>0</v>
      </c>
      <c r="X613" s="71">
        <v>0</v>
      </c>
      <c r="Y613" s="97">
        <v>0</v>
      </c>
      <c r="Z613" s="97">
        <v>0</v>
      </c>
      <c r="AA613" s="97">
        <v>0</v>
      </c>
      <c r="AB613" s="97">
        <v>0</v>
      </c>
      <c r="AC613" s="97">
        <v>0</v>
      </c>
      <c r="AD613" s="97">
        <v>0</v>
      </c>
      <c r="AE613" s="97">
        <v>0</v>
      </c>
      <c r="AF613" s="213"/>
      <c r="AG613" s="214"/>
    </row>
    <row r="614" spans="1:33" s="67" customFormat="1" ht="17.25" customHeight="1">
      <c r="A614" s="200"/>
      <c r="B614" s="247"/>
      <c r="C614" s="218"/>
      <c r="D614" s="97"/>
      <c r="E614" s="98"/>
      <c r="F614" s="98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"/>
      <c r="S614" s="65"/>
      <c r="T614" s="65"/>
      <c r="U614" s="66" t="s">
        <v>239</v>
      </c>
      <c r="V614" s="97">
        <f t="shared" si="190"/>
        <v>0</v>
      </c>
      <c r="W614" s="97">
        <f t="shared" si="190"/>
        <v>0</v>
      </c>
      <c r="X614" s="71">
        <v>0</v>
      </c>
      <c r="Y614" s="97">
        <v>0</v>
      </c>
      <c r="Z614" s="97">
        <v>0</v>
      </c>
      <c r="AA614" s="97">
        <v>0</v>
      </c>
      <c r="AB614" s="97">
        <v>0</v>
      </c>
      <c r="AC614" s="97">
        <v>0</v>
      </c>
      <c r="AD614" s="97">
        <v>0</v>
      </c>
      <c r="AE614" s="97">
        <v>0</v>
      </c>
      <c r="AF614" s="213"/>
      <c r="AG614" s="214"/>
    </row>
    <row r="615" spans="1:33" s="67" customFormat="1" ht="17.25" customHeight="1">
      <c r="A615" s="200"/>
      <c r="B615" s="247"/>
      <c r="C615" s="218"/>
      <c r="D615" s="97"/>
      <c r="E615" s="98"/>
      <c r="F615" s="98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"/>
      <c r="S615" s="186"/>
      <c r="T615" s="186"/>
      <c r="U615" s="66" t="s">
        <v>240</v>
      </c>
      <c r="V615" s="135">
        <f>X615+Z615+AB615+AD615</f>
        <v>0</v>
      </c>
      <c r="W615" s="135">
        <f>Y615+AA615+AC615+AE615</f>
        <v>0</v>
      </c>
      <c r="X615" s="71">
        <v>0</v>
      </c>
      <c r="Y615" s="97">
        <v>0</v>
      </c>
      <c r="Z615" s="97">
        <v>0</v>
      </c>
      <c r="AA615" s="97">
        <v>0</v>
      </c>
      <c r="AB615" s="97">
        <v>0</v>
      </c>
      <c r="AC615" s="97">
        <v>0</v>
      </c>
      <c r="AD615" s="97">
        <v>0</v>
      </c>
      <c r="AE615" s="97">
        <v>0</v>
      </c>
      <c r="AF615" s="213"/>
      <c r="AG615" s="214"/>
    </row>
    <row r="616" spans="1:33" s="67" customFormat="1" ht="17.25" customHeight="1">
      <c r="A616" s="200"/>
      <c r="B616" s="247"/>
      <c r="C616" s="218"/>
      <c r="D616" s="97"/>
      <c r="E616" s="98"/>
      <c r="F616" s="98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"/>
      <c r="S616" s="65"/>
      <c r="T616" s="65"/>
      <c r="U616" s="66" t="s">
        <v>241</v>
      </c>
      <c r="V616" s="97">
        <f t="shared" si="190"/>
        <v>0</v>
      </c>
      <c r="W616" s="97">
        <f t="shared" si="190"/>
        <v>0</v>
      </c>
      <c r="X616" s="71">
        <v>0</v>
      </c>
      <c r="Y616" s="97">
        <v>0</v>
      </c>
      <c r="Z616" s="97">
        <v>0</v>
      </c>
      <c r="AA616" s="97">
        <v>0</v>
      </c>
      <c r="AB616" s="97">
        <v>0</v>
      </c>
      <c r="AC616" s="97">
        <v>0</v>
      </c>
      <c r="AD616" s="97">
        <v>0</v>
      </c>
      <c r="AE616" s="97">
        <v>0</v>
      </c>
      <c r="AF616" s="213"/>
      <c r="AG616" s="214"/>
    </row>
    <row r="617" spans="1:33" s="67" customFormat="1" ht="17.25" customHeight="1">
      <c r="A617" s="200" t="s">
        <v>59</v>
      </c>
      <c r="B617" s="247"/>
      <c r="C617" s="97" t="s">
        <v>60</v>
      </c>
      <c r="D617" s="97"/>
      <c r="E617" s="98"/>
      <c r="F617" s="98">
        <v>1</v>
      </c>
      <c r="G617" s="177"/>
      <c r="H617" s="177">
        <v>1</v>
      </c>
      <c r="I617" s="97"/>
      <c r="J617" s="97"/>
      <c r="K617" s="97"/>
      <c r="L617" s="97"/>
      <c r="M617" s="97"/>
      <c r="N617" s="97"/>
      <c r="O617" s="97"/>
      <c r="P617" s="97"/>
      <c r="Q617" s="97"/>
      <c r="R617" s="9"/>
      <c r="S617" s="142" t="s">
        <v>298</v>
      </c>
      <c r="T617" s="142" t="s">
        <v>299</v>
      </c>
      <c r="U617" s="66" t="s">
        <v>252</v>
      </c>
      <c r="V617" s="176">
        <f>X617+Z617+AB617+AD617</f>
        <v>5737.5</v>
      </c>
      <c r="W617" s="176">
        <f>Y617+AA617+AC617+AE617</f>
        <v>0</v>
      </c>
      <c r="X617" s="71">
        <v>5737.5</v>
      </c>
      <c r="Y617" s="97">
        <v>0</v>
      </c>
      <c r="Z617" s="97">
        <v>0</v>
      </c>
      <c r="AA617" s="97">
        <v>0</v>
      </c>
      <c r="AB617" s="97">
        <v>0</v>
      </c>
      <c r="AC617" s="97">
        <v>0</v>
      </c>
      <c r="AD617" s="97">
        <v>0</v>
      </c>
      <c r="AE617" s="97">
        <v>0</v>
      </c>
      <c r="AF617" s="213" t="s">
        <v>13</v>
      </c>
      <c r="AG617" s="214"/>
    </row>
    <row r="618" spans="1:33" s="67" customFormat="1" ht="17.25" customHeight="1" thickBot="1">
      <c r="A618" s="201"/>
      <c r="B618" s="247"/>
      <c r="C618" s="100"/>
      <c r="D618" s="97"/>
      <c r="E618" s="98"/>
      <c r="F618" s="98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"/>
      <c r="S618" s="65"/>
      <c r="T618" s="65"/>
      <c r="U618" s="66" t="s">
        <v>253</v>
      </c>
      <c r="V618" s="97">
        <f>X618+Z618+AB618+AD618</f>
        <v>0</v>
      </c>
      <c r="W618" s="97">
        <f>Y618+AA618+AC618+AE618</f>
        <v>0</v>
      </c>
      <c r="X618" s="71">
        <v>0</v>
      </c>
      <c r="Y618" s="97">
        <v>0</v>
      </c>
      <c r="Z618" s="97">
        <v>0</v>
      </c>
      <c r="AA618" s="97">
        <v>0</v>
      </c>
      <c r="AB618" s="97">
        <v>0</v>
      </c>
      <c r="AC618" s="97">
        <v>0</v>
      </c>
      <c r="AD618" s="97">
        <v>0</v>
      </c>
      <c r="AE618" s="97">
        <v>0</v>
      </c>
      <c r="AF618" s="215"/>
      <c r="AG618" s="216"/>
    </row>
    <row r="619" spans="1:33" s="152" customFormat="1" ht="17.25" customHeight="1">
      <c r="A619" s="199" t="s">
        <v>57</v>
      </c>
      <c r="B619" s="202" t="s">
        <v>127</v>
      </c>
      <c r="C619" s="197" t="s">
        <v>62</v>
      </c>
      <c r="D619" s="147"/>
      <c r="E619" s="148"/>
      <c r="F619" s="148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9"/>
      <c r="S619" s="150"/>
      <c r="T619" s="150"/>
      <c r="U619" s="146" t="s">
        <v>12</v>
      </c>
      <c r="V619" s="151">
        <f aca="true" t="shared" si="191" ref="V619:AE619">SUM(V620:V624)</f>
        <v>51833.26</v>
      </c>
      <c r="W619" s="151">
        <f t="shared" si="191"/>
        <v>9.237055564881302E-14</v>
      </c>
      <c r="X619" s="151">
        <f t="shared" si="191"/>
        <v>51833.3</v>
      </c>
      <c r="Y619" s="151">
        <f t="shared" si="191"/>
        <v>9.237055564881302E-14</v>
      </c>
      <c r="Z619" s="151">
        <f t="shared" si="191"/>
        <v>0</v>
      </c>
      <c r="AA619" s="151">
        <f t="shared" si="191"/>
        <v>0</v>
      </c>
      <c r="AB619" s="151">
        <f t="shared" si="191"/>
        <v>0</v>
      </c>
      <c r="AC619" s="151">
        <f t="shared" si="191"/>
        <v>0</v>
      </c>
      <c r="AD619" s="151">
        <f t="shared" si="191"/>
        <v>0</v>
      </c>
      <c r="AE619" s="151">
        <f t="shared" si="191"/>
        <v>0</v>
      </c>
      <c r="AF619" s="240" t="s">
        <v>41</v>
      </c>
      <c r="AG619" s="241"/>
    </row>
    <row r="620" spans="1:33" s="152" customFormat="1" ht="17.25" customHeight="1">
      <c r="A620" s="200"/>
      <c r="B620" s="203"/>
      <c r="C620" s="198"/>
      <c r="D620" s="154"/>
      <c r="E620" s="155"/>
      <c r="F620" s="155"/>
      <c r="G620" s="154"/>
      <c r="H620" s="154"/>
      <c r="I620" s="154"/>
      <c r="J620" s="154">
        <v>1</v>
      </c>
      <c r="K620" s="154"/>
      <c r="L620" s="154"/>
      <c r="M620" s="154"/>
      <c r="N620" s="154"/>
      <c r="O620" s="154"/>
      <c r="P620" s="154"/>
      <c r="Q620" s="154"/>
      <c r="R620" s="156"/>
      <c r="S620" s="157" t="s">
        <v>298</v>
      </c>
      <c r="T620" s="157" t="s">
        <v>299</v>
      </c>
      <c r="U620" s="153" t="s">
        <v>81</v>
      </c>
      <c r="V620" s="154">
        <v>51833.26</v>
      </c>
      <c r="W620" s="154">
        <f aca="true" t="shared" si="192" ref="V620:W624">Y620+AA620+AC620+AE620</f>
        <v>9.237055564881302E-14</v>
      </c>
      <c r="X620" s="158">
        <v>51833.3</v>
      </c>
      <c r="Y620" s="154">
        <f>2300-2250.6-49.4</f>
        <v>9.237055564881302E-14</v>
      </c>
      <c r="Z620" s="154">
        <v>0</v>
      </c>
      <c r="AA620" s="154">
        <v>0</v>
      </c>
      <c r="AB620" s="154">
        <v>0</v>
      </c>
      <c r="AC620" s="154">
        <v>0</v>
      </c>
      <c r="AD620" s="154">
        <v>0</v>
      </c>
      <c r="AE620" s="154">
        <v>0</v>
      </c>
      <c r="AF620" s="242"/>
      <c r="AG620" s="243"/>
    </row>
    <row r="621" spans="1:33" s="152" customFormat="1" ht="17.25" customHeight="1">
      <c r="A621" s="200"/>
      <c r="B621" s="203"/>
      <c r="C621" s="198"/>
      <c r="D621" s="154"/>
      <c r="E621" s="155"/>
      <c r="F621" s="155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6"/>
      <c r="S621" s="159"/>
      <c r="T621" s="159"/>
      <c r="U621" s="153" t="s">
        <v>82</v>
      </c>
      <c r="V621" s="154">
        <f t="shared" si="192"/>
        <v>0</v>
      </c>
      <c r="W621" s="154">
        <f t="shared" si="192"/>
        <v>0</v>
      </c>
      <c r="X621" s="158">
        <v>0</v>
      </c>
      <c r="Y621" s="154">
        <v>0</v>
      </c>
      <c r="Z621" s="154">
        <v>0</v>
      </c>
      <c r="AA621" s="154">
        <v>0</v>
      </c>
      <c r="AB621" s="154">
        <v>0</v>
      </c>
      <c r="AC621" s="154">
        <v>0</v>
      </c>
      <c r="AD621" s="154">
        <v>0</v>
      </c>
      <c r="AE621" s="154">
        <v>0</v>
      </c>
      <c r="AF621" s="242"/>
      <c r="AG621" s="243"/>
    </row>
    <row r="622" spans="1:33" s="152" customFormat="1" ht="17.25" customHeight="1">
      <c r="A622" s="200"/>
      <c r="B622" s="203"/>
      <c r="C622" s="198"/>
      <c r="D622" s="154"/>
      <c r="E622" s="155"/>
      <c r="F622" s="155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6"/>
      <c r="S622" s="160"/>
      <c r="T622" s="160"/>
      <c r="U622" s="153" t="s">
        <v>239</v>
      </c>
      <c r="V622" s="154">
        <f t="shared" si="192"/>
        <v>0</v>
      </c>
      <c r="W622" s="154">
        <f t="shared" si="192"/>
        <v>0</v>
      </c>
      <c r="X622" s="158">
        <v>0</v>
      </c>
      <c r="Y622" s="154">
        <v>0</v>
      </c>
      <c r="Z622" s="154">
        <v>0</v>
      </c>
      <c r="AA622" s="154">
        <v>0</v>
      </c>
      <c r="AB622" s="154">
        <v>0</v>
      </c>
      <c r="AC622" s="154">
        <v>0</v>
      </c>
      <c r="AD622" s="154">
        <v>0</v>
      </c>
      <c r="AE622" s="154">
        <v>0</v>
      </c>
      <c r="AF622" s="242"/>
      <c r="AG622" s="243"/>
    </row>
    <row r="623" spans="1:33" s="152" customFormat="1" ht="17.25" customHeight="1">
      <c r="A623" s="200"/>
      <c r="B623" s="203"/>
      <c r="C623" s="198"/>
      <c r="D623" s="154"/>
      <c r="E623" s="155"/>
      <c r="F623" s="155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6"/>
      <c r="S623" s="159"/>
      <c r="T623" s="159"/>
      <c r="U623" s="153" t="s">
        <v>240</v>
      </c>
      <c r="V623" s="154">
        <f t="shared" si="192"/>
        <v>0</v>
      </c>
      <c r="W623" s="154">
        <f t="shared" si="192"/>
        <v>0</v>
      </c>
      <c r="X623" s="158">
        <v>0</v>
      </c>
      <c r="Y623" s="154">
        <v>0</v>
      </c>
      <c r="Z623" s="154">
        <v>0</v>
      </c>
      <c r="AA623" s="154">
        <v>0</v>
      </c>
      <c r="AB623" s="154">
        <v>0</v>
      </c>
      <c r="AC623" s="154">
        <v>0</v>
      </c>
      <c r="AD623" s="154">
        <v>0</v>
      </c>
      <c r="AE623" s="154">
        <v>0</v>
      </c>
      <c r="AF623" s="242"/>
      <c r="AG623" s="243"/>
    </row>
    <row r="624" spans="1:33" s="152" customFormat="1" ht="17.25" customHeight="1">
      <c r="A624" s="200"/>
      <c r="B624" s="203"/>
      <c r="C624" s="198"/>
      <c r="D624" s="154"/>
      <c r="E624" s="155"/>
      <c r="F624" s="155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6"/>
      <c r="S624" s="160"/>
      <c r="T624" s="160"/>
      <c r="U624" s="153" t="s">
        <v>241</v>
      </c>
      <c r="V624" s="154">
        <f t="shared" si="192"/>
        <v>0</v>
      </c>
      <c r="W624" s="154">
        <f t="shared" si="192"/>
        <v>0</v>
      </c>
      <c r="X624" s="158">
        <v>0</v>
      </c>
      <c r="Y624" s="154">
        <v>0</v>
      </c>
      <c r="Z624" s="154">
        <v>0</v>
      </c>
      <c r="AA624" s="154">
        <v>0</v>
      </c>
      <c r="AB624" s="154">
        <v>0</v>
      </c>
      <c r="AC624" s="154">
        <v>0</v>
      </c>
      <c r="AD624" s="154">
        <v>0</v>
      </c>
      <c r="AE624" s="154">
        <v>0</v>
      </c>
      <c r="AF624" s="242"/>
      <c r="AG624" s="243"/>
    </row>
    <row r="625" spans="1:33" s="152" customFormat="1" ht="17.25" customHeight="1">
      <c r="A625" s="200"/>
      <c r="B625" s="203"/>
      <c r="C625" s="154"/>
      <c r="D625" s="154"/>
      <c r="E625" s="155"/>
      <c r="F625" s="155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6"/>
      <c r="S625" s="159"/>
      <c r="T625" s="159"/>
      <c r="U625" s="153" t="s">
        <v>252</v>
      </c>
      <c r="V625" s="154">
        <f>X625+Z625+AB625+AD625</f>
        <v>0</v>
      </c>
      <c r="W625" s="154">
        <f>Y625+AA625+AC625+AE625</f>
        <v>0</v>
      </c>
      <c r="X625" s="158">
        <v>0</v>
      </c>
      <c r="Y625" s="154">
        <v>0</v>
      </c>
      <c r="Z625" s="154">
        <v>0</v>
      </c>
      <c r="AA625" s="154">
        <v>0</v>
      </c>
      <c r="AB625" s="154">
        <v>0</v>
      </c>
      <c r="AC625" s="154">
        <v>0</v>
      </c>
      <c r="AD625" s="154">
        <v>0</v>
      </c>
      <c r="AE625" s="154">
        <v>0</v>
      </c>
      <c r="AF625" s="242"/>
      <c r="AG625" s="243"/>
    </row>
    <row r="626" spans="1:33" s="152" customFormat="1" ht="17.25" customHeight="1" thickBot="1">
      <c r="A626" s="201"/>
      <c r="B626" s="204"/>
      <c r="C626" s="161"/>
      <c r="D626" s="154"/>
      <c r="E626" s="155"/>
      <c r="F626" s="155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6"/>
      <c r="S626" s="160"/>
      <c r="T626" s="160"/>
      <c r="U626" s="153" t="s">
        <v>253</v>
      </c>
      <c r="V626" s="154">
        <f>X626+Z626+AB626+AD626</f>
        <v>0</v>
      </c>
      <c r="W626" s="154">
        <f>Y626+AA626+AC626+AE626</f>
        <v>0</v>
      </c>
      <c r="X626" s="158">
        <v>0</v>
      </c>
      <c r="Y626" s="154">
        <v>0</v>
      </c>
      <c r="Z626" s="154">
        <v>0</v>
      </c>
      <c r="AA626" s="154">
        <v>0</v>
      </c>
      <c r="AB626" s="154">
        <v>0</v>
      </c>
      <c r="AC626" s="154">
        <v>0</v>
      </c>
      <c r="AD626" s="154">
        <v>0</v>
      </c>
      <c r="AE626" s="154">
        <v>0</v>
      </c>
      <c r="AF626" s="244"/>
      <c r="AG626" s="245"/>
    </row>
    <row r="627" spans="1:33" s="101" customFormat="1" ht="17.25" customHeight="1">
      <c r="A627" s="199" t="s">
        <v>59</v>
      </c>
      <c r="B627" s="227" t="s">
        <v>65</v>
      </c>
      <c r="C627" s="189" t="s">
        <v>90</v>
      </c>
      <c r="D627" s="74"/>
      <c r="E627" s="75"/>
      <c r="F627" s="75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6"/>
      <c r="S627" s="77"/>
      <c r="T627" s="77"/>
      <c r="U627" s="73" t="s">
        <v>12</v>
      </c>
      <c r="V627" s="78">
        <f aca="true" t="shared" si="193" ref="V627:AE627">SUM(V628:V632)</f>
        <v>58439</v>
      </c>
      <c r="W627" s="78">
        <f t="shared" si="193"/>
        <v>0</v>
      </c>
      <c r="X627" s="78">
        <f t="shared" si="193"/>
        <v>14609.8</v>
      </c>
      <c r="Y627" s="78">
        <f t="shared" si="193"/>
        <v>0</v>
      </c>
      <c r="Z627" s="78">
        <f t="shared" si="193"/>
        <v>0</v>
      </c>
      <c r="AA627" s="78">
        <f t="shared" si="193"/>
        <v>0</v>
      </c>
      <c r="AB627" s="78">
        <f t="shared" si="193"/>
        <v>43829.2</v>
      </c>
      <c r="AC627" s="78">
        <f t="shared" si="193"/>
        <v>0</v>
      </c>
      <c r="AD627" s="78">
        <f t="shared" si="193"/>
        <v>0</v>
      </c>
      <c r="AE627" s="78">
        <f t="shared" si="193"/>
        <v>0</v>
      </c>
      <c r="AF627" s="219" t="s">
        <v>290</v>
      </c>
      <c r="AG627" s="220"/>
    </row>
    <row r="628" spans="1:33" s="101" customFormat="1" ht="17.25" customHeight="1">
      <c r="A628" s="200"/>
      <c r="B628" s="228"/>
      <c r="C628" s="190"/>
      <c r="D628" s="81"/>
      <c r="E628" s="82"/>
      <c r="F628" s="82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3"/>
      <c r="S628" s="84"/>
      <c r="T628" s="84"/>
      <c r="U628" s="80" t="s">
        <v>81</v>
      </c>
      <c r="V628" s="81">
        <f aca="true" t="shared" si="194" ref="V628:W632">X628+Z628+AB628+AD628</f>
        <v>0</v>
      </c>
      <c r="W628" s="81">
        <f t="shared" si="194"/>
        <v>0</v>
      </c>
      <c r="X628" s="85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21"/>
      <c r="AG628" s="222"/>
    </row>
    <row r="629" spans="1:33" s="101" customFormat="1" ht="17.25" customHeight="1">
      <c r="A629" s="200"/>
      <c r="B629" s="228"/>
      <c r="C629" s="190"/>
      <c r="D629" s="81"/>
      <c r="E629" s="82"/>
      <c r="F629" s="82"/>
      <c r="G629" s="81"/>
      <c r="H629" s="81">
        <v>1</v>
      </c>
      <c r="I629" s="81"/>
      <c r="J629" s="81"/>
      <c r="K629" s="81"/>
      <c r="L629" s="81"/>
      <c r="M629" s="81"/>
      <c r="N629" s="81"/>
      <c r="O629" s="81"/>
      <c r="P629" s="81"/>
      <c r="Q629" s="81"/>
      <c r="R629" s="83"/>
      <c r="S629" s="139" t="s">
        <v>298</v>
      </c>
      <c r="T629" s="139" t="s">
        <v>299</v>
      </c>
      <c r="U629" s="80" t="s">
        <v>82</v>
      </c>
      <c r="V629" s="81">
        <f t="shared" si="194"/>
        <v>58439</v>
      </c>
      <c r="W629" s="81">
        <f t="shared" si="194"/>
        <v>0</v>
      </c>
      <c r="X629" s="85">
        <v>14609.8</v>
      </c>
      <c r="Y629" s="81">
        <v>0</v>
      </c>
      <c r="Z629" s="81">
        <v>0</v>
      </c>
      <c r="AA629" s="81">
        <v>0</v>
      </c>
      <c r="AB629" s="81">
        <v>43829.2</v>
      </c>
      <c r="AC629" s="81">
        <v>0</v>
      </c>
      <c r="AD629" s="81">
        <v>0</v>
      </c>
      <c r="AE629" s="81">
        <v>0</v>
      </c>
      <c r="AF629" s="221"/>
      <c r="AG629" s="222"/>
    </row>
    <row r="630" spans="1:33" s="101" customFormat="1" ht="17.25" customHeight="1">
      <c r="A630" s="200"/>
      <c r="B630" s="228"/>
      <c r="C630" s="190"/>
      <c r="D630" s="81"/>
      <c r="E630" s="82"/>
      <c r="F630" s="82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3"/>
      <c r="S630" s="84"/>
      <c r="T630" s="84"/>
      <c r="U630" s="80" t="s">
        <v>239</v>
      </c>
      <c r="V630" s="81">
        <f t="shared" si="194"/>
        <v>0</v>
      </c>
      <c r="W630" s="81">
        <f t="shared" si="194"/>
        <v>0</v>
      </c>
      <c r="X630" s="85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21"/>
      <c r="AG630" s="222"/>
    </row>
    <row r="631" spans="1:33" s="101" customFormat="1" ht="17.25" customHeight="1">
      <c r="A631" s="200"/>
      <c r="B631" s="228"/>
      <c r="C631" s="190"/>
      <c r="D631" s="81"/>
      <c r="E631" s="82"/>
      <c r="F631" s="82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3"/>
      <c r="S631" s="86"/>
      <c r="T631" s="86"/>
      <c r="U631" s="80" t="s">
        <v>240</v>
      </c>
      <c r="V631" s="81">
        <f t="shared" si="194"/>
        <v>0</v>
      </c>
      <c r="W631" s="81">
        <f t="shared" si="194"/>
        <v>0</v>
      </c>
      <c r="X631" s="85">
        <v>0</v>
      </c>
      <c r="Y631" s="81">
        <v>0</v>
      </c>
      <c r="Z631" s="81">
        <v>0</v>
      </c>
      <c r="AA631" s="81">
        <v>0</v>
      </c>
      <c r="AB631" s="81">
        <v>0</v>
      </c>
      <c r="AC631" s="81">
        <v>0</v>
      </c>
      <c r="AD631" s="81">
        <v>0</v>
      </c>
      <c r="AE631" s="81">
        <v>0</v>
      </c>
      <c r="AF631" s="221"/>
      <c r="AG631" s="222"/>
    </row>
    <row r="632" spans="1:33" s="101" customFormat="1" ht="17.25" customHeight="1">
      <c r="A632" s="200"/>
      <c r="B632" s="228"/>
      <c r="C632" s="190"/>
      <c r="D632" s="81"/>
      <c r="E632" s="82"/>
      <c r="F632" s="82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3"/>
      <c r="S632" s="84"/>
      <c r="T632" s="84"/>
      <c r="U632" s="80" t="s">
        <v>241</v>
      </c>
      <c r="V632" s="81">
        <f t="shared" si="194"/>
        <v>0</v>
      </c>
      <c r="W632" s="81">
        <f t="shared" si="194"/>
        <v>0</v>
      </c>
      <c r="X632" s="85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21"/>
      <c r="AG632" s="222"/>
    </row>
    <row r="633" spans="1:33" s="101" customFormat="1" ht="17.25" customHeight="1">
      <c r="A633" s="200"/>
      <c r="B633" s="228"/>
      <c r="C633" s="81"/>
      <c r="D633" s="81"/>
      <c r="E633" s="82"/>
      <c r="F633" s="82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3"/>
      <c r="S633" s="86"/>
      <c r="T633" s="86"/>
      <c r="U633" s="80" t="s">
        <v>252</v>
      </c>
      <c r="V633" s="81">
        <f>X633+Z633+AB633+AD633</f>
        <v>0</v>
      </c>
      <c r="W633" s="81">
        <f>Y633+AA633+AC633+AE633</f>
        <v>0</v>
      </c>
      <c r="X633" s="85">
        <v>0</v>
      </c>
      <c r="Y633" s="81">
        <v>0</v>
      </c>
      <c r="Z633" s="81">
        <v>0</v>
      </c>
      <c r="AA633" s="81">
        <v>0</v>
      </c>
      <c r="AB633" s="81">
        <v>0</v>
      </c>
      <c r="AC633" s="81">
        <v>0</v>
      </c>
      <c r="AD633" s="81">
        <v>0</v>
      </c>
      <c r="AE633" s="81">
        <v>0</v>
      </c>
      <c r="AF633" s="221"/>
      <c r="AG633" s="222"/>
    </row>
    <row r="634" spans="1:33" s="101" customFormat="1" ht="17.25" customHeight="1" thickBot="1">
      <c r="A634" s="201"/>
      <c r="B634" s="239"/>
      <c r="C634" s="88"/>
      <c r="D634" s="81"/>
      <c r="E634" s="82"/>
      <c r="F634" s="82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3"/>
      <c r="S634" s="84"/>
      <c r="T634" s="84"/>
      <c r="U634" s="80" t="s">
        <v>253</v>
      </c>
      <c r="V634" s="81">
        <f>X634+Z634+AB634+AD634</f>
        <v>0</v>
      </c>
      <c r="W634" s="81">
        <f>Y634+AA634+AC634+AE634</f>
        <v>0</v>
      </c>
      <c r="X634" s="85">
        <v>0</v>
      </c>
      <c r="Y634" s="81">
        <v>0</v>
      </c>
      <c r="Z634" s="81">
        <v>0</v>
      </c>
      <c r="AA634" s="81">
        <v>0</v>
      </c>
      <c r="AB634" s="81">
        <v>0</v>
      </c>
      <c r="AC634" s="81">
        <v>0</v>
      </c>
      <c r="AD634" s="81">
        <v>0</v>
      </c>
      <c r="AE634" s="81">
        <v>0</v>
      </c>
      <c r="AF634" s="223"/>
      <c r="AG634" s="224"/>
    </row>
    <row r="635" spans="1:33" s="101" customFormat="1" ht="17.25" customHeight="1">
      <c r="A635" s="199" t="s">
        <v>61</v>
      </c>
      <c r="B635" s="227" t="s">
        <v>116</v>
      </c>
      <c r="C635" s="189"/>
      <c r="D635" s="74"/>
      <c r="E635" s="75"/>
      <c r="F635" s="75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6"/>
      <c r="S635" s="77"/>
      <c r="T635" s="77"/>
      <c r="U635" s="73" t="s">
        <v>12</v>
      </c>
      <c r="V635" s="78">
        <f aca="true" t="shared" si="195" ref="V635:AE635">SUM(V636:V642)</f>
        <v>122137.7</v>
      </c>
      <c r="W635" s="78">
        <f t="shared" si="195"/>
        <v>0</v>
      </c>
      <c r="X635" s="78">
        <f t="shared" si="195"/>
        <v>122137.7</v>
      </c>
      <c r="Y635" s="78">
        <f t="shared" si="195"/>
        <v>0</v>
      </c>
      <c r="Z635" s="78">
        <f t="shared" si="195"/>
        <v>0</v>
      </c>
      <c r="AA635" s="78">
        <f t="shared" si="195"/>
        <v>0</v>
      </c>
      <c r="AB635" s="78">
        <f t="shared" si="195"/>
        <v>0</v>
      </c>
      <c r="AC635" s="78">
        <f t="shared" si="195"/>
        <v>0</v>
      </c>
      <c r="AD635" s="78">
        <f t="shared" si="195"/>
        <v>0</v>
      </c>
      <c r="AE635" s="78">
        <f t="shared" si="195"/>
        <v>0</v>
      </c>
      <c r="AF635" s="219" t="s">
        <v>13</v>
      </c>
      <c r="AG635" s="220"/>
    </row>
    <row r="636" spans="1:33" s="101" customFormat="1" ht="17.25" customHeight="1">
      <c r="A636" s="200"/>
      <c r="B636" s="228"/>
      <c r="C636" s="190"/>
      <c r="D636" s="81"/>
      <c r="E636" s="82"/>
      <c r="F636" s="82"/>
      <c r="G636" s="81"/>
      <c r="H636" s="81">
        <v>1</v>
      </c>
      <c r="I636" s="81"/>
      <c r="J636" s="81"/>
      <c r="K636" s="81"/>
      <c r="L636" s="81"/>
      <c r="M636" s="81"/>
      <c r="N636" s="81"/>
      <c r="O636" s="81"/>
      <c r="P636" s="81"/>
      <c r="Q636" s="81"/>
      <c r="R636" s="83"/>
      <c r="S636" s="139" t="s">
        <v>298</v>
      </c>
      <c r="T636" s="139" t="s">
        <v>299</v>
      </c>
      <c r="U636" s="80" t="s">
        <v>81</v>
      </c>
      <c r="V636" s="81">
        <f aca="true" t="shared" si="196" ref="V636:W642">X636+Z636+AB636+AD636</f>
        <v>122137.7</v>
      </c>
      <c r="W636" s="81">
        <f t="shared" si="196"/>
        <v>0</v>
      </c>
      <c r="X636" s="85">
        <v>122137.7</v>
      </c>
      <c r="Y636" s="81">
        <v>0</v>
      </c>
      <c r="Z636" s="81">
        <v>0</v>
      </c>
      <c r="AA636" s="81">
        <v>0</v>
      </c>
      <c r="AB636" s="81">
        <v>0</v>
      </c>
      <c r="AC636" s="81">
        <v>0</v>
      </c>
      <c r="AD636" s="81">
        <v>0</v>
      </c>
      <c r="AE636" s="81">
        <v>0</v>
      </c>
      <c r="AF636" s="221"/>
      <c r="AG636" s="222"/>
    </row>
    <row r="637" spans="1:33" s="101" customFormat="1" ht="17.25" customHeight="1">
      <c r="A637" s="200"/>
      <c r="B637" s="228"/>
      <c r="C637" s="190"/>
      <c r="D637" s="81"/>
      <c r="E637" s="82"/>
      <c r="F637" s="82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3"/>
      <c r="S637" s="86"/>
      <c r="T637" s="86"/>
      <c r="U637" s="80" t="s">
        <v>82</v>
      </c>
      <c r="V637" s="81">
        <f t="shared" si="196"/>
        <v>0</v>
      </c>
      <c r="W637" s="81">
        <f t="shared" si="196"/>
        <v>0</v>
      </c>
      <c r="X637" s="85">
        <v>0</v>
      </c>
      <c r="Y637" s="81">
        <v>0</v>
      </c>
      <c r="Z637" s="81">
        <v>0</v>
      </c>
      <c r="AA637" s="81">
        <v>0</v>
      </c>
      <c r="AB637" s="81">
        <v>0</v>
      </c>
      <c r="AC637" s="81">
        <v>0</v>
      </c>
      <c r="AD637" s="81">
        <v>0</v>
      </c>
      <c r="AE637" s="81">
        <v>0</v>
      </c>
      <c r="AF637" s="221"/>
      <c r="AG637" s="222"/>
    </row>
    <row r="638" spans="1:33" s="101" customFormat="1" ht="17.25" customHeight="1">
      <c r="A638" s="200"/>
      <c r="B638" s="228"/>
      <c r="C638" s="190"/>
      <c r="D638" s="81"/>
      <c r="E638" s="82"/>
      <c r="F638" s="82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3"/>
      <c r="S638" s="84"/>
      <c r="T638" s="84"/>
      <c r="U638" s="80" t="s">
        <v>239</v>
      </c>
      <c r="V638" s="81">
        <f t="shared" si="196"/>
        <v>0</v>
      </c>
      <c r="W638" s="81">
        <f t="shared" si="196"/>
        <v>0</v>
      </c>
      <c r="X638" s="85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0</v>
      </c>
      <c r="AD638" s="81">
        <v>0</v>
      </c>
      <c r="AE638" s="81">
        <v>0</v>
      </c>
      <c r="AF638" s="221"/>
      <c r="AG638" s="222"/>
    </row>
    <row r="639" spans="1:33" s="101" customFormat="1" ht="17.25" customHeight="1">
      <c r="A639" s="200"/>
      <c r="B639" s="228"/>
      <c r="C639" s="190"/>
      <c r="D639" s="81"/>
      <c r="E639" s="82"/>
      <c r="F639" s="82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3"/>
      <c r="S639" s="86"/>
      <c r="T639" s="86"/>
      <c r="U639" s="80" t="s">
        <v>240</v>
      </c>
      <c r="V639" s="81">
        <f t="shared" si="196"/>
        <v>0</v>
      </c>
      <c r="W639" s="81">
        <f t="shared" si="196"/>
        <v>0</v>
      </c>
      <c r="X639" s="85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0</v>
      </c>
      <c r="AE639" s="81">
        <v>0</v>
      </c>
      <c r="AF639" s="221"/>
      <c r="AG639" s="222"/>
    </row>
    <row r="640" spans="1:33" s="101" customFormat="1" ht="17.25" customHeight="1">
      <c r="A640" s="200"/>
      <c r="B640" s="228"/>
      <c r="C640" s="190"/>
      <c r="D640" s="81"/>
      <c r="E640" s="82"/>
      <c r="F640" s="82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3"/>
      <c r="S640" s="84"/>
      <c r="T640" s="84"/>
      <c r="U640" s="80" t="s">
        <v>241</v>
      </c>
      <c r="V640" s="81">
        <f t="shared" si="196"/>
        <v>0</v>
      </c>
      <c r="W640" s="81">
        <f t="shared" si="196"/>
        <v>0</v>
      </c>
      <c r="X640" s="85">
        <v>0</v>
      </c>
      <c r="Y640" s="81">
        <v>0</v>
      </c>
      <c r="Z640" s="81">
        <v>0</v>
      </c>
      <c r="AA640" s="81">
        <v>0</v>
      </c>
      <c r="AB640" s="81">
        <v>0</v>
      </c>
      <c r="AC640" s="81">
        <v>0</v>
      </c>
      <c r="AD640" s="81">
        <v>0</v>
      </c>
      <c r="AE640" s="81">
        <v>0</v>
      </c>
      <c r="AF640" s="221"/>
      <c r="AG640" s="222"/>
    </row>
    <row r="641" spans="1:33" s="101" customFormat="1" ht="17.25" customHeight="1">
      <c r="A641" s="200"/>
      <c r="B641" s="228"/>
      <c r="C641" s="81"/>
      <c r="D641" s="81"/>
      <c r="E641" s="82"/>
      <c r="F641" s="82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3"/>
      <c r="S641" s="86"/>
      <c r="T641" s="86"/>
      <c r="U641" s="80" t="s">
        <v>252</v>
      </c>
      <c r="V641" s="81">
        <f t="shared" si="196"/>
        <v>0</v>
      </c>
      <c r="W641" s="81">
        <f t="shared" si="196"/>
        <v>0</v>
      </c>
      <c r="X641" s="85">
        <v>0</v>
      </c>
      <c r="Y641" s="81">
        <v>0</v>
      </c>
      <c r="Z641" s="81">
        <v>0</v>
      </c>
      <c r="AA641" s="81">
        <v>0</v>
      </c>
      <c r="AB641" s="81">
        <v>0</v>
      </c>
      <c r="AC641" s="81">
        <v>0</v>
      </c>
      <c r="AD641" s="81">
        <v>0</v>
      </c>
      <c r="AE641" s="81">
        <v>0</v>
      </c>
      <c r="AF641" s="221"/>
      <c r="AG641" s="222"/>
    </row>
    <row r="642" spans="1:33" s="101" customFormat="1" ht="17.25" customHeight="1" thickBot="1">
      <c r="A642" s="201"/>
      <c r="B642" s="239"/>
      <c r="C642" s="88"/>
      <c r="D642" s="81"/>
      <c r="E642" s="82"/>
      <c r="F642" s="82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3"/>
      <c r="S642" s="84"/>
      <c r="T642" s="84"/>
      <c r="U642" s="80" t="s">
        <v>253</v>
      </c>
      <c r="V642" s="81">
        <f t="shared" si="196"/>
        <v>0</v>
      </c>
      <c r="W642" s="81">
        <f t="shared" si="196"/>
        <v>0</v>
      </c>
      <c r="X642" s="85">
        <v>0</v>
      </c>
      <c r="Y642" s="81">
        <v>0</v>
      </c>
      <c r="Z642" s="81">
        <v>0</v>
      </c>
      <c r="AA642" s="81">
        <v>0</v>
      </c>
      <c r="AB642" s="81">
        <v>0</v>
      </c>
      <c r="AC642" s="81">
        <v>0</v>
      </c>
      <c r="AD642" s="81">
        <v>0</v>
      </c>
      <c r="AE642" s="81">
        <v>0</v>
      </c>
      <c r="AF642" s="223"/>
      <c r="AG642" s="224"/>
    </row>
    <row r="643" spans="1:33" s="67" customFormat="1" ht="17.25" customHeight="1">
      <c r="A643" s="199" t="s">
        <v>63</v>
      </c>
      <c r="B643" s="236" t="s">
        <v>255</v>
      </c>
      <c r="C643" s="217"/>
      <c r="D643" s="93"/>
      <c r="E643" s="94"/>
      <c r="F643" s="94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5"/>
      <c r="S643" s="96"/>
      <c r="T643" s="96"/>
      <c r="U643" s="68" t="s">
        <v>12</v>
      </c>
      <c r="V643" s="69">
        <f aca="true" t="shared" si="197" ref="V643:AE643">SUM(V644:V650)</f>
        <v>59719.2</v>
      </c>
      <c r="W643" s="69">
        <f t="shared" si="197"/>
        <v>0</v>
      </c>
      <c r="X643" s="69">
        <f t="shared" si="197"/>
        <v>59719.2</v>
      </c>
      <c r="Y643" s="69">
        <f t="shared" si="197"/>
        <v>0</v>
      </c>
      <c r="Z643" s="69">
        <f t="shared" si="197"/>
        <v>0</v>
      </c>
      <c r="AA643" s="69">
        <f t="shared" si="197"/>
        <v>0</v>
      </c>
      <c r="AB643" s="69">
        <f t="shared" si="197"/>
        <v>0</v>
      </c>
      <c r="AC643" s="69">
        <f t="shared" si="197"/>
        <v>0</v>
      </c>
      <c r="AD643" s="69">
        <f t="shared" si="197"/>
        <v>0</v>
      </c>
      <c r="AE643" s="69">
        <f t="shared" si="197"/>
        <v>0</v>
      </c>
      <c r="AF643" s="211" t="s">
        <v>13</v>
      </c>
      <c r="AG643" s="212"/>
    </row>
    <row r="644" spans="1:33" s="67" customFormat="1" ht="17.25" customHeight="1">
      <c r="A644" s="200"/>
      <c r="B644" s="237"/>
      <c r="C644" s="218"/>
      <c r="D644" s="97"/>
      <c r="E644" s="98"/>
      <c r="F644" s="98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"/>
      <c r="S644" s="65"/>
      <c r="T644" s="65"/>
      <c r="U644" s="66" t="s">
        <v>81</v>
      </c>
      <c r="V644" s="97">
        <f aca="true" t="shared" si="198" ref="V644:V650">X644+Z644+AB644+AD644</f>
        <v>0</v>
      </c>
      <c r="W644" s="97">
        <f aca="true" t="shared" si="199" ref="W644:W650">Y644+AA644+AC644+AE644</f>
        <v>0</v>
      </c>
      <c r="X644" s="71">
        <v>0</v>
      </c>
      <c r="Y644" s="97">
        <v>0</v>
      </c>
      <c r="Z644" s="97">
        <v>0</v>
      </c>
      <c r="AA644" s="97">
        <v>0</v>
      </c>
      <c r="AB644" s="97">
        <v>0</v>
      </c>
      <c r="AC644" s="97">
        <v>0</v>
      </c>
      <c r="AD644" s="97">
        <v>0</v>
      </c>
      <c r="AE644" s="97">
        <v>0</v>
      </c>
      <c r="AF644" s="213"/>
      <c r="AG644" s="214"/>
    </row>
    <row r="645" spans="1:33" s="67" customFormat="1" ht="17.25" customHeight="1">
      <c r="A645" s="200"/>
      <c r="B645" s="237"/>
      <c r="C645" s="218"/>
      <c r="D645" s="97"/>
      <c r="E645" s="98"/>
      <c r="F645" s="98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"/>
      <c r="S645" s="99"/>
      <c r="T645" s="99"/>
      <c r="U645" s="66" t="s">
        <v>82</v>
      </c>
      <c r="V645" s="97">
        <f t="shared" si="198"/>
        <v>0</v>
      </c>
      <c r="W645" s="97">
        <f t="shared" si="199"/>
        <v>0</v>
      </c>
      <c r="X645" s="71">
        <v>0</v>
      </c>
      <c r="Y645" s="97">
        <v>0</v>
      </c>
      <c r="Z645" s="97">
        <v>0</v>
      </c>
      <c r="AA645" s="97">
        <v>0</v>
      </c>
      <c r="AB645" s="97">
        <v>0</v>
      </c>
      <c r="AC645" s="97">
        <v>0</v>
      </c>
      <c r="AD645" s="97">
        <v>0</v>
      </c>
      <c r="AE645" s="97">
        <v>0</v>
      </c>
      <c r="AF645" s="213"/>
      <c r="AG645" s="214"/>
    </row>
    <row r="646" spans="1:33" s="67" customFormat="1" ht="17.25" customHeight="1">
      <c r="A646" s="200"/>
      <c r="B646" s="237"/>
      <c r="C646" s="218"/>
      <c r="D646" s="97"/>
      <c r="E646" s="98"/>
      <c r="F646" s="98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"/>
      <c r="S646" s="65"/>
      <c r="T646" s="65"/>
      <c r="U646" s="66" t="s">
        <v>239</v>
      </c>
      <c r="V646" s="97">
        <f t="shared" si="198"/>
        <v>0</v>
      </c>
      <c r="W646" s="97">
        <f t="shared" si="199"/>
        <v>0</v>
      </c>
      <c r="X646" s="71">
        <v>0</v>
      </c>
      <c r="Y646" s="97">
        <v>0</v>
      </c>
      <c r="Z646" s="97">
        <v>0</v>
      </c>
      <c r="AA646" s="97">
        <v>0</v>
      </c>
      <c r="AB646" s="97">
        <v>0</v>
      </c>
      <c r="AC646" s="97">
        <v>0</v>
      </c>
      <c r="AD646" s="97">
        <v>0</v>
      </c>
      <c r="AE646" s="97">
        <v>0</v>
      </c>
      <c r="AF646" s="213"/>
      <c r="AG646" s="214"/>
    </row>
    <row r="647" spans="1:33" s="67" customFormat="1" ht="17.25" customHeight="1">
      <c r="A647" s="200"/>
      <c r="B647" s="237"/>
      <c r="C647" s="218"/>
      <c r="D647" s="97"/>
      <c r="E647" s="98"/>
      <c r="F647" s="98"/>
      <c r="G647" s="97"/>
      <c r="H647" s="97">
        <v>1</v>
      </c>
      <c r="I647" s="97"/>
      <c r="J647" s="97"/>
      <c r="K647" s="97"/>
      <c r="L647" s="97"/>
      <c r="M647" s="97"/>
      <c r="N647" s="97"/>
      <c r="O647" s="97"/>
      <c r="P647" s="97"/>
      <c r="Q647" s="97"/>
      <c r="R647" s="9"/>
      <c r="S647" s="137" t="s">
        <v>298</v>
      </c>
      <c r="T647" s="137" t="s">
        <v>299</v>
      </c>
      <c r="U647" s="66" t="s">
        <v>240</v>
      </c>
      <c r="V647" s="135">
        <f>X647+Z647+AB647+AD647</f>
        <v>59719.2</v>
      </c>
      <c r="W647" s="135">
        <f>Y647+AA647+AC647+AE647</f>
        <v>0</v>
      </c>
      <c r="X647" s="71">
        <v>59719.2</v>
      </c>
      <c r="Y647" s="97">
        <v>0</v>
      </c>
      <c r="Z647" s="97">
        <v>0</v>
      </c>
      <c r="AA647" s="97">
        <v>0</v>
      </c>
      <c r="AB647" s="97">
        <v>0</v>
      </c>
      <c r="AC647" s="97">
        <v>0</v>
      </c>
      <c r="AD647" s="97">
        <v>0</v>
      </c>
      <c r="AE647" s="97">
        <v>0</v>
      </c>
      <c r="AF647" s="213"/>
      <c r="AG647" s="214"/>
    </row>
    <row r="648" spans="1:33" s="67" customFormat="1" ht="17.25" customHeight="1">
      <c r="A648" s="200"/>
      <c r="B648" s="237"/>
      <c r="C648" s="218"/>
      <c r="D648" s="97"/>
      <c r="E648" s="98"/>
      <c r="F648" s="98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"/>
      <c r="S648" s="65"/>
      <c r="T648" s="65"/>
      <c r="U648" s="66" t="s">
        <v>241</v>
      </c>
      <c r="V648" s="97">
        <f t="shared" si="198"/>
        <v>0</v>
      </c>
      <c r="W648" s="97">
        <f t="shared" si="199"/>
        <v>0</v>
      </c>
      <c r="X648" s="71">
        <v>0</v>
      </c>
      <c r="Y648" s="97">
        <v>0</v>
      </c>
      <c r="Z648" s="97">
        <v>0</v>
      </c>
      <c r="AA648" s="97">
        <v>0</v>
      </c>
      <c r="AB648" s="97">
        <v>0</v>
      </c>
      <c r="AC648" s="97">
        <v>0</v>
      </c>
      <c r="AD648" s="97">
        <v>0</v>
      </c>
      <c r="AE648" s="97">
        <v>0</v>
      </c>
      <c r="AF648" s="213"/>
      <c r="AG648" s="214"/>
    </row>
    <row r="649" spans="1:33" s="67" customFormat="1" ht="17.25" customHeight="1">
      <c r="A649" s="200"/>
      <c r="B649" s="237"/>
      <c r="C649" s="97"/>
      <c r="D649" s="97"/>
      <c r="E649" s="98"/>
      <c r="F649" s="98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"/>
      <c r="S649" s="99"/>
      <c r="T649" s="99"/>
      <c r="U649" s="66" t="s">
        <v>252</v>
      </c>
      <c r="V649" s="97">
        <f t="shared" si="198"/>
        <v>0</v>
      </c>
      <c r="W649" s="97">
        <f t="shared" si="199"/>
        <v>0</v>
      </c>
      <c r="X649" s="71">
        <v>0</v>
      </c>
      <c r="Y649" s="97">
        <v>0</v>
      </c>
      <c r="Z649" s="97">
        <v>0</v>
      </c>
      <c r="AA649" s="97">
        <v>0</v>
      </c>
      <c r="AB649" s="97">
        <v>0</v>
      </c>
      <c r="AC649" s="97">
        <v>0</v>
      </c>
      <c r="AD649" s="97">
        <v>0</v>
      </c>
      <c r="AE649" s="97">
        <v>0</v>
      </c>
      <c r="AF649" s="213"/>
      <c r="AG649" s="214"/>
    </row>
    <row r="650" spans="1:33" s="67" customFormat="1" ht="17.25" customHeight="1" thickBot="1">
      <c r="A650" s="201"/>
      <c r="B650" s="238"/>
      <c r="C650" s="100"/>
      <c r="D650" s="97"/>
      <c r="E650" s="98"/>
      <c r="F650" s="98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"/>
      <c r="S650" s="65"/>
      <c r="T650" s="65"/>
      <c r="U650" s="66" t="s">
        <v>253</v>
      </c>
      <c r="V650" s="97">
        <f t="shared" si="198"/>
        <v>0</v>
      </c>
      <c r="W650" s="97">
        <f t="shared" si="199"/>
        <v>0</v>
      </c>
      <c r="X650" s="71">
        <v>0</v>
      </c>
      <c r="Y650" s="97">
        <v>0</v>
      </c>
      <c r="Z650" s="97">
        <v>0</v>
      </c>
      <c r="AA650" s="97">
        <v>0</v>
      </c>
      <c r="AB650" s="97">
        <v>0</v>
      </c>
      <c r="AC650" s="97">
        <v>0</v>
      </c>
      <c r="AD650" s="97">
        <v>0</v>
      </c>
      <c r="AE650" s="97">
        <v>0</v>
      </c>
      <c r="AF650" s="215"/>
      <c r="AG650" s="216"/>
    </row>
    <row r="651" spans="1:33" s="67" customFormat="1" ht="17.25" customHeight="1">
      <c r="A651" s="199" t="s">
        <v>64</v>
      </c>
      <c r="B651" s="236" t="s">
        <v>256</v>
      </c>
      <c r="C651" s="217"/>
      <c r="D651" s="93"/>
      <c r="E651" s="94"/>
      <c r="F651" s="94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5"/>
      <c r="S651" s="96"/>
      <c r="T651" s="96"/>
      <c r="U651" s="68" t="s">
        <v>12</v>
      </c>
      <c r="V651" s="69">
        <f aca="true" t="shared" si="200" ref="V651:AE651">SUM(V652:V658)</f>
        <v>89687</v>
      </c>
      <c r="W651" s="69">
        <f t="shared" si="200"/>
        <v>0</v>
      </c>
      <c r="X651" s="69">
        <f t="shared" si="200"/>
        <v>89687</v>
      </c>
      <c r="Y651" s="69">
        <f t="shared" si="200"/>
        <v>0</v>
      </c>
      <c r="Z651" s="69">
        <f t="shared" si="200"/>
        <v>0</v>
      </c>
      <c r="AA651" s="69">
        <f t="shared" si="200"/>
        <v>0</v>
      </c>
      <c r="AB651" s="69">
        <f t="shared" si="200"/>
        <v>0</v>
      </c>
      <c r="AC651" s="69">
        <f t="shared" si="200"/>
        <v>0</v>
      </c>
      <c r="AD651" s="69">
        <f t="shared" si="200"/>
        <v>0</v>
      </c>
      <c r="AE651" s="69">
        <f t="shared" si="200"/>
        <v>0</v>
      </c>
      <c r="AF651" s="211" t="s">
        <v>13</v>
      </c>
      <c r="AG651" s="212"/>
    </row>
    <row r="652" spans="1:33" s="67" customFormat="1" ht="17.25" customHeight="1">
      <c r="A652" s="200"/>
      <c r="B652" s="237"/>
      <c r="C652" s="218"/>
      <c r="D652" s="97"/>
      <c r="E652" s="98"/>
      <c r="F652" s="98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"/>
      <c r="S652" s="65"/>
      <c r="T652" s="65"/>
      <c r="U652" s="66" t="s">
        <v>81</v>
      </c>
      <c r="V652" s="97">
        <f aca="true" t="shared" si="201" ref="V652:V657">X652+Z652+AB652+AD652</f>
        <v>0</v>
      </c>
      <c r="W652" s="97">
        <f aca="true" t="shared" si="202" ref="W652:W657">Y652+AA652+AC652+AE652</f>
        <v>0</v>
      </c>
      <c r="X652" s="71">
        <v>0</v>
      </c>
      <c r="Y652" s="97">
        <v>0</v>
      </c>
      <c r="Z652" s="97">
        <v>0</v>
      </c>
      <c r="AA652" s="97">
        <v>0</v>
      </c>
      <c r="AB652" s="97">
        <v>0</v>
      </c>
      <c r="AC652" s="97">
        <v>0</v>
      </c>
      <c r="AD652" s="97">
        <v>0</v>
      </c>
      <c r="AE652" s="97">
        <v>0</v>
      </c>
      <c r="AF652" s="213"/>
      <c r="AG652" s="214"/>
    </row>
    <row r="653" spans="1:33" s="67" customFormat="1" ht="17.25" customHeight="1">
      <c r="A653" s="200"/>
      <c r="B653" s="237"/>
      <c r="C653" s="218"/>
      <c r="D653" s="97"/>
      <c r="E653" s="98"/>
      <c r="F653" s="98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"/>
      <c r="S653" s="99"/>
      <c r="T653" s="99"/>
      <c r="U653" s="66" t="s">
        <v>82</v>
      </c>
      <c r="V653" s="97">
        <f t="shared" si="201"/>
        <v>0</v>
      </c>
      <c r="W653" s="97">
        <f t="shared" si="202"/>
        <v>0</v>
      </c>
      <c r="X653" s="71">
        <v>0</v>
      </c>
      <c r="Y653" s="97">
        <v>0</v>
      </c>
      <c r="Z653" s="97">
        <v>0</v>
      </c>
      <c r="AA653" s="97">
        <v>0</v>
      </c>
      <c r="AB653" s="97">
        <v>0</v>
      </c>
      <c r="AC653" s="97">
        <v>0</v>
      </c>
      <c r="AD653" s="97">
        <v>0</v>
      </c>
      <c r="AE653" s="97">
        <v>0</v>
      </c>
      <c r="AF653" s="213"/>
      <c r="AG653" s="214"/>
    </row>
    <row r="654" spans="1:33" s="67" customFormat="1" ht="17.25" customHeight="1">
      <c r="A654" s="200"/>
      <c r="B654" s="237"/>
      <c r="C654" s="218"/>
      <c r="D654" s="97"/>
      <c r="E654" s="98"/>
      <c r="F654" s="98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"/>
      <c r="S654" s="65"/>
      <c r="T654" s="65"/>
      <c r="U654" s="66" t="s">
        <v>239</v>
      </c>
      <c r="V654" s="97">
        <f t="shared" si="201"/>
        <v>0</v>
      </c>
      <c r="W654" s="97">
        <f t="shared" si="202"/>
        <v>0</v>
      </c>
      <c r="X654" s="71">
        <v>0</v>
      </c>
      <c r="Y654" s="97">
        <v>0</v>
      </c>
      <c r="Z654" s="97">
        <v>0</v>
      </c>
      <c r="AA654" s="97">
        <v>0</v>
      </c>
      <c r="AB654" s="97">
        <v>0</v>
      </c>
      <c r="AC654" s="97">
        <v>0</v>
      </c>
      <c r="AD654" s="97">
        <v>0</v>
      </c>
      <c r="AE654" s="97">
        <v>0</v>
      </c>
      <c r="AF654" s="213"/>
      <c r="AG654" s="214"/>
    </row>
    <row r="655" spans="1:33" s="67" customFormat="1" ht="17.25" customHeight="1">
      <c r="A655" s="200"/>
      <c r="B655" s="237"/>
      <c r="C655" s="218"/>
      <c r="D655" s="97"/>
      <c r="E655" s="98"/>
      <c r="F655" s="98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"/>
      <c r="S655" s="186"/>
      <c r="T655" s="186"/>
      <c r="U655" s="66" t="s">
        <v>240</v>
      </c>
      <c r="V655" s="135">
        <f>X655+Z655+AB655+AD655</f>
        <v>0</v>
      </c>
      <c r="W655" s="135">
        <f>Y655+AA655+AC655+AE655</f>
        <v>0</v>
      </c>
      <c r="X655" s="71">
        <v>0</v>
      </c>
      <c r="Y655" s="97">
        <v>0</v>
      </c>
      <c r="Z655" s="97">
        <v>0</v>
      </c>
      <c r="AA655" s="97">
        <v>0</v>
      </c>
      <c r="AB655" s="97">
        <v>0</v>
      </c>
      <c r="AC655" s="97">
        <v>0</v>
      </c>
      <c r="AD655" s="97">
        <v>0</v>
      </c>
      <c r="AE655" s="97">
        <v>0</v>
      </c>
      <c r="AF655" s="213"/>
      <c r="AG655" s="214"/>
    </row>
    <row r="656" spans="1:33" s="67" customFormat="1" ht="17.25" customHeight="1">
      <c r="A656" s="200"/>
      <c r="B656" s="237"/>
      <c r="C656" s="218"/>
      <c r="D656" s="97"/>
      <c r="E656" s="98"/>
      <c r="F656" s="98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"/>
      <c r="S656" s="65"/>
      <c r="T656" s="65"/>
      <c r="U656" s="66" t="s">
        <v>241</v>
      </c>
      <c r="V656" s="97">
        <f t="shared" si="201"/>
        <v>0</v>
      </c>
      <c r="W656" s="97">
        <f t="shared" si="202"/>
        <v>0</v>
      </c>
      <c r="X656" s="71">
        <v>0</v>
      </c>
      <c r="Y656" s="97">
        <v>0</v>
      </c>
      <c r="Z656" s="97">
        <v>0</v>
      </c>
      <c r="AA656" s="97">
        <v>0</v>
      </c>
      <c r="AB656" s="97">
        <v>0</v>
      </c>
      <c r="AC656" s="97">
        <v>0</v>
      </c>
      <c r="AD656" s="97">
        <v>0</v>
      </c>
      <c r="AE656" s="97">
        <v>0</v>
      </c>
      <c r="AF656" s="213"/>
      <c r="AG656" s="214"/>
    </row>
    <row r="657" spans="1:33" s="67" customFormat="1" ht="17.25" customHeight="1">
      <c r="A657" s="200"/>
      <c r="B657" s="237"/>
      <c r="C657" s="97"/>
      <c r="D657" s="97"/>
      <c r="E657" s="98"/>
      <c r="F657" s="98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"/>
      <c r="S657" s="99"/>
      <c r="T657" s="99"/>
      <c r="U657" s="66" t="s">
        <v>252</v>
      </c>
      <c r="V657" s="97">
        <f t="shared" si="201"/>
        <v>0</v>
      </c>
      <c r="W657" s="97">
        <f t="shared" si="202"/>
        <v>0</v>
      </c>
      <c r="X657" s="71">
        <v>0</v>
      </c>
      <c r="Y657" s="97">
        <v>0</v>
      </c>
      <c r="Z657" s="97">
        <v>0</v>
      </c>
      <c r="AA657" s="97">
        <v>0</v>
      </c>
      <c r="AB657" s="97">
        <v>0</v>
      </c>
      <c r="AC657" s="97">
        <v>0</v>
      </c>
      <c r="AD657" s="97">
        <v>0</v>
      </c>
      <c r="AE657" s="97">
        <v>0</v>
      </c>
      <c r="AF657" s="213"/>
      <c r="AG657" s="214"/>
    </row>
    <row r="658" spans="1:33" s="67" customFormat="1" ht="17.25" customHeight="1" thickBot="1">
      <c r="A658" s="201"/>
      <c r="B658" s="238"/>
      <c r="C658" s="100"/>
      <c r="D658" s="97"/>
      <c r="E658" s="98"/>
      <c r="F658" s="98"/>
      <c r="G658" s="97"/>
      <c r="H658" s="97">
        <v>1</v>
      </c>
      <c r="I658" s="97"/>
      <c r="J658" s="97"/>
      <c r="K658" s="97"/>
      <c r="L658" s="97"/>
      <c r="M658" s="97"/>
      <c r="N658" s="97"/>
      <c r="O658" s="97"/>
      <c r="P658" s="97"/>
      <c r="Q658" s="97"/>
      <c r="R658" s="9"/>
      <c r="S658" s="137" t="s">
        <v>298</v>
      </c>
      <c r="T658" s="137" t="s">
        <v>299</v>
      </c>
      <c r="U658" s="66" t="s">
        <v>253</v>
      </c>
      <c r="V658" s="176">
        <f>X658+Z658+AB658+AD658</f>
        <v>89687</v>
      </c>
      <c r="W658" s="176">
        <f>Y658+AA658+AC658+AE658</f>
        <v>0</v>
      </c>
      <c r="X658" s="71">
        <v>89687</v>
      </c>
      <c r="Y658" s="97">
        <v>0</v>
      </c>
      <c r="Z658" s="97">
        <v>0</v>
      </c>
      <c r="AA658" s="97">
        <v>0</v>
      </c>
      <c r="AB658" s="97">
        <v>0</v>
      </c>
      <c r="AC658" s="97">
        <v>0</v>
      </c>
      <c r="AD658" s="97">
        <v>0</v>
      </c>
      <c r="AE658" s="97">
        <v>0</v>
      </c>
      <c r="AF658" s="215"/>
      <c r="AG658" s="216"/>
    </row>
    <row r="659" spans="1:33" s="67" customFormat="1" ht="17.25" customHeight="1">
      <c r="A659" s="199" t="s">
        <v>66</v>
      </c>
      <c r="B659" s="236" t="s">
        <v>257</v>
      </c>
      <c r="C659" s="217"/>
      <c r="D659" s="93"/>
      <c r="E659" s="94"/>
      <c r="F659" s="94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5"/>
      <c r="S659" s="96"/>
      <c r="T659" s="96"/>
      <c r="U659" s="68" t="s">
        <v>12</v>
      </c>
      <c r="V659" s="69">
        <f aca="true" t="shared" si="203" ref="V659:AE659">SUM(V660:V666)</f>
        <v>288372</v>
      </c>
      <c r="W659" s="69">
        <f t="shared" si="203"/>
        <v>0</v>
      </c>
      <c r="X659" s="69">
        <f t="shared" si="203"/>
        <v>288372</v>
      </c>
      <c r="Y659" s="69">
        <f t="shared" si="203"/>
        <v>0</v>
      </c>
      <c r="Z659" s="69">
        <f t="shared" si="203"/>
        <v>0</v>
      </c>
      <c r="AA659" s="69">
        <f t="shared" si="203"/>
        <v>0</v>
      </c>
      <c r="AB659" s="69">
        <f t="shared" si="203"/>
        <v>0</v>
      </c>
      <c r="AC659" s="69">
        <f t="shared" si="203"/>
        <v>0</v>
      </c>
      <c r="AD659" s="69">
        <f t="shared" si="203"/>
        <v>0</v>
      </c>
      <c r="AE659" s="69">
        <f t="shared" si="203"/>
        <v>0</v>
      </c>
      <c r="AF659" s="211" t="s">
        <v>13</v>
      </c>
      <c r="AG659" s="212"/>
    </row>
    <row r="660" spans="1:33" s="67" customFormat="1" ht="17.25" customHeight="1">
      <c r="A660" s="200"/>
      <c r="B660" s="237"/>
      <c r="C660" s="218"/>
      <c r="D660" s="97"/>
      <c r="E660" s="98"/>
      <c r="F660" s="98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"/>
      <c r="S660" s="65"/>
      <c r="T660" s="65"/>
      <c r="U660" s="66" t="s">
        <v>81</v>
      </c>
      <c r="V660" s="97">
        <f aca="true" t="shared" si="204" ref="V660:W665">X660+Z660+AB660+AD660</f>
        <v>0</v>
      </c>
      <c r="W660" s="97">
        <f t="shared" si="204"/>
        <v>0</v>
      </c>
      <c r="X660" s="71">
        <v>0</v>
      </c>
      <c r="Y660" s="97">
        <v>0</v>
      </c>
      <c r="Z660" s="97">
        <v>0</v>
      </c>
      <c r="AA660" s="97">
        <v>0</v>
      </c>
      <c r="AB660" s="97">
        <v>0</v>
      </c>
      <c r="AC660" s="97">
        <v>0</v>
      </c>
      <c r="AD660" s="97">
        <v>0</v>
      </c>
      <c r="AE660" s="97">
        <v>0</v>
      </c>
      <c r="AF660" s="213"/>
      <c r="AG660" s="214"/>
    </row>
    <row r="661" spans="1:33" s="67" customFormat="1" ht="17.25" customHeight="1">
      <c r="A661" s="200"/>
      <c r="B661" s="237"/>
      <c r="C661" s="218"/>
      <c r="D661" s="97"/>
      <c r="E661" s="98"/>
      <c r="F661" s="98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"/>
      <c r="S661" s="99"/>
      <c r="T661" s="99"/>
      <c r="U661" s="66" t="s">
        <v>82</v>
      </c>
      <c r="V661" s="97">
        <f t="shared" si="204"/>
        <v>0</v>
      </c>
      <c r="W661" s="97">
        <f t="shared" si="204"/>
        <v>0</v>
      </c>
      <c r="X661" s="71">
        <v>0</v>
      </c>
      <c r="Y661" s="97">
        <v>0</v>
      </c>
      <c r="Z661" s="97">
        <v>0</v>
      </c>
      <c r="AA661" s="97">
        <v>0</v>
      </c>
      <c r="AB661" s="97">
        <v>0</v>
      </c>
      <c r="AC661" s="97">
        <v>0</v>
      </c>
      <c r="AD661" s="97">
        <v>0</v>
      </c>
      <c r="AE661" s="97">
        <v>0</v>
      </c>
      <c r="AF661" s="213"/>
      <c r="AG661" s="214"/>
    </row>
    <row r="662" spans="1:33" s="67" customFormat="1" ht="17.25" customHeight="1">
      <c r="A662" s="200"/>
      <c r="B662" s="237"/>
      <c r="C662" s="218"/>
      <c r="D662" s="97"/>
      <c r="E662" s="98"/>
      <c r="F662" s="98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"/>
      <c r="S662" s="65"/>
      <c r="T662" s="65"/>
      <c r="U662" s="66" t="s">
        <v>239</v>
      </c>
      <c r="V662" s="97">
        <f t="shared" si="204"/>
        <v>0</v>
      </c>
      <c r="W662" s="97">
        <f t="shared" si="204"/>
        <v>0</v>
      </c>
      <c r="X662" s="71">
        <v>0</v>
      </c>
      <c r="Y662" s="97">
        <v>0</v>
      </c>
      <c r="Z662" s="97">
        <v>0</v>
      </c>
      <c r="AA662" s="97">
        <v>0</v>
      </c>
      <c r="AB662" s="97">
        <v>0</v>
      </c>
      <c r="AC662" s="97">
        <v>0</v>
      </c>
      <c r="AD662" s="97">
        <v>0</v>
      </c>
      <c r="AE662" s="97">
        <v>0</v>
      </c>
      <c r="AF662" s="213"/>
      <c r="AG662" s="214"/>
    </row>
    <row r="663" spans="1:33" s="67" customFormat="1" ht="17.25" customHeight="1">
      <c r="A663" s="200"/>
      <c r="B663" s="237"/>
      <c r="C663" s="218"/>
      <c r="D663" s="97"/>
      <c r="E663" s="98"/>
      <c r="F663" s="98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"/>
      <c r="S663" s="186"/>
      <c r="T663" s="186"/>
      <c r="U663" s="66" t="s">
        <v>240</v>
      </c>
      <c r="V663" s="135">
        <f>X663+Z663+AB663+AD663</f>
        <v>0</v>
      </c>
      <c r="W663" s="135">
        <f>Y663+AA663+AC663+AE663</f>
        <v>0</v>
      </c>
      <c r="X663" s="71">
        <v>0</v>
      </c>
      <c r="Y663" s="97">
        <v>0</v>
      </c>
      <c r="Z663" s="97">
        <v>0</v>
      </c>
      <c r="AA663" s="97">
        <v>0</v>
      </c>
      <c r="AB663" s="97">
        <v>0</v>
      </c>
      <c r="AC663" s="97">
        <v>0</v>
      </c>
      <c r="AD663" s="97">
        <v>0</v>
      </c>
      <c r="AE663" s="97">
        <v>0</v>
      </c>
      <c r="AF663" s="213"/>
      <c r="AG663" s="214"/>
    </row>
    <row r="664" spans="1:33" s="67" customFormat="1" ht="17.25" customHeight="1">
      <c r="A664" s="200"/>
      <c r="B664" s="237"/>
      <c r="C664" s="218"/>
      <c r="D664" s="97"/>
      <c r="E664" s="98"/>
      <c r="F664" s="98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"/>
      <c r="S664" s="65"/>
      <c r="T664" s="65"/>
      <c r="U664" s="66" t="s">
        <v>241</v>
      </c>
      <c r="V664" s="97">
        <f t="shared" si="204"/>
        <v>0</v>
      </c>
      <c r="W664" s="97">
        <f t="shared" si="204"/>
        <v>0</v>
      </c>
      <c r="X664" s="71">
        <v>0</v>
      </c>
      <c r="Y664" s="97">
        <v>0</v>
      </c>
      <c r="Z664" s="97">
        <v>0</v>
      </c>
      <c r="AA664" s="97">
        <v>0</v>
      </c>
      <c r="AB664" s="97">
        <v>0</v>
      </c>
      <c r="AC664" s="97">
        <v>0</v>
      </c>
      <c r="AD664" s="97">
        <v>0</v>
      </c>
      <c r="AE664" s="97">
        <v>0</v>
      </c>
      <c r="AF664" s="213"/>
      <c r="AG664" s="214"/>
    </row>
    <row r="665" spans="1:33" s="67" customFormat="1" ht="17.25" customHeight="1">
      <c r="A665" s="200"/>
      <c r="B665" s="237"/>
      <c r="C665" s="97"/>
      <c r="D665" s="97"/>
      <c r="E665" s="98"/>
      <c r="F665" s="98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"/>
      <c r="S665" s="99"/>
      <c r="T665" s="99"/>
      <c r="U665" s="66" t="s">
        <v>252</v>
      </c>
      <c r="V665" s="97">
        <f t="shared" si="204"/>
        <v>0</v>
      </c>
      <c r="W665" s="97">
        <f t="shared" si="204"/>
        <v>0</v>
      </c>
      <c r="X665" s="71">
        <v>0</v>
      </c>
      <c r="Y665" s="97">
        <v>0</v>
      </c>
      <c r="Z665" s="97">
        <v>0</v>
      </c>
      <c r="AA665" s="97">
        <v>0</v>
      </c>
      <c r="AB665" s="97">
        <v>0</v>
      </c>
      <c r="AC665" s="97">
        <v>0</v>
      </c>
      <c r="AD665" s="97">
        <v>0</v>
      </c>
      <c r="AE665" s="97">
        <v>0</v>
      </c>
      <c r="AF665" s="213"/>
      <c r="AG665" s="214"/>
    </row>
    <row r="666" spans="1:33" s="67" customFormat="1" ht="17.25" customHeight="1" thickBot="1">
      <c r="A666" s="201"/>
      <c r="B666" s="238"/>
      <c r="C666" s="100"/>
      <c r="D666" s="97"/>
      <c r="E666" s="98"/>
      <c r="F666" s="98"/>
      <c r="G666" s="97"/>
      <c r="H666" s="97">
        <v>1</v>
      </c>
      <c r="I666" s="97"/>
      <c r="J666" s="97"/>
      <c r="K666" s="97"/>
      <c r="L666" s="97"/>
      <c r="M666" s="97"/>
      <c r="N666" s="97"/>
      <c r="O666" s="97"/>
      <c r="P666" s="97"/>
      <c r="Q666" s="97"/>
      <c r="R666" s="9"/>
      <c r="S666" s="137" t="s">
        <v>298</v>
      </c>
      <c r="T666" s="137" t="s">
        <v>299</v>
      </c>
      <c r="U666" s="66" t="s">
        <v>253</v>
      </c>
      <c r="V666" s="176">
        <f>X666+Z666+AB666+AD666</f>
        <v>288372</v>
      </c>
      <c r="W666" s="176">
        <f>Y666+AA666+AC666+AE666</f>
        <v>0</v>
      </c>
      <c r="X666" s="71">
        <v>288372</v>
      </c>
      <c r="Y666" s="97">
        <v>0</v>
      </c>
      <c r="Z666" s="97">
        <v>0</v>
      </c>
      <c r="AA666" s="97">
        <v>0</v>
      </c>
      <c r="AB666" s="97">
        <v>0</v>
      </c>
      <c r="AC666" s="97">
        <v>0</v>
      </c>
      <c r="AD666" s="97">
        <v>0</v>
      </c>
      <c r="AE666" s="97">
        <v>0</v>
      </c>
      <c r="AF666" s="215"/>
      <c r="AG666" s="216"/>
    </row>
    <row r="667" spans="1:33" s="67" customFormat="1" ht="17.25" customHeight="1">
      <c r="A667" s="199" t="s">
        <v>67</v>
      </c>
      <c r="B667" s="236" t="s">
        <v>119</v>
      </c>
      <c r="C667" s="217"/>
      <c r="D667" s="93"/>
      <c r="E667" s="94"/>
      <c r="F667" s="94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5"/>
      <c r="S667" s="96"/>
      <c r="T667" s="96"/>
      <c r="U667" s="68" t="s">
        <v>12</v>
      </c>
      <c r="V667" s="69">
        <f aca="true" t="shared" si="205" ref="V667:AE667">SUM(V668:V672)</f>
        <v>0</v>
      </c>
      <c r="W667" s="69">
        <f t="shared" si="205"/>
        <v>0</v>
      </c>
      <c r="X667" s="69">
        <f t="shared" si="205"/>
        <v>0</v>
      </c>
      <c r="Y667" s="69">
        <f t="shared" si="205"/>
        <v>0</v>
      </c>
      <c r="Z667" s="69">
        <f t="shared" si="205"/>
        <v>0</v>
      </c>
      <c r="AA667" s="69">
        <f t="shared" si="205"/>
        <v>0</v>
      </c>
      <c r="AB667" s="69">
        <f t="shared" si="205"/>
        <v>0</v>
      </c>
      <c r="AC667" s="69">
        <f t="shared" si="205"/>
        <v>0</v>
      </c>
      <c r="AD667" s="69">
        <f t="shared" si="205"/>
        <v>0</v>
      </c>
      <c r="AE667" s="69">
        <f t="shared" si="205"/>
        <v>0</v>
      </c>
      <c r="AF667" s="211" t="s">
        <v>13</v>
      </c>
      <c r="AG667" s="212"/>
    </row>
    <row r="668" spans="1:33" s="67" customFormat="1" ht="17.25" customHeight="1">
      <c r="A668" s="200"/>
      <c r="B668" s="237"/>
      <c r="C668" s="218"/>
      <c r="D668" s="97"/>
      <c r="E668" s="98"/>
      <c r="F668" s="98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"/>
      <c r="S668" s="65"/>
      <c r="T668" s="65"/>
      <c r="U668" s="66" t="s">
        <v>81</v>
      </c>
      <c r="V668" s="97">
        <f aca="true" t="shared" si="206" ref="V668:W672">X668+Z668+AB668+AD668</f>
        <v>0</v>
      </c>
      <c r="W668" s="97">
        <f t="shared" si="206"/>
        <v>0</v>
      </c>
      <c r="X668" s="71">
        <v>0</v>
      </c>
      <c r="Y668" s="97">
        <v>0</v>
      </c>
      <c r="Z668" s="97">
        <v>0</v>
      </c>
      <c r="AA668" s="97">
        <v>0</v>
      </c>
      <c r="AB668" s="97">
        <v>0</v>
      </c>
      <c r="AC668" s="97">
        <v>0</v>
      </c>
      <c r="AD668" s="97">
        <v>0</v>
      </c>
      <c r="AE668" s="97">
        <v>0</v>
      </c>
      <c r="AF668" s="213"/>
      <c r="AG668" s="214"/>
    </row>
    <row r="669" spans="1:33" s="67" customFormat="1" ht="17.25" customHeight="1">
      <c r="A669" s="200"/>
      <c r="B669" s="237"/>
      <c r="C669" s="218"/>
      <c r="D669" s="97"/>
      <c r="E669" s="98"/>
      <c r="F669" s="98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"/>
      <c r="S669" s="99"/>
      <c r="T669" s="99"/>
      <c r="U669" s="66" t="s">
        <v>82</v>
      </c>
      <c r="V669" s="97">
        <f t="shared" si="206"/>
        <v>0</v>
      </c>
      <c r="W669" s="97">
        <f t="shared" si="206"/>
        <v>0</v>
      </c>
      <c r="X669" s="71">
        <v>0</v>
      </c>
      <c r="Y669" s="97">
        <v>0</v>
      </c>
      <c r="Z669" s="97">
        <v>0</v>
      </c>
      <c r="AA669" s="97">
        <v>0</v>
      </c>
      <c r="AB669" s="97">
        <v>0</v>
      </c>
      <c r="AC669" s="97">
        <v>0</v>
      </c>
      <c r="AD669" s="97">
        <v>0</v>
      </c>
      <c r="AE669" s="97">
        <v>0</v>
      </c>
      <c r="AF669" s="213"/>
      <c r="AG669" s="214"/>
    </row>
    <row r="670" spans="1:33" s="67" customFormat="1" ht="17.25" customHeight="1">
      <c r="A670" s="200"/>
      <c r="B670" s="237"/>
      <c r="C670" s="218"/>
      <c r="D670" s="97"/>
      <c r="E670" s="98"/>
      <c r="F670" s="98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"/>
      <c r="S670" s="65"/>
      <c r="T670" s="65"/>
      <c r="U670" s="66" t="s">
        <v>239</v>
      </c>
      <c r="V670" s="97">
        <f t="shared" si="206"/>
        <v>0</v>
      </c>
      <c r="W670" s="97">
        <f t="shared" si="206"/>
        <v>0</v>
      </c>
      <c r="X670" s="71">
        <v>0</v>
      </c>
      <c r="Y670" s="97">
        <v>0</v>
      </c>
      <c r="Z670" s="97">
        <v>0</v>
      </c>
      <c r="AA670" s="97">
        <v>0</v>
      </c>
      <c r="AB670" s="97">
        <v>0</v>
      </c>
      <c r="AC670" s="97">
        <v>0</v>
      </c>
      <c r="AD670" s="97">
        <v>0</v>
      </c>
      <c r="AE670" s="97">
        <v>0</v>
      </c>
      <c r="AF670" s="213"/>
      <c r="AG670" s="214"/>
    </row>
    <row r="671" spans="1:33" s="67" customFormat="1" ht="17.25" customHeight="1">
      <c r="A671" s="200"/>
      <c r="B671" s="237"/>
      <c r="C671" s="218"/>
      <c r="D671" s="97"/>
      <c r="E671" s="98"/>
      <c r="F671" s="98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"/>
      <c r="S671" s="186"/>
      <c r="T671" s="186"/>
      <c r="U671" s="66" t="s">
        <v>240</v>
      </c>
      <c r="V671" s="135">
        <f>X671+Z671+AB671+AD671</f>
        <v>0</v>
      </c>
      <c r="W671" s="135">
        <f>Y671+AA671+AC671+AE671</f>
        <v>0</v>
      </c>
      <c r="X671" s="71">
        <v>0</v>
      </c>
      <c r="Y671" s="97">
        <v>0</v>
      </c>
      <c r="Z671" s="97">
        <v>0</v>
      </c>
      <c r="AA671" s="97">
        <v>0</v>
      </c>
      <c r="AB671" s="97">
        <v>0</v>
      </c>
      <c r="AC671" s="97">
        <v>0</v>
      </c>
      <c r="AD671" s="97">
        <v>0</v>
      </c>
      <c r="AE671" s="97">
        <v>0</v>
      </c>
      <c r="AF671" s="213"/>
      <c r="AG671" s="214"/>
    </row>
    <row r="672" spans="1:33" s="67" customFormat="1" ht="17.25" customHeight="1">
      <c r="A672" s="200"/>
      <c r="B672" s="237"/>
      <c r="C672" s="218"/>
      <c r="D672" s="97"/>
      <c r="E672" s="98"/>
      <c r="F672" s="98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"/>
      <c r="S672" s="65"/>
      <c r="T672" s="65"/>
      <c r="U672" s="66" t="s">
        <v>241</v>
      </c>
      <c r="V672" s="97">
        <f t="shared" si="206"/>
        <v>0</v>
      </c>
      <c r="W672" s="97">
        <f t="shared" si="206"/>
        <v>0</v>
      </c>
      <c r="X672" s="71">
        <v>0</v>
      </c>
      <c r="Y672" s="97">
        <v>0</v>
      </c>
      <c r="Z672" s="97">
        <v>0</v>
      </c>
      <c r="AA672" s="97">
        <v>0</v>
      </c>
      <c r="AB672" s="97">
        <v>0</v>
      </c>
      <c r="AC672" s="97">
        <v>0</v>
      </c>
      <c r="AD672" s="97">
        <v>0</v>
      </c>
      <c r="AE672" s="97">
        <v>0</v>
      </c>
      <c r="AF672" s="213"/>
      <c r="AG672" s="214"/>
    </row>
    <row r="673" spans="1:33" s="67" customFormat="1" ht="17.25" customHeight="1">
      <c r="A673" s="200"/>
      <c r="B673" s="237"/>
      <c r="C673" s="97"/>
      <c r="D673" s="97"/>
      <c r="E673" s="98"/>
      <c r="F673" s="98"/>
      <c r="G673" s="97"/>
      <c r="H673" s="97">
        <v>1</v>
      </c>
      <c r="I673" s="97"/>
      <c r="J673" s="97"/>
      <c r="K673" s="97"/>
      <c r="L673" s="97"/>
      <c r="M673" s="97"/>
      <c r="N673" s="97"/>
      <c r="O673" s="97"/>
      <c r="P673" s="97"/>
      <c r="Q673" s="97"/>
      <c r="R673" s="9"/>
      <c r="S673" s="137" t="s">
        <v>298</v>
      </c>
      <c r="T673" s="137" t="s">
        <v>299</v>
      </c>
      <c r="U673" s="66" t="s">
        <v>252</v>
      </c>
      <c r="V673" s="176">
        <f>X673+Z673+AB673+AD673</f>
        <v>15713.3</v>
      </c>
      <c r="W673" s="176">
        <f>Y673+AA673+AC673+AE673</f>
        <v>0</v>
      </c>
      <c r="X673" s="71">
        <v>15713.3</v>
      </c>
      <c r="Y673" s="97">
        <v>0</v>
      </c>
      <c r="Z673" s="97">
        <v>0</v>
      </c>
      <c r="AA673" s="97">
        <v>0</v>
      </c>
      <c r="AB673" s="97">
        <v>0</v>
      </c>
      <c r="AC673" s="97">
        <v>0</v>
      </c>
      <c r="AD673" s="97">
        <v>0</v>
      </c>
      <c r="AE673" s="97">
        <v>0</v>
      </c>
      <c r="AF673" s="213"/>
      <c r="AG673" s="214"/>
    </row>
    <row r="674" spans="1:33" s="67" customFormat="1" ht="17.25" customHeight="1" thickBot="1">
      <c r="A674" s="201"/>
      <c r="B674" s="238"/>
      <c r="C674" s="100"/>
      <c r="D674" s="97"/>
      <c r="E674" s="98"/>
      <c r="F674" s="98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"/>
      <c r="U674" s="66" t="s">
        <v>253</v>
      </c>
      <c r="V674" s="97">
        <f>X674+Z674+AB674+AD674</f>
        <v>0</v>
      </c>
      <c r="W674" s="97">
        <f>Y674+AA674+AC674+AE674</f>
        <v>0</v>
      </c>
      <c r="X674" s="71">
        <v>0</v>
      </c>
      <c r="Y674" s="97">
        <v>0</v>
      </c>
      <c r="Z674" s="97">
        <v>0</v>
      </c>
      <c r="AA674" s="97">
        <v>0</v>
      </c>
      <c r="AB674" s="97">
        <v>0</v>
      </c>
      <c r="AC674" s="97">
        <v>0</v>
      </c>
      <c r="AD674" s="97">
        <v>0</v>
      </c>
      <c r="AE674" s="97">
        <v>0</v>
      </c>
      <c r="AF674" s="215"/>
      <c r="AG674" s="216"/>
    </row>
    <row r="675" spans="1:33" s="67" customFormat="1" ht="17.25" customHeight="1">
      <c r="A675" s="199" t="s">
        <v>76</v>
      </c>
      <c r="B675" s="236" t="s">
        <v>128</v>
      </c>
      <c r="C675" s="217"/>
      <c r="D675" s="93"/>
      <c r="E675" s="94"/>
      <c r="F675" s="94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5"/>
      <c r="S675" s="96"/>
      <c r="T675" s="96"/>
      <c r="U675" s="68" t="s">
        <v>12</v>
      </c>
      <c r="V675" s="69">
        <f aca="true" t="shared" si="207" ref="V675:AE675">SUM(V676:V682)</f>
        <v>10940.1</v>
      </c>
      <c r="W675" s="69">
        <f t="shared" si="207"/>
        <v>0</v>
      </c>
      <c r="X675" s="69">
        <f t="shared" si="207"/>
        <v>10940.1</v>
      </c>
      <c r="Y675" s="69">
        <f t="shared" si="207"/>
        <v>0</v>
      </c>
      <c r="Z675" s="69">
        <f t="shared" si="207"/>
        <v>0</v>
      </c>
      <c r="AA675" s="69">
        <f t="shared" si="207"/>
        <v>0</v>
      </c>
      <c r="AB675" s="69">
        <f t="shared" si="207"/>
        <v>0</v>
      </c>
      <c r="AC675" s="69">
        <f t="shared" si="207"/>
        <v>0</v>
      </c>
      <c r="AD675" s="69">
        <f t="shared" si="207"/>
        <v>0</v>
      </c>
      <c r="AE675" s="69">
        <f t="shared" si="207"/>
        <v>0</v>
      </c>
      <c r="AF675" s="211" t="s">
        <v>13</v>
      </c>
      <c r="AG675" s="212"/>
    </row>
    <row r="676" spans="1:33" s="67" customFormat="1" ht="17.25" customHeight="1">
      <c r="A676" s="200"/>
      <c r="B676" s="237"/>
      <c r="C676" s="218"/>
      <c r="D676" s="97"/>
      <c r="E676" s="98"/>
      <c r="F676" s="98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"/>
      <c r="S676" s="65"/>
      <c r="T676" s="65"/>
      <c r="U676" s="66" t="s">
        <v>81</v>
      </c>
      <c r="V676" s="97">
        <f aca="true" t="shared" si="208" ref="V676:W681">X676+Z676+AB676+AD676</f>
        <v>0</v>
      </c>
      <c r="W676" s="97">
        <f t="shared" si="208"/>
        <v>0</v>
      </c>
      <c r="X676" s="71">
        <v>0</v>
      </c>
      <c r="Y676" s="97">
        <v>0</v>
      </c>
      <c r="Z676" s="97">
        <v>0</v>
      </c>
      <c r="AA676" s="97">
        <v>0</v>
      </c>
      <c r="AB676" s="97">
        <v>0</v>
      </c>
      <c r="AC676" s="97">
        <v>0</v>
      </c>
      <c r="AD676" s="97">
        <v>0</v>
      </c>
      <c r="AE676" s="97">
        <v>0</v>
      </c>
      <c r="AF676" s="213"/>
      <c r="AG676" s="214"/>
    </row>
    <row r="677" spans="1:33" s="67" customFormat="1" ht="17.25" customHeight="1">
      <c r="A677" s="200"/>
      <c r="B677" s="237"/>
      <c r="C677" s="218"/>
      <c r="D677" s="97"/>
      <c r="E677" s="98"/>
      <c r="F677" s="98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"/>
      <c r="S677" s="99"/>
      <c r="T677" s="99"/>
      <c r="U677" s="66" t="s">
        <v>82</v>
      </c>
      <c r="V677" s="97">
        <f t="shared" si="208"/>
        <v>0</v>
      </c>
      <c r="W677" s="97">
        <f t="shared" si="208"/>
        <v>0</v>
      </c>
      <c r="X677" s="71">
        <v>0</v>
      </c>
      <c r="Y677" s="97">
        <v>0</v>
      </c>
      <c r="Z677" s="97">
        <v>0</v>
      </c>
      <c r="AA677" s="97">
        <v>0</v>
      </c>
      <c r="AB677" s="97">
        <v>0</v>
      </c>
      <c r="AC677" s="97">
        <v>0</v>
      </c>
      <c r="AD677" s="97">
        <v>0</v>
      </c>
      <c r="AE677" s="97">
        <v>0</v>
      </c>
      <c r="AF677" s="213"/>
      <c r="AG677" s="214"/>
    </row>
    <row r="678" spans="1:33" s="67" customFormat="1" ht="17.25" customHeight="1">
      <c r="A678" s="200"/>
      <c r="B678" s="237"/>
      <c r="C678" s="218"/>
      <c r="D678" s="97"/>
      <c r="E678" s="98"/>
      <c r="F678" s="98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"/>
      <c r="S678" s="65"/>
      <c r="T678" s="65"/>
      <c r="U678" s="66" t="s">
        <v>239</v>
      </c>
      <c r="V678" s="97">
        <f t="shared" si="208"/>
        <v>0</v>
      </c>
      <c r="W678" s="97">
        <f t="shared" si="208"/>
        <v>0</v>
      </c>
      <c r="X678" s="71">
        <v>0</v>
      </c>
      <c r="Y678" s="97">
        <v>0</v>
      </c>
      <c r="Z678" s="97">
        <v>0</v>
      </c>
      <c r="AA678" s="97">
        <v>0</v>
      </c>
      <c r="AB678" s="97">
        <v>0</v>
      </c>
      <c r="AC678" s="97">
        <v>0</v>
      </c>
      <c r="AD678" s="97">
        <v>0</v>
      </c>
      <c r="AE678" s="97">
        <v>0</v>
      </c>
      <c r="AF678" s="213"/>
      <c r="AG678" s="214"/>
    </row>
    <row r="679" spans="1:33" s="67" customFormat="1" ht="17.25" customHeight="1">
      <c r="A679" s="200"/>
      <c r="B679" s="237"/>
      <c r="C679" s="218"/>
      <c r="D679" s="97"/>
      <c r="E679" s="98"/>
      <c r="F679" s="98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"/>
      <c r="U679" s="66" t="s">
        <v>240</v>
      </c>
      <c r="V679" s="135">
        <f>X679+Z679+AB679+AD679</f>
        <v>0</v>
      </c>
      <c r="W679" s="135">
        <f>Y679+AA679+AC679+AE679</f>
        <v>0</v>
      </c>
      <c r="X679" s="71">
        <v>0</v>
      </c>
      <c r="Y679" s="97">
        <v>0</v>
      </c>
      <c r="Z679" s="97">
        <v>0</v>
      </c>
      <c r="AA679" s="97">
        <v>0</v>
      </c>
      <c r="AB679" s="97">
        <v>0</v>
      </c>
      <c r="AC679" s="97">
        <v>0</v>
      </c>
      <c r="AD679" s="97">
        <v>0</v>
      </c>
      <c r="AE679" s="97">
        <v>0</v>
      </c>
      <c r="AF679" s="213"/>
      <c r="AG679" s="214"/>
    </row>
    <row r="680" spans="1:33" s="67" customFormat="1" ht="17.25" customHeight="1">
      <c r="A680" s="200"/>
      <c r="B680" s="237"/>
      <c r="C680" s="218"/>
      <c r="D680" s="97"/>
      <c r="E680" s="98"/>
      <c r="F680" s="98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"/>
      <c r="S680" s="65"/>
      <c r="T680" s="65"/>
      <c r="U680" s="66" t="s">
        <v>241</v>
      </c>
      <c r="V680" s="97">
        <f t="shared" si="208"/>
        <v>0</v>
      </c>
      <c r="W680" s="97">
        <f t="shared" si="208"/>
        <v>0</v>
      </c>
      <c r="X680" s="71">
        <v>0</v>
      </c>
      <c r="Y680" s="97">
        <v>0</v>
      </c>
      <c r="Z680" s="97">
        <v>0</v>
      </c>
      <c r="AA680" s="97">
        <v>0</v>
      </c>
      <c r="AB680" s="97">
        <v>0</v>
      </c>
      <c r="AC680" s="97">
        <v>0</v>
      </c>
      <c r="AD680" s="97">
        <v>0</v>
      </c>
      <c r="AE680" s="97">
        <v>0</v>
      </c>
      <c r="AF680" s="213"/>
      <c r="AG680" s="214"/>
    </row>
    <row r="681" spans="1:33" s="67" customFormat="1" ht="17.25" customHeight="1">
      <c r="A681" s="200"/>
      <c r="B681" s="237"/>
      <c r="C681" s="97"/>
      <c r="D681" s="97"/>
      <c r="E681" s="98"/>
      <c r="F681" s="98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"/>
      <c r="S681" s="99"/>
      <c r="T681" s="99"/>
      <c r="U681" s="66" t="s">
        <v>252</v>
      </c>
      <c r="V681" s="97">
        <f t="shared" si="208"/>
        <v>0</v>
      </c>
      <c r="W681" s="97">
        <f t="shared" si="208"/>
        <v>0</v>
      </c>
      <c r="X681" s="71">
        <v>0</v>
      </c>
      <c r="Y681" s="97">
        <v>0</v>
      </c>
      <c r="Z681" s="97">
        <v>0</v>
      </c>
      <c r="AA681" s="97">
        <v>0</v>
      </c>
      <c r="AB681" s="97">
        <v>0</v>
      </c>
      <c r="AC681" s="97">
        <v>0</v>
      </c>
      <c r="AD681" s="97">
        <v>0</v>
      </c>
      <c r="AE681" s="97">
        <v>0</v>
      </c>
      <c r="AF681" s="213"/>
      <c r="AG681" s="214"/>
    </row>
    <row r="682" spans="1:33" s="67" customFormat="1" ht="17.25" customHeight="1" thickBot="1">
      <c r="A682" s="201"/>
      <c r="B682" s="238"/>
      <c r="C682" s="100"/>
      <c r="D682" s="97"/>
      <c r="E682" s="98"/>
      <c r="F682" s="98"/>
      <c r="G682" s="97"/>
      <c r="H682" s="97">
        <v>1</v>
      </c>
      <c r="I682" s="97"/>
      <c r="J682" s="97"/>
      <c r="K682" s="97"/>
      <c r="L682" s="97"/>
      <c r="M682" s="97"/>
      <c r="N682" s="97"/>
      <c r="O682" s="97"/>
      <c r="P682" s="97"/>
      <c r="Q682" s="97"/>
      <c r="R682" s="9"/>
      <c r="S682" s="137" t="s">
        <v>298</v>
      </c>
      <c r="T682" s="137" t="s">
        <v>299</v>
      </c>
      <c r="U682" s="66" t="s">
        <v>253</v>
      </c>
      <c r="V682" s="176">
        <f>X682+Z682+AB682+AD682</f>
        <v>10940.1</v>
      </c>
      <c r="W682" s="176">
        <f>Y682+AA682+AC682+AE682</f>
        <v>0</v>
      </c>
      <c r="X682" s="71">
        <v>10940.1</v>
      </c>
      <c r="Y682" s="97">
        <v>0</v>
      </c>
      <c r="Z682" s="97">
        <v>0</v>
      </c>
      <c r="AA682" s="97">
        <v>0</v>
      </c>
      <c r="AB682" s="97">
        <v>0</v>
      </c>
      <c r="AC682" s="97">
        <v>0</v>
      </c>
      <c r="AD682" s="97">
        <v>0</v>
      </c>
      <c r="AE682" s="97">
        <v>0</v>
      </c>
      <c r="AF682" s="215"/>
      <c r="AG682" s="216"/>
    </row>
    <row r="683" spans="1:33" s="67" customFormat="1" ht="17.25" customHeight="1">
      <c r="A683" s="199" t="s">
        <v>74</v>
      </c>
      <c r="B683" s="236" t="s">
        <v>129</v>
      </c>
      <c r="C683" s="217"/>
      <c r="D683" s="93"/>
      <c r="E683" s="94"/>
      <c r="F683" s="94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5"/>
      <c r="S683" s="96"/>
      <c r="T683" s="96"/>
      <c r="U683" s="68" t="s">
        <v>12</v>
      </c>
      <c r="V683" s="69">
        <f aca="true" t="shared" si="209" ref="V683:AE683">SUM(V684:V690)</f>
        <v>133628</v>
      </c>
      <c r="W683" s="69">
        <f t="shared" si="209"/>
        <v>0</v>
      </c>
      <c r="X683" s="69">
        <f t="shared" si="209"/>
        <v>133628</v>
      </c>
      <c r="Y683" s="69">
        <f t="shared" si="209"/>
        <v>0</v>
      </c>
      <c r="Z683" s="69">
        <f t="shared" si="209"/>
        <v>0</v>
      </c>
      <c r="AA683" s="69">
        <f t="shared" si="209"/>
        <v>0</v>
      </c>
      <c r="AB683" s="69">
        <f t="shared" si="209"/>
        <v>0</v>
      </c>
      <c r="AC683" s="69">
        <f t="shared" si="209"/>
        <v>0</v>
      </c>
      <c r="AD683" s="69">
        <f t="shared" si="209"/>
        <v>0</v>
      </c>
      <c r="AE683" s="69">
        <f t="shared" si="209"/>
        <v>0</v>
      </c>
      <c r="AF683" s="211" t="s">
        <v>13</v>
      </c>
      <c r="AG683" s="212"/>
    </row>
    <row r="684" spans="1:33" s="67" customFormat="1" ht="17.25" customHeight="1">
      <c r="A684" s="200"/>
      <c r="B684" s="237"/>
      <c r="C684" s="218"/>
      <c r="D684" s="97"/>
      <c r="E684" s="98"/>
      <c r="F684" s="98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"/>
      <c r="S684" s="65"/>
      <c r="T684" s="65"/>
      <c r="U684" s="66" t="s">
        <v>81</v>
      </c>
      <c r="V684" s="97">
        <f aca="true" t="shared" si="210" ref="V684:V690">X684+Z684+AB684+AD684</f>
        <v>0</v>
      </c>
      <c r="W684" s="97">
        <f aca="true" t="shared" si="211" ref="W684:W690">Y684+AA684+AC684+AE684</f>
        <v>0</v>
      </c>
      <c r="X684" s="71">
        <v>0</v>
      </c>
      <c r="Y684" s="97">
        <v>0</v>
      </c>
      <c r="Z684" s="97">
        <v>0</v>
      </c>
      <c r="AA684" s="97">
        <v>0</v>
      </c>
      <c r="AB684" s="97">
        <v>0</v>
      </c>
      <c r="AC684" s="97">
        <v>0</v>
      </c>
      <c r="AD684" s="97">
        <v>0</v>
      </c>
      <c r="AE684" s="97">
        <v>0</v>
      </c>
      <c r="AF684" s="213"/>
      <c r="AG684" s="214"/>
    </row>
    <row r="685" spans="1:33" s="67" customFormat="1" ht="17.25" customHeight="1">
      <c r="A685" s="200"/>
      <c r="B685" s="237"/>
      <c r="C685" s="218"/>
      <c r="D685" s="97"/>
      <c r="E685" s="98"/>
      <c r="F685" s="98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"/>
      <c r="S685" s="99"/>
      <c r="T685" s="99"/>
      <c r="U685" s="66" t="s">
        <v>82</v>
      </c>
      <c r="V685" s="97">
        <f t="shared" si="210"/>
        <v>0</v>
      </c>
      <c r="W685" s="97">
        <f t="shared" si="211"/>
        <v>0</v>
      </c>
      <c r="X685" s="71">
        <v>0</v>
      </c>
      <c r="Y685" s="97">
        <v>0</v>
      </c>
      <c r="Z685" s="97">
        <v>0</v>
      </c>
      <c r="AA685" s="97">
        <v>0</v>
      </c>
      <c r="AB685" s="97">
        <v>0</v>
      </c>
      <c r="AC685" s="97">
        <v>0</v>
      </c>
      <c r="AD685" s="97">
        <v>0</v>
      </c>
      <c r="AE685" s="97">
        <v>0</v>
      </c>
      <c r="AF685" s="213"/>
      <c r="AG685" s="214"/>
    </row>
    <row r="686" spans="1:33" s="67" customFormat="1" ht="17.25" customHeight="1">
      <c r="A686" s="200"/>
      <c r="B686" s="237"/>
      <c r="C686" s="218"/>
      <c r="D686" s="97"/>
      <c r="E686" s="98"/>
      <c r="F686" s="98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"/>
      <c r="S686" s="65"/>
      <c r="T686" s="65"/>
      <c r="U686" s="66" t="s">
        <v>239</v>
      </c>
      <c r="V686" s="97">
        <f t="shared" si="210"/>
        <v>0</v>
      </c>
      <c r="W686" s="97">
        <f t="shared" si="211"/>
        <v>0</v>
      </c>
      <c r="X686" s="71">
        <v>0</v>
      </c>
      <c r="Y686" s="97">
        <v>0</v>
      </c>
      <c r="Z686" s="97">
        <v>0</v>
      </c>
      <c r="AA686" s="97">
        <v>0</v>
      </c>
      <c r="AB686" s="97">
        <v>0</v>
      </c>
      <c r="AC686" s="97">
        <v>0</v>
      </c>
      <c r="AD686" s="97">
        <v>0</v>
      </c>
      <c r="AE686" s="97">
        <v>0</v>
      </c>
      <c r="AF686" s="213"/>
      <c r="AG686" s="214"/>
    </row>
    <row r="687" spans="1:33" s="67" customFormat="1" ht="17.25" customHeight="1">
      <c r="A687" s="200"/>
      <c r="B687" s="237"/>
      <c r="C687" s="218"/>
      <c r="D687" s="97"/>
      <c r="E687" s="98"/>
      <c r="F687" s="98"/>
      <c r="G687" s="97"/>
      <c r="H687" s="177">
        <v>1</v>
      </c>
      <c r="I687" s="97"/>
      <c r="J687" s="97"/>
      <c r="K687" s="97"/>
      <c r="L687" s="97"/>
      <c r="M687" s="97"/>
      <c r="N687" s="97"/>
      <c r="O687" s="97"/>
      <c r="P687" s="97"/>
      <c r="Q687" s="97"/>
      <c r="R687" s="9"/>
      <c r="S687" s="137" t="s">
        <v>298</v>
      </c>
      <c r="T687" s="137" t="s">
        <v>299</v>
      </c>
      <c r="U687" s="66" t="s">
        <v>240</v>
      </c>
      <c r="V687" s="135">
        <f>X687+Z687+AB687+AD687</f>
        <v>14425</v>
      </c>
      <c r="W687" s="135">
        <f>Y687+AA687+AC687+AE687</f>
        <v>0</v>
      </c>
      <c r="X687" s="71">
        <v>14425</v>
      </c>
      <c r="Y687" s="97">
        <v>0</v>
      </c>
      <c r="Z687" s="97">
        <v>0</v>
      </c>
      <c r="AA687" s="97">
        <v>0</v>
      </c>
      <c r="AB687" s="97">
        <v>0</v>
      </c>
      <c r="AC687" s="97">
        <v>0</v>
      </c>
      <c r="AD687" s="97">
        <v>0</v>
      </c>
      <c r="AE687" s="97">
        <v>0</v>
      </c>
      <c r="AF687" s="213"/>
      <c r="AG687" s="214"/>
    </row>
    <row r="688" spans="1:33" s="67" customFormat="1" ht="17.25" customHeight="1">
      <c r="A688" s="200"/>
      <c r="B688" s="237"/>
      <c r="C688" s="218"/>
      <c r="D688" s="97"/>
      <c r="E688" s="98"/>
      <c r="F688" s="98"/>
      <c r="G688" s="97"/>
      <c r="H688" s="177">
        <v>1</v>
      </c>
      <c r="I688" s="97"/>
      <c r="J688" s="97"/>
      <c r="K688" s="97"/>
      <c r="L688" s="97"/>
      <c r="M688" s="97"/>
      <c r="N688" s="97"/>
      <c r="O688" s="97"/>
      <c r="P688" s="97"/>
      <c r="Q688" s="97"/>
      <c r="R688" s="9"/>
      <c r="S688" s="137" t="s">
        <v>298</v>
      </c>
      <c r="T688" s="137" t="s">
        <v>299</v>
      </c>
      <c r="U688" s="66" t="s">
        <v>241</v>
      </c>
      <c r="V688" s="135">
        <f>X688+Z688+AB688+AD688</f>
        <v>119203</v>
      </c>
      <c r="W688" s="135">
        <f>Y688+AA688+AC688+AE688</f>
        <v>0</v>
      </c>
      <c r="X688" s="71">
        <v>119203</v>
      </c>
      <c r="Y688" s="97">
        <v>0</v>
      </c>
      <c r="Z688" s="97">
        <v>0</v>
      </c>
      <c r="AA688" s="97">
        <v>0</v>
      </c>
      <c r="AB688" s="97">
        <v>0</v>
      </c>
      <c r="AC688" s="97">
        <v>0</v>
      </c>
      <c r="AD688" s="97">
        <v>0</v>
      </c>
      <c r="AE688" s="97">
        <v>0</v>
      </c>
      <c r="AF688" s="213"/>
      <c r="AG688" s="214"/>
    </row>
    <row r="689" spans="1:33" s="67" customFormat="1" ht="17.25" customHeight="1">
      <c r="A689" s="200"/>
      <c r="B689" s="237"/>
      <c r="C689" s="97"/>
      <c r="D689" s="97"/>
      <c r="E689" s="98"/>
      <c r="F689" s="98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"/>
      <c r="S689" s="99"/>
      <c r="T689" s="99"/>
      <c r="U689" s="66" t="s">
        <v>252</v>
      </c>
      <c r="V689" s="97">
        <f t="shared" si="210"/>
        <v>0</v>
      </c>
      <c r="W689" s="97">
        <f t="shared" si="211"/>
        <v>0</v>
      </c>
      <c r="X689" s="71">
        <v>0</v>
      </c>
      <c r="Y689" s="97">
        <v>0</v>
      </c>
      <c r="Z689" s="97">
        <v>0</v>
      </c>
      <c r="AA689" s="97">
        <v>0</v>
      </c>
      <c r="AB689" s="97">
        <v>0</v>
      </c>
      <c r="AC689" s="97">
        <v>0</v>
      </c>
      <c r="AD689" s="97">
        <v>0</v>
      </c>
      <c r="AE689" s="97">
        <v>0</v>
      </c>
      <c r="AF689" s="213"/>
      <c r="AG689" s="214"/>
    </row>
    <row r="690" spans="1:33" s="67" customFormat="1" ht="17.25" customHeight="1" thickBot="1">
      <c r="A690" s="201"/>
      <c r="B690" s="238"/>
      <c r="C690" s="100"/>
      <c r="D690" s="97"/>
      <c r="E690" s="98"/>
      <c r="F690" s="98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"/>
      <c r="S690" s="65"/>
      <c r="T690" s="65"/>
      <c r="U690" s="66" t="s">
        <v>253</v>
      </c>
      <c r="V690" s="97">
        <f t="shared" si="210"/>
        <v>0</v>
      </c>
      <c r="W690" s="97">
        <f t="shared" si="211"/>
        <v>0</v>
      </c>
      <c r="X690" s="71">
        <v>0</v>
      </c>
      <c r="Y690" s="97">
        <v>0</v>
      </c>
      <c r="Z690" s="97">
        <v>0</v>
      </c>
      <c r="AA690" s="97">
        <v>0</v>
      </c>
      <c r="AB690" s="97">
        <v>0</v>
      </c>
      <c r="AC690" s="97">
        <v>0</v>
      </c>
      <c r="AD690" s="97">
        <v>0</v>
      </c>
      <c r="AE690" s="97">
        <v>0</v>
      </c>
      <c r="AF690" s="215"/>
      <c r="AG690" s="216"/>
    </row>
    <row r="691" spans="1:33" s="67" customFormat="1" ht="17.25" customHeight="1">
      <c r="A691" s="199" t="s">
        <v>84</v>
      </c>
      <c r="B691" s="236" t="s">
        <v>259</v>
      </c>
      <c r="C691" s="217"/>
      <c r="D691" s="93"/>
      <c r="E691" s="94"/>
      <c r="F691" s="94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5"/>
      <c r="S691" s="96"/>
      <c r="T691" s="96"/>
      <c r="U691" s="68" t="s">
        <v>12</v>
      </c>
      <c r="V691" s="69">
        <f aca="true" t="shared" si="212" ref="V691:AE691">SUM(V692:V698)</f>
        <v>113652</v>
      </c>
      <c r="W691" s="69">
        <f t="shared" si="212"/>
        <v>0</v>
      </c>
      <c r="X691" s="69">
        <f t="shared" si="212"/>
        <v>113652</v>
      </c>
      <c r="Y691" s="69">
        <f t="shared" si="212"/>
        <v>0</v>
      </c>
      <c r="Z691" s="69">
        <f t="shared" si="212"/>
        <v>0</v>
      </c>
      <c r="AA691" s="69">
        <f t="shared" si="212"/>
        <v>0</v>
      </c>
      <c r="AB691" s="69">
        <f t="shared" si="212"/>
        <v>0</v>
      </c>
      <c r="AC691" s="69">
        <f t="shared" si="212"/>
        <v>0</v>
      </c>
      <c r="AD691" s="69">
        <f t="shared" si="212"/>
        <v>0</v>
      </c>
      <c r="AE691" s="69">
        <f t="shared" si="212"/>
        <v>0</v>
      </c>
      <c r="AF691" s="211" t="s">
        <v>13</v>
      </c>
      <c r="AG691" s="212"/>
    </row>
    <row r="692" spans="1:33" s="67" customFormat="1" ht="17.25" customHeight="1">
      <c r="A692" s="200"/>
      <c r="B692" s="237"/>
      <c r="C692" s="218"/>
      <c r="D692" s="97"/>
      <c r="E692" s="98"/>
      <c r="F692" s="98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"/>
      <c r="S692" s="65"/>
      <c r="T692" s="65"/>
      <c r="U692" s="66" t="s">
        <v>81</v>
      </c>
      <c r="V692" s="97">
        <f aca="true" t="shared" si="213" ref="V692:V698">X692+Z692+AB692+AD692</f>
        <v>0</v>
      </c>
      <c r="W692" s="97">
        <f aca="true" t="shared" si="214" ref="W692:W698">Y692+AA692+AC692+AE692</f>
        <v>0</v>
      </c>
      <c r="X692" s="71">
        <v>0</v>
      </c>
      <c r="Y692" s="97">
        <v>0</v>
      </c>
      <c r="Z692" s="97">
        <v>0</v>
      </c>
      <c r="AA692" s="97">
        <v>0</v>
      </c>
      <c r="AB692" s="97">
        <v>0</v>
      </c>
      <c r="AC692" s="97">
        <v>0</v>
      </c>
      <c r="AD692" s="97">
        <v>0</v>
      </c>
      <c r="AE692" s="97">
        <v>0</v>
      </c>
      <c r="AF692" s="213"/>
      <c r="AG692" s="214"/>
    </row>
    <row r="693" spans="1:33" s="67" customFormat="1" ht="17.25" customHeight="1">
      <c r="A693" s="200"/>
      <c r="B693" s="237"/>
      <c r="C693" s="218"/>
      <c r="D693" s="97"/>
      <c r="E693" s="98"/>
      <c r="F693" s="98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"/>
      <c r="S693" s="99"/>
      <c r="T693" s="99"/>
      <c r="U693" s="66" t="s">
        <v>82</v>
      </c>
      <c r="V693" s="97">
        <f t="shared" si="213"/>
        <v>0</v>
      </c>
      <c r="W693" s="97">
        <f t="shared" si="214"/>
        <v>0</v>
      </c>
      <c r="X693" s="71">
        <v>0</v>
      </c>
      <c r="Y693" s="97">
        <v>0</v>
      </c>
      <c r="Z693" s="97">
        <v>0</v>
      </c>
      <c r="AA693" s="97">
        <v>0</v>
      </c>
      <c r="AB693" s="97">
        <v>0</v>
      </c>
      <c r="AC693" s="97">
        <v>0</v>
      </c>
      <c r="AD693" s="97">
        <v>0</v>
      </c>
      <c r="AE693" s="97">
        <v>0</v>
      </c>
      <c r="AF693" s="213"/>
      <c r="AG693" s="214"/>
    </row>
    <row r="694" spans="1:33" s="67" customFormat="1" ht="17.25" customHeight="1">
      <c r="A694" s="200"/>
      <c r="B694" s="237"/>
      <c r="C694" s="218"/>
      <c r="D694" s="97"/>
      <c r="E694" s="98"/>
      <c r="F694" s="98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"/>
      <c r="S694" s="65"/>
      <c r="T694" s="65"/>
      <c r="U694" s="66" t="s">
        <v>239</v>
      </c>
      <c r="V694" s="97">
        <f t="shared" si="213"/>
        <v>0</v>
      </c>
      <c r="W694" s="97">
        <f t="shared" si="214"/>
        <v>0</v>
      </c>
      <c r="X694" s="71">
        <v>0</v>
      </c>
      <c r="Y694" s="97">
        <v>0</v>
      </c>
      <c r="Z694" s="97">
        <v>0</v>
      </c>
      <c r="AA694" s="97">
        <v>0</v>
      </c>
      <c r="AB694" s="97">
        <v>0</v>
      </c>
      <c r="AC694" s="97">
        <v>0</v>
      </c>
      <c r="AD694" s="97">
        <v>0</v>
      </c>
      <c r="AE694" s="97">
        <v>0</v>
      </c>
      <c r="AF694" s="213"/>
      <c r="AG694" s="214"/>
    </row>
    <row r="695" spans="1:33" s="67" customFormat="1" ht="17.25" customHeight="1">
      <c r="A695" s="200"/>
      <c r="B695" s="237"/>
      <c r="C695" s="218"/>
      <c r="D695" s="97"/>
      <c r="E695" s="98"/>
      <c r="F695" s="98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"/>
      <c r="S695" s="186"/>
      <c r="T695" s="186"/>
      <c r="U695" s="66" t="s">
        <v>240</v>
      </c>
      <c r="V695" s="135">
        <f>X695+Z695+AB695+AD695</f>
        <v>0</v>
      </c>
      <c r="W695" s="135">
        <f>Y695+AA695+AC695+AE695</f>
        <v>0</v>
      </c>
      <c r="X695" s="71">
        <v>0</v>
      </c>
      <c r="Y695" s="97">
        <v>0</v>
      </c>
      <c r="Z695" s="97">
        <v>0</v>
      </c>
      <c r="AA695" s="97">
        <v>0</v>
      </c>
      <c r="AB695" s="97">
        <v>0</v>
      </c>
      <c r="AC695" s="97">
        <v>0</v>
      </c>
      <c r="AD695" s="97">
        <v>0</v>
      </c>
      <c r="AE695" s="97">
        <v>0</v>
      </c>
      <c r="AF695" s="213"/>
      <c r="AG695" s="214"/>
    </row>
    <row r="696" spans="1:33" s="67" customFormat="1" ht="17.25" customHeight="1">
      <c r="A696" s="200"/>
      <c r="B696" s="237"/>
      <c r="C696" s="218"/>
      <c r="D696" s="97"/>
      <c r="E696" s="98"/>
      <c r="F696" s="98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"/>
      <c r="S696" s="65"/>
      <c r="T696" s="65"/>
      <c r="U696" s="66" t="s">
        <v>241</v>
      </c>
      <c r="V696" s="97">
        <f t="shared" si="213"/>
        <v>0</v>
      </c>
      <c r="W696" s="97">
        <f t="shared" si="214"/>
        <v>0</v>
      </c>
      <c r="X696" s="71">
        <v>0</v>
      </c>
      <c r="Y696" s="97">
        <v>0</v>
      </c>
      <c r="Z696" s="97">
        <v>0</v>
      </c>
      <c r="AA696" s="97">
        <v>0</v>
      </c>
      <c r="AB696" s="97">
        <v>0</v>
      </c>
      <c r="AC696" s="97">
        <v>0</v>
      </c>
      <c r="AD696" s="97">
        <v>0</v>
      </c>
      <c r="AE696" s="97">
        <v>0</v>
      </c>
      <c r="AF696" s="213"/>
      <c r="AG696" s="214"/>
    </row>
    <row r="697" spans="1:33" s="67" customFormat="1" ht="17.25" customHeight="1">
      <c r="A697" s="200"/>
      <c r="B697" s="237"/>
      <c r="C697" s="97"/>
      <c r="D697" s="97"/>
      <c r="E697" s="98"/>
      <c r="F697" s="98"/>
      <c r="G697" s="97"/>
      <c r="H697" s="97">
        <v>1</v>
      </c>
      <c r="I697" s="97"/>
      <c r="J697" s="97"/>
      <c r="K697" s="97"/>
      <c r="L697" s="97"/>
      <c r="M697" s="97"/>
      <c r="N697" s="97"/>
      <c r="O697" s="97"/>
      <c r="P697" s="97"/>
      <c r="Q697" s="97"/>
      <c r="R697" s="9"/>
      <c r="S697" s="137" t="s">
        <v>298</v>
      </c>
      <c r="T697" s="137" t="s">
        <v>299</v>
      </c>
      <c r="U697" s="66" t="s">
        <v>252</v>
      </c>
      <c r="V697" s="176">
        <f>X697+Z697+AB697+AD697</f>
        <v>113652</v>
      </c>
      <c r="W697" s="176">
        <f>Y697+AA697+AC697+AE697</f>
        <v>0</v>
      </c>
      <c r="X697" s="71">
        <v>113652</v>
      </c>
      <c r="Y697" s="97">
        <v>0</v>
      </c>
      <c r="Z697" s="97">
        <v>0</v>
      </c>
      <c r="AA697" s="97">
        <v>0</v>
      </c>
      <c r="AB697" s="97">
        <v>0</v>
      </c>
      <c r="AC697" s="97">
        <v>0</v>
      </c>
      <c r="AD697" s="97">
        <v>0</v>
      </c>
      <c r="AE697" s="97">
        <v>0</v>
      </c>
      <c r="AF697" s="213"/>
      <c r="AG697" s="214"/>
    </row>
    <row r="698" spans="1:33" s="67" customFormat="1" ht="17.25" customHeight="1" thickBot="1">
      <c r="A698" s="201"/>
      <c r="B698" s="238"/>
      <c r="C698" s="100"/>
      <c r="D698" s="97"/>
      <c r="E698" s="98"/>
      <c r="F698" s="98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"/>
      <c r="S698" s="65"/>
      <c r="T698" s="65"/>
      <c r="U698" s="66" t="s">
        <v>253</v>
      </c>
      <c r="V698" s="97">
        <f t="shared" si="213"/>
        <v>0</v>
      </c>
      <c r="W698" s="97">
        <f t="shared" si="214"/>
        <v>0</v>
      </c>
      <c r="X698" s="71">
        <v>0</v>
      </c>
      <c r="Y698" s="97">
        <v>0</v>
      </c>
      <c r="Z698" s="97">
        <v>0</v>
      </c>
      <c r="AA698" s="97">
        <v>0</v>
      </c>
      <c r="AB698" s="97">
        <v>0</v>
      </c>
      <c r="AC698" s="97">
        <v>0</v>
      </c>
      <c r="AD698" s="97">
        <v>0</v>
      </c>
      <c r="AE698" s="97">
        <v>0</v>
      </c>
      <c r="AF698" s="215"/>
      <c r="AG698" s="216"/>
    </row>
    <row r="699" spans="1:33" s="67" customFormat="1" ht="17.25" customHeight="1">
      <c r="A699" s="199" t="s">
        <v>267</v>
      </c>
      <c r="B699" s="236" t="s">
        <v>258</v>
      </c>
      <c r="C699" s="217"/>
      <c r="D699" s="93"/>
      <c r="E699" s="94"/>
      <c r="F699" s="94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5"/>
      <c r="S699" s="96"/>
      <c r="T699" s="96"/>
      <c r="U699" s="68" t="s">
        <v>12</v>
      </c>
      <c r="V699" s="69">
        <f aca="true" t="shared" si="215" ref="V699:AE699">SUM(V700:V706)</f>
        <v>222325</v>
      </c>
      <c r="W699" s="69">
        <f t="shared" si="215"/>
        <v>0</v>
      </c>
      <c r="X699" s="69">
        <f t="shared" si="215"/>
        <v>222325</v>
      </c>
      <c r="Y699" s="69">
        <f t="shared" si="215"/>
        <v>0</v>
      </c>
      <c r="Z699" s="69">
        <f t="shared" si="215"/>
        <v>0</v>
      </c>
      <c r="AA699" s="69">
        <f t="shared" si="215"/>
        <v>0</v>
      </c>
      <c r="AB699" s="69">
        <f t="shared" si="215"/>
        <v>0</v>
      </c>
      <c r="AC699" s="69">
        <f t="shared" si="215"/>
        <v>0</v>
      </c>
      <c r="AD699" s="69">
        <f t="shared" si="215"/>
        <v>0</v>
      </c>
      <c r="AE699" s="69">
        <f t="shared" si="215"/>
        <v>0</v>
      </c>
      <c r="AF699" s="211" t="s">
        <v>13</v>
      </c>
      <c r="AG699" s="212"/>
    </row>
    <row r="700" spans="1:33" s="67" customFormat="1" ht="17.25" customHeight="1">
      <c r="A700" s="200"/>
      <c r="B700" s="237"/>
      <c r="C700" s="218"/>
      <c r="D700" s="97"/>
      <c r="E700" s="98"/>
      <c r="F700" s="98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"/>
      <c r="S700" s="65"/>
      <c r="T700" s="65"/>
      <c r="U700" s="66" t="s">
        <v>81</v>
      </c>
      <c r="V700" s="97">
        <f aca="true" t="shared" si="216" ref="V700:V705">X700+Z700+AB700+AD700</f>
        <v>0</v>
      </c>
      <c r="W700" s="97">
        <f aca="true" t="shared" si="217" ref="W700:W705">Y700+AA700+AC700+AE700</f>
        <v>0</v>
      </c>
      <c r="X700" s="71">
        <v>0</v>
      </c>
      <c r="Y700" s="97">
        <v>0</v>
      </c>
      <c r="Z700" s="97">
        <v>0</v>
      </c>
      <c r="AA700" s="97">
        <v>0</v>
      </c>
      <c r="AB700" s="97">
        <v>0</v>
      </c>
      <c r="AC700" s="97">
        <v>0</v>
      </c>
      <c r="AD700" s="97">
        <v>0</v>
      </c>
      <c r="AE700" s="97">
        <v>0</v>
      </c>
      <c r="AF700" s="213"/>
      <c r="AG700" s="214"/>
    </row>
    <row r="701" spans="1:33" s="67" customFormat="1" ht="17.25" customHeight="1">
      <c r="A701" s="200"/>
      <c r="B701" s="237"/>
      <c r="C701" s="218"/>
      <c r="D701" s="97"/>
      <c r="E701" s="98"/>
      <c r="F701" s="98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"/>
      <c r="S701" s="99"/>
      <c r="T701" s="99"/>
      <c r="U701" s="66" t="s">
        <v>82</v>
      </c>
      <c r="V701" s="97">
        <f t="shared" si="216"/>
        <v>0</v>
      </c>
      <c r="W701" s="97">
        <f t="shared" si="217"/>
        <v>0</v>
      </c>
      <c r="X701" s="71">
        <v>0</v>
      </c>
      <c r="Y701" s="97">
        <v>0</v>
      </c>
      <c r="Z701" s="97">
        <v>0</v>
      </c>
      <c r="AA701" s="97">
        <v>0</v>
      </c>
      <c r="AB701" s="97">
        <v>0</v>
      </c>
      <c r="AC701" s="97">
        <v>0</v>
      </c>
      <c r="AD701" s="97">
        <v>0</v>
      </c>
      <c r="AE701" s="97">
        <v>0</v>
      </c>
      <c r="AF701" s="213"/>
      <c r="AG701" s="214"/>
    </row>
    <row r="702" spans="1:33" s="67" customFormat="1" ht="17.25" customHeight="1">
      <c r="A702" s="200"/>
      <c r="B702" s="237"/>
      <c r="C702" s="218"/>
      <c r="D702" s="97"/>
      <c r="E702" s="98"/>
      <c r="F702" s="98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"/>
      <c r="S702" s="65"/>
      <c r="T702" s="65"/>
      <c r="U702" s="66" t="s">
        <v>239</v>
      </c>
      <c r="V702" s="97">
        <f t="shared" si="216"/>
        <v>0</v>
      </c>
      <c r="W702" s="97">
        <f t="shared" si="217"/>
        <v>0</v>
      </c>
      <c r="X702" s="71">
        <v>0</v>
      </c>
      <c r="Y702" s="97">
        <v>0</v>
      </c>
      <c r="Z702" s="97">
        <v>0</v>
      </c>
      <c r="AA702" s="97">
        <v>0</v>
      </c>
      <c r="AB702" s="97">
        <v>0</v>
      </c>
      <c r="AC702" s="97">
        <v>0</v>
      </c>
      <c r="AD702" s="97">
        <v>0</v>
      </c>
      <c r="AE702" s="97">
        <v>0</v>
      </c>
      <c r="AF702" s="213"/>
      <c r="AG702" s="214"/>
    </row>
    <row r="703" spans="1:33" s="67" customFormat="1" ht="17.25" customHeight="1">
      <c r="A703" s="200"/>
      <c r="B703" s="237"/>
      <c r="C703" s="218"/>
      <c r="D703" s="97"/>
      <c r="E703" s="98"/>
      <c r="F703" s="98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"/>
      <c r="S703" s="186"/>
      <c r="T703" s="186"/>
      <c r="U703" s="66" t="s">
        <v>240</v>
      </c>
      <c r="V703" s="135">
        <f>X703+Z703+AB703+AD703</f>
        <v>0</v>
      </c>
      <c r="W703" s="135">
        <f>Y703+AA703+AC703+AE703</f>
        <v>0</v>
      </c>
      <c r="X703" s="71">
        <v>0</v>
      </c>
      <c r="Y703" s="97">
        <v>0</v>
      </c>
      <c r="Z703" s="97">
        <v>0</v>
      </c>
      <c r="AA703" s="97">
        <v>0</v>
      </c>
      <c r="AB703" s="97">
        <v>0</v>
      </c>
      <c r="AC703" s="97">
        <v>0</v>
      </c>
      <c r="AD703" s="97">
        <v>0</v>
      </c>
      <c r="AE703" s="97">
        <v>0</v>
      </c>
      <c r="AF703" s="213"/>
      <c r="AG703" s="214"/>
    </row>
    <row r="704" spans="1:33" s="67" customFormat="1" ht="17.25" customHeight="1">
      <c r="A704" s="200"/>
      <c r="B704" s="237"/>
      <c r="C704" s="218"/>
      <c r="D704" s="97"/>
      <c r="E704" s="98"/>
      <c r="F704" s="98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"/>
      <c r="S704" s="65"/>
      <c r="T704" s="65"/>
      <c r="U704" s="66" t="s">
        <v>241</v>
      </c>
      <c r="V704" s="97">
        <f t="shared" si="216"/>
        <v>0</v>
      </c>
      <c r="W704" s="97">
        <f t="shared" si="217"/>
        <v>0</v>
      </c>
      <c r="X704" s="71">
        <v>0</v>
      </c>
      <c r="Y704" s="97">
        <v>0</v>
      </c>
      <c r="Z704" s="97">
        <v>0</v>
      </c>
      <c r="AA704" s="97">
        <v>0</v>
      </c>
      <c r="AB704" s="97">
        <v>0</v>
      </c>
      <c r="AC704" s="97">
        <v>0</v>
      </c>
      <c r="AD704" s="97">
        <v>0</v>
      </c>
      <c r="AE704" s="97">
        <v>0</v>
      </c>
      <c r="AF704" s="213"/>
      <c r="AG704" s="214"/>
    </row>
    <row r="705" spans="1:33" s="67" customFormat="1" ht="17.25" customHeight="1">
      <c r="A705" s="200"/>
      <c r="B705" s="237"/>
      <c r="C705" s="97"/>
      <c r="D705" s="97"/>
      <c r="E705" s="98"/>
      <c r="F705" s="98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"/>
      <c r="S705" s="99"/>
      <c r="T705" s="99"/>
      <c r="U705" s="66" t="s">
        <v>252</v>
      </c>
      <c r="V705" s="97">
        <f t="shared" si="216"/>
        <v>0</v>
      </c>
      <c r="W705" s="97">
        <f t="shared" si="217"/>
        <v>0</v>
      </c>
      <c r="X705" s="71">
        <v>0</v>
      </c>
      <c r="Y705" s="97">
        <v>0</v>
      </c>
      <c r="Z705" s="97">
        <v>0</v>
      </c>
      <c r="AA705" s="97">
        <v>0</v>
      </c>
      <c r="AB705" s="97">
        <v>0</v>
      </c>
      <c r="AC705" s="97">
        <v>0</v>
      </c>
      <c r="AD705" s="97">
        <v>0</v>
      </c>
      <c r="AE705" s="97">
        <v>0</v>
      </c>
      <c r="AF705" s="213"/>
      <c r="AG705" s="214"/>
    </row>
    <row r="706" spans="1:33" s="67" customFormat="1" ht="17.25" customHeight="1" thickBot="1">
      <c r="A706" s="201"/>
      <c r="B706" s="238"/>
      <c r="C706" s="100"/>
      <c r="D706" s="97"/>
      <c r="E706" s="98"/>
      <c r="F706" s="98"/>
      <c r="G706" s="97"/>
      <c r="H706" s="97">
        <v>1</v>
      </c>
      <c r="I706" s="97"/>
      <c r="J706" s="97"/>
      <c r="K706" s="97"/>
      <c r="L706" s="97"/>
      <c r="M706" s="97"/>
      <c r="N706" s="97"/>
      <c r="O706" s="97"/>
      <c r="P706" s="97"/>
      <c r="Q706" s="97"/>
      <c r="R706" s="9"/>
      <c r="S706" s="137" t="s">
        <v>298</v>
      </c>
      <c r="T706" s="137" t="s">
        <v>299</v>
      </c>
      <c r="U706" s="66" t="s">
        <v>253</v>
      </c>
      <c r="V706" s="176">
        <f>X706+Z706+AB706+AD706</f>
        <v>222325</v>
      </c>
      <c r="W706" s="176">
        <f>Y706+AA706+AC706+AE706</f>
        <v>0</v>
      </c>
      <c r="X706" s="71">
        <v>222325</v>
      </c>
      <c r="Y706" s="97">
        <v>0</v>
      </c>
      <c r="Z706" s="97">
        <v>0</v>
      </c>
      <c r="AA706" s="97">
        <v>0</v>
      </c>
      <c r="AB706" s="97">
        <v>0</v>
      </c>
      <c r="AC706" s="97">
        <v>0</v>
      </c>
      <c r="AD706" s="97">
        <v>0</v>
      </c>
      <c r="AE706" s="97">
        <v>0</v>
      </c>
      <c r="AF706" s="215"/>
      <c r="AG706" s="216"/>
    </row>
    <row r="707" spans="1:33" s="101" customFormat="1" ht="17.25" customHeight="1">
      <c r="A707" s="199" t="s">
        <v>93</v>
      </c>
      <c r="B707" s="227" t="s">
        <v>305</v>
      </c>
      <c r="C707" s="189"/>
      <c r="D707" s="74"/>
      <c r="E707" s="75"/>
      <c r="F707" s="75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6"/>
      <c r="S707" s="77"/>
      <c r="T707" s="77"/>
      <c r="U707" s="73" t="s">
        <v>12</v>
      </c>
      <c r="V707" s="78">
        <f aca="true" t="shared" si="218" ref="V707:AE707">SUM(V708:V714)</f>
        <v>54021.9</v>
      </c>
      <c r="W707" s="78">
        <f t="shared" si="218"/>
        <v>0</v>
      </c>
      <c r="X707" s="78">
        <f t="shared" si="218"/>
        <v>54021.9</v>
      </c>
      <c r="Y707" s="78">
        <f t="shared" si="218"/>
        <v>0</v>
      </c>
      <c r="Z707" s="78">
        <f t="shared" si="218"/>
        <v>0</v>
      </c>
      <c r="AA707" s="78">
        <f t="shared" si="218"/>
        <v>0</v>
      </c>
      <c r="AB707" s="78">
        <f t="shared" si="218"/>
        <v>0</v>
      </c>
      <c r="AC707" s="78">
        <f t="shared" si="218"/>
        <v>0</v>
      </c>
      <c r="AD707" s="78">
        <f t="shared" si="218"/>
        <v>0</v>
      </c>
      <c r="AE707" s="78">
        <f t="shared" si="218"/>
        <v>0</v>
      </c>
      <c r="AF707" s="219" t="s">
        <v>13</v>
      </c>
      <c r="AG707" s="220"/>
    </row>
    <row r="708" spans="1:33" s="101" customFormat="1" ht="17.25" customHeight="1">
      <c r="A708" s="200"/>
      <c r="B708" s="228"/>
      <c r="C708" s="190"/>
      <c r="D708" s="81"/>
      <c r="E708" s="82"/>
      <c r="F708" s="82"/>
      <c r="G708" s="81"/>
      <c r="H708" s="81">
        <v>1</v>
      </c>
      <c r="I708" s="81"/>
      <c r="J708" s="81"/>
      <c r="K708" s="81"/>
      <c r="L708" s="81"/>
      <c r="M708" s="81"/>
      <c r="N708" s="81"/>
      <c r="O708" s="81"/>
      <c r="P708" s="81"/>
      <c r="Q708" s="81"/>
      <c r="R708" s="83"/>
      <c r="S708" s="141" t="s">
        <v>298</v>
      </c>
      <c r="T708" s="141" t="s">
        <v>299</v>
      </c>
      <c r="U708" s="80" t="s">
        <v>81</v>
      </c>
      <c r="V708" s="81">
        <f aca="true" t="shared" si="219" ref="V708:V714">X708+Z708+AB708+AD708</f>
        <v>54021.9</v>
      </c>
      <c r="W708" s="81">
        <f aca="true" t="shared" si="220" ref="W708:W714">Y708+AA708+AC708+AE708</f>
        <v>0</v>
      </c>
      <c r="X708" s="143">
        <v>54021.9</v>
      </c>
      <c r="Y708" s="81">
        <v>0</v>
      </c>
      <c r="Z708" s="81">
        <v>0</v>
      </c>
      <c r="AA708" s="81">
        <v>0</v>
      </c>
      <c r="AB708" s="81">
        <v>0</v>
      </c>
      <c r="AC708" s="81">
        <v>0</v>
      </c>
      <c r="AD708" s="81">
        <v>0</v>
      </c>
      <c r="AE708" s="81">
        <v>0</v>
      </c>
      <c r="AF708" s="221"/>
      <c r="AG708" s="222"/>
    </row>
    <row r="709" spans="1:33" s="101" customFormat="1" ht="17.25" customHeight="1">
      <c r="A709" s="200"/>
      <c r="B709" s="228"/>
      <c r="C709" s="190"/>
      <c r="D709" s="81"/>
      <c r="E709" s="82"/>
      <c r="F709" s="82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3"/>
      <c r="S709" s="86"/>
      <c r="T709" s="86"/>
      <c r="U709" s="80" t="s">
        <v>82</v>
      </c>
      <c r="V709" s="81">
        <f t="shared" si="219"/>
        <v>0</v>
      </c>
      <c r="W709" s="81">
        <f t="shared" si="220"/>
        <v>0</v>
      </c>
      <c r="X709" s="85">
        <v>0</v>
      </c>
      <c r="Y709" s="81">
        <v>0</v>
      </c>
      <c r="Z709" s="81">
        <v>0</v>
      </c>
      <c r="AA709" s="81">
        <v>0</v>
      </c>
      <c r="AB709" s="81">
        <v>0</v>
      </c>
      <c r="AC709" s="81">
        <v>0</v>
      </c>
      <c r="AD709" s="81">
        <v>0</v>
      </c>
      <c r="AE709" s="81">
        <v>0</v>
      </c>
      <c r="AF709" s="221"/>
      <c r="AG709" s="222"/>
    </row>
    <row r="710" spans="1:33" s="101" customFormat="1" ht="17.25" customHeight="1">
      <c r="A710" s="200"/>
      <c r="B710" s="228"/>
      <c r="C710" s="190"/>
      <c r="D710" s="81"/>
      <c r="E710" s="82"/>
      <c r="F710" s="82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3"/>
      <c r="S710" s="84"/>
      <c r="T710" s="84"/>
      <c r="U710" s="80" t="s">
        <v>239</v>
      </c>
      <c r="V710" s="81">
        <f t="shared" si="219"/>
        <v>0</v>
      </c>
      <c r="W710" s="81">
        <f t="shared" si="220"/>
        <v>0</v>
      </c>
      <c r="X710" s="85">
        <v>0</v>
      </c>
      <c r="Y710" s="81">
        <v>0</v>
      </c>
      <c r="Z710" s="81">
        <v>0</v>
      </c>
      <c r="AA710" s="81">
        <v>0</v>
      </c>
      <c r="AB710" s="81">
        <v>0</v>
      </c>
      <c r="AC710" s="81">
        <v>0</v>
      </c>
      <c r="AD710" s="81">
        <v>0</v>
      </c>
      <c r="AE710" s="81">
        <v>0</v>
      </c>
      <c r="AF710" s="221"/>
      <c r="AG710" s="222"/>
    </row>
    <row r="711" spans="1:33" s="101" customFormat="1" ht="17.25" customHeight="1">
      <c r="A711" s="200"/>
      <c r="B711" s="228"/>
      <c r="C711" s="190"/>
      <c r="D711" s="81"/>
      <c r="E711" s="82"/>
      <c r="F711" s="82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3"/>
      <c r="S711" s="86"/>
      <c r="T711" s="86"/>
      <c r="U711" s="80" t="s">
        <v>240</v>
      </c>
      <c r="V711" s="81">
        <f t="shared" si="219"/>
        <v>0</v>
      </c>
      <c r="W711" s="81">
        <f t="shared" si="220"/>
        <v>0</v>
      </c>
      <c r="X711" s="85">
        <v>0</v>
      </c>
      <c r="Y711" s="81">
        <v>0</v>
      </c>
      <c r="Z711" s="81">
        <v>0</v>
      </c>
      <c r="AA711" s="81">
        <v>0</v>
      </c>
      <c r="AB711" s="81">
        <v>0</v>
      </c>
      <c r="AC711" s="81">
        <v>0</v>
      </c>
      <c r="AD711" s="81">
        <v>0</v>
      </c>
      <c r="AE711" s="81">
        <v>0</v>
      </c>
      <c r="AF711" s="221"/>
      <c r="AG711" s="222"/>
    </row>
    <row r="712" spans="1:33" s="101" customFormat="1" ht="17.25" customHeight="1">
      <c r="A712" s="200"/>
      <c r="B712" s="228"/>
      <c r="C712" s="190"/>
      <c r="D712" s="81"/>
      <c r="E712" s="82"/>
      <c r="F712" s="82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3"/>
      <c r="S712" s="84"/>
      <c r="T712" s="84"/>
      <c r="U712" s="80" t="s">
        <v>241</v>
      </c>
      <c r="V712" s="81">
        <f t="shared" si="219"/>
        <v>0</v>
      </c>
      <c r="W712" s="81">
        <f t="shared" si="220"/>
        <v>0</v>
      </c>
      <c r="X712" s="85">
        <v>0</v>
      </c>
      <c r="Y712" s="81">
        <v>0</v>
      </c>
      <c r="Z712" s="81">
        <v>0</v>
      </c>
      <c r="AA712" s="81">
        <v>0</v>
      </c>
      <c r="AB712" s="81">
        <v>0</v>
      </c>
      <c r="AC712" s="81">
        <v>0</v>
      </c>
      <c r="AD712" s="81">
        <v>0</v>
      </c>
      <c r="AE712" s="81">
        <v>0</v>
      </c>
      <c r="AF712" s="221"/>
      <c r="AG712" s="222"/>
    </row>
    <row r="713" spans="1:33" s="101" customFormat="1" ht="17.25" customHeight="1">
      <c r="A713" s="200"/>
      <c r="B713" s="228"/>
      <c r="C713" s="81"/>
      <c r="D713" s="81"/>
      <c r="E713" s="82"/>
      <c r="F713" s="82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3"/>
      <c r="S713" s="86"/>
      <c r="T713" s="86"/>
      <c r="U713" s="80" t="s">
        <v>252</v>
      </c>
      <c r="V713" s="81">
        <f t="shared" si="219"/>
        <v>0</v>
      </c>
      <c r="W713" s="81">
        <f t="shared" si="220"/>
        <v>0</v>
      </c>
      <c r="X713" s="85">
        <v>0</v>
      </c>
      <c r="Y713" s="81">
        <v>0</v>
      </c>
      <c r="Z713" s="81">
        <v>0</v>
      </c>
      <c r="AA713" s="81">
        <v>0</v>
      </c>
      <c r="AB713" s="81">
        <v>0</v>
      </c>
      <c r="AC713" s="81">
        <v>0</v>
      </c>
      <c r="AD713" s="81">
        <v>0</v>
      </c>
      <c r="AE713" s="81">
        <v>0</v>
      </c>
      <c r="AF713" s="221"/>
      <c r="AG713" s="222"/>
    </row>
    <row r="714" spans="1:33" s="101" customFormat="1" ht="17.25" customHeight="1" thickBot="1">
      <c r="A714" s="201"/>
      <c r="B714" s="239"/>
      <c r="C714" s="88"/>
      <c r="D714" s="81"/>
      <c r="E714" s="82"/>
      <c r="F714" s="82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3"/>
      <c r="S714" s="84"/>
      <c r="T714" s="84"/>
      <c r="U714" s="80" t="s">
        <v>253</v>
      </c>
      <c r="V714" s="81">
        <f t="shared" si="219"/>
        <v>0</v>
      </c>
      <c r="W714" s="81">
        <f t="shared" si="220"/>
        <v>0</v>
      </c>
      <c r="X714" s="85">
        <v>0</v>
      </c>
      <c r="Y714" s="81">
        <v>0</v>
      </c>
      <c r="Z714" s="81">
        <v>0</v>
      </c>
      <c r="AA714" s="81">
        <v>0</v>
      </c>
      <c r="AB714" s="81">
        <v>0</v>
      </c>
      <c r="AC714" s="81">
        <v>0</v>
      </c>
      <c r="AD714" s="81">
        <v>0</v>
      </c>
      <c r="AE714" s="81">
        <v>0</v>
      </c>
      <c r="AF714" s="223"/>
      <c r="AG714" s="224"/>
    </row>
    <row r="715" spans="1:33" s="67" customFormat="1" ht="17.25" customHeight="1">
      <c r="A715" s="199" t="s">
        <v>95</v>
      </c>
      <c r="B715" s="236" t="s">
        <v>260</v>
      </c>
      <c r="C715" s="217"/>
      <c r="D715" s="93"/>
      <c r="E715" s="94"/>
      <c r="F715" s="94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5"/>
      <c r="S715" s="96"/>
      <c r="T715" s="96"/>
      <c r="U715" s="68" t="s">
        <v>12</v>
      </c>
      <c r="V715" s="69">
        <f aca="true" t="shared" si="221" ref="V715:AE715">SUM(V716:V722)</f>
        <v>423241</v>
      </c>
      <c r="W715" s="69">
        <f t="shared" si="221"/>
        <v>0</v>
      </c>
      <c r="X715" s="69">
        <f t="shared" si="221"/>
        <v>423241</v>
      </c>
      <c r="Y715" s="69">
        <f t="shared" si="221"/>
        <v>0</v>
      </c>
      <c r="Z715" s="69">
        <f t="shared" si="221"/>
        <v>0</v>
      </c>
      <c r="AA715" s="69">
        <f t="shared" si="221"/>
        <v>0</v>
      </c>
      <c r="AB715" s="69">
        <f t="shared" si="221"/>
        <v>0</v>
      </c>
      <c r="AC715" s="69">
        <f t="shared" si="221"/>
        <v>0</v>
      </c>
      <c r="AD715" s="69">
        <f t="shared" si="221"/>
        <v>0</v>
      </c>
      <c r="AE715" s="69">
        <f t="shared" si="221"/>
        <v>0</v>
      </c>
      <c r="AF715" s="211" t="s">
        <v>13</v>
      </c>
      <c r="AG715" s="212"/>
    </row>
    <row r="716" spans="1:33" s="67" customFormat="1" ht="17.25" customHeight="1">
      <c r="A716" s="200"/>
      <c r="B716" s="237"/>
      <c r="C716" s="218"/>
      <c r="D716" s="97"/>
      <c r="E716" s="98"/>
      <c r="F716" s="98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"/>
      <c r="S716" s="65"/>
      <c r="T716" s="65"/>
      <c r="U716" s="66" t="s">
        <v>81</v>
      </c>
      <c r="V716" s="97">
        <f aca="true" t="shared" si="222" ref="V716:V722">X716+Z716+AB716+AD716</f>
        <v>0</v>
      </c>
      <c r="W716" s="97">
        <f aca="true" t="shared" si="223" ref="W716:W722">Y716+AA716+AC716+AE716</f>
        <v>0</v>
      </c>
      <c r="X716" s="71">
        <v>0</v>
      </c>
      <c r="Y716" s="97">
        <v>0</v>
      </c>
      <c r="Z716" s="97">
        <v>0</v>
      </c>
      <c r="AA716" s="97">
        <v>0</v>
      </c>
      <c r="AB716" s="97">
        <v>0</v>
      </c>
      <c r="AC716" s="97">
        <v>0</v>
      </c>
      <c r="AD716" s="97">
        <v>0</v>
      </c>
      <c r="AE716" s="97">
        <v>0</v>
      </c>
      <c r="AF716" s="213"/>
      <c r="AG716" s="214"/>
    </row>
    <row r="717" spans="1:33" s="67" customFormat="1" ht="17.25" customHeight="1">
      <c r="A717" s="200"/>
      <c r="B717" s="237"/>
      <c r="C717" s="218"/>
      <c r="D717" s="97"/>
      <c r="E717" s="98"/>
      <c r="F717" s="98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"/>
      <c r="S717" s="99"/>
      <c r="T717" s="99"/>
      <c r="U717" s="66" t="s">
        <v>82</v>
      </c>
      <c r="V717" s="97">
        <f t="shared" si="222"/>
        <v>0</v>
      </c>
      <c r="W717" s="97">
        <f t="shared" si="223"/>
        <v>0</v>
      </c>
      <c r="X717" s="71">
        <v>0</v>
      </c>
      <c r="Y717" s="97">
        <v>0</v>
      </c>
      <c r="Z717" s="97">
        <v>0</v>
      </c>
      <c r="AA717" s="97">
        <v>0</v>
      </c>
      <c r="AB717" s="97">
        <v>0</v>
      </c>
      <c r="AC717" s="97">
        <v>0</v>
      </c>
      <c r="AD717" s="97">
        <v>0</v>
      </c>
      <c r="AE717" s="97">
        <v>0</v>
      </c>
      <c r="AF717" s="213"/>
      <c r="AG717" s="214"/>
    </row>
    <row r="718" spans="1:33" s="67" customFormat="1" ht="17.25" customHeight="1">
      <c r="A718" s="200"/>
      <c r="B718" s="237"/>
      <c r="C718" s="218"/>
      <c r="D718" s="97"/>
      <c r="E718" s="98"/>
      <c r="F718" s="98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"/>
      <c r="S718" s="65"/>
      <c r="T718" s="65"/>
      <c r="U718" s="66" t="s">
        <v>239</v>
      </c>
      <c r="V718" s="97">
        <f t="shared" si="222"/>
        <v>0</v>
      </c>
      <c r="W718" s="97">
        <f t="shared" si="223"/>
        <v>0</v>
      </c>
      <c r="X718" s="71">
        <v>0</v>
      </c>
      <c r="Y718" s="97">
        <v>0</v>
      </c>
      <c r="Z718" s="97">
        <v>0</v>
      </c>
      <c r="AA718" s="97">
        <v>0</v>
      </c>
      <c r="AB718" s="97">
        <v>0</v>
      </c>
      <c r="AC718" s="97">
        <v>0</v>
      </c>
      <c r="AD718" s="97">
        <v>0</v>
      </c>
      <c r="AE718" s="97">
        <v>0</v>
      </c>
      <c r="AF718" s="213"/>
      <c r="AG718" s="214"/>
    </row>
    <row r="719" spans="1:33" s="67" customFormat="1" ht="17.25" customHeight="1">
      <c r="A719" s="200"/>
      <c r="B719" s="237"/>
      <c r="C719" s="218"/>
      <c r="D719" s="97"/>
      <c r="E719" s="98"/>
      <c r="F719" s="98"/>
      <c r="G719" s="97"/>
      <c r="H719" s="97">
        <v>1</v>
      </c>
      <c r="I719" s="97"/>
      <c r="J719" s="97"/>
      <c r="K719" s="97"/>
      <c r="L719" s="97"/>
      <c r="M719" s="97"/>
      <c r="N719" s="97"/>
      <c r="O719" s="97"/>
      <c r="P719" s="97"/>
      <c r="Q719" s="97"/>
      <c r="R719" s="9"/>
      <c r="S719" s="137" t="s">
        <v>298</v>
      </c>
      <c r="T719" s="137" t="s">
        <v>299</v>
      </c>
      <c r="U719" s="66" t="s">
        <v>240</v>
      </c>
      <c r="V719" s="135">
        <f>X719+Z719+AB719+AD719</f>
        <v>251030</v>
      </c>
      <c r="W719" s="135">
        <f>Y719+AA719+AC719+AE719</f>
        <v>0</v>
      </c>
      <c r="X719" s="71">
        <v>251030</v>
      </c>
      <c r="Y719" s="97">
        <v>0</v>
      </c>
      <c r="Z719" s="97">
        <v>0</v>
      </c>
      <c r="AA719" s="97">
        <v>0</v>
      </c>
      <c r="AB719" s="97">
        <v>0</v>
      </c>
      <c r="AC719" s="97">
        <v>0</v>
      </c>
      <c r="AD719" s="97">
        <v>0</v>
      </c>
      <c r="AE719" s="97">
        <v>0</v>
      </c>
      <c r="AF719" s="213"/>
      <c r="AG719" s="214"/>
    </row>
    <row r="720" spans="1:33" s="67" customFormat="1" ht="17.25" customHeight="1">
      <c r="A720" s="200"/>
      <c r="B720" s="237"/>
      <c r="C720" s="218"/>
      <c r="D720" s="97"/>
      <c r="E720" s="98"/>
      <c r="F720" s="98"/>
      <c r="G720" s="97"/>
      <c r="H720" s="97">
        <v>1</v>
      </c>
      <c r="I720" s="97"/>
      <c r="J720" s="97"/>
      <c r="K720" s="97"/>
      <c r="L720" s="97"/>
      <c r="M720" s="97"/>
      <c r="N720" s="97"/>
      <c r="O720" s="97"/>
      <c r="P720" s="97"/>
      <c r="Q720" s="97"/>
      <c r="R720" s="9"/>
      <c r="S720" s="137" t="s">
        <v>298</v>
      </c>
      <c r="T720" s="137" t="s">
        <v>299</v>
      </c>
      <c r="U720" s="66" t="s">
        <v>241</v>
      </c>
      <c r="V720" s="135">
        <f>X720+Z720+AB720+AD720</f>
        <v>172211</v>
      </c>
      <c r="W720" s="135">
        <f>Y720+AA720+AC720+AE720</f>
        <v>0</v>
      </c>
      <c r="X720" s="71">
        <v>172211</v>
      </c>
      <c r="Y720" s="97">
        <v>0</v>
      </c>
      <c r="Z720" s="97">
        <v>0</v>
      </c>
      <c r="AA720" s="97">
        <v>0</v>
      </c>
      <c r="AB720" s="97">
        <v>0</v>
      </c>
      <c r="AC720" s="97">
        <v>0</v>
      </c>
      <c r="AD720" s="97">
        <v>0</v>
      </c>
      <c r="AE720" s="97">
        <v>0</v>
      </c>
      <c r="AF720" s="213"/>
      <c r="AG720" s="214"/>
    </row>
    <row r="721" spans="1:33" s="67" customFormat="1" ht="17.25" customHeight="1">
      <c r="A721" s="200"/>
      <c r="B721" s="237"/>
      <c r="C721" s="97"/>
      <c r="D721" s="97"/>
      <c r="E721" s="98"/>
      <c r="F721" s="98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"/>
      <c r="S721" s="99"/>
      <c r="T721" s="99"/>
      <c r="U721" s="66" t="s">
        <v>252</v>
      </c>
      <c r="V721" s="97">
        <f t="shared" si="222"/>
        <v>0</v>
      </c>
      <c r="W721" s="97">
        <f t="shared" si="223"/>
        <v>0</v>
      </c>
      <c r="X721" s="71">
        <v>0</v>
      </c>
      <c r="Y721" s="97">
        <v>0</v>
      </c>
      <c r="Z721" s="97">
        <v>0</v>
      </c>
      <c r="AA721" s="97">
        <v>0</v>
      </c>
      <c r="AB721" s="97">
        <v>0</v>
      </c>
      <c r="AC721" s="97">
        <v>0</v>
      </c>
      <c r="AD721" s="97">
        <v>0</v>
      </c>
      <c r="AE721" s="97">
        <v>0</v>
      </c>
      <c r="AF721" s="213"/>
      <c r="AG721" s="214"/>
    </row>
    <row r="722" spans="1:33" s="67" customFormat="1" ht="17.25" customHeight="1" thickBot="1">
      <c r="A722" s="201"/>
      <c r="B722" s="238"/>
      <c r="C722" s="100"/>
      <c r="D722" s="97"/>
      <c r="E722" s="98"/>
      <c r="F722" s="98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"/>
      <c r="S722" s="65"/>
      <c r="T722" s="65"/>
      <c r="U722" s="66" t="s">
        <v>253</v>
      </c>
      <c r="V722" s="97">
        <f t="shared" si="222"/>
        <v>0</v>
      </c>
      <c r="W722" s="97">
        <f t="shared" si="223"/>
        <v>0</v>
      </c>
      <c r="X722" s="71">
        <v>0</v>
      </c>
      <c r="Y722" s="97">
        <v>0</v>
      </c>
      <c r="Z722" s="97">
        <v>0</v>
      </c>
      <c r="AA722" s="97">
        <v>0</v>
      </c>
      <c r="AB722" s="97">
        <v>0</v>
      </c>
      <c r="AC722" s="97">
        <v>0</v>
      </c>
      <c r="AD722" s="97">
        <v>0</v>
      </c>
      <c r="AE722" s="97">
        <v>0</v>
      </c>
      <c r="AF722" s="215"/>
      <c r="AG722" s="216"/>
    </row>
    <row r="723" spans="1:33" s="67" customFormat="1" ht="17.25" customHeight="1">
      <c r="A723" s="199" t="s">
        <v>117</v>
      </c>
      <c r="B723" s="236" t="s">
        <v>261</v>
      </c>
      <c r="C723" s="217"/>
      <c r="D723" s="93"/>
      <c r="E723" s="94"/>
      <c r="F723" s="94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5"/>
      <c r="S723" s="96"/>
      <c r="T723" s="96"/>
      <c r="U723" s="68" t="s">
        <v>12</v>
      </c>
      <c r="V723" s="69">
        <f aca="true" t="shared" si="224" ref="V723:AE723">SUM(V724:V730)</f>
        <v>90176</v>
      </c>
      <c r="W723" s="69">
        <f t="shared" si="224"/>
        <v>0</v>
      </c>
      <c r="X723" s="69">
        <f t="shared" si="224"/>
        <v>90176</v>
      </c>
      <c r="Y723" s="69">
        <f t="shared" si="224"/>
        <v>0</v>
      </c>
      <c r="Z723" s="69">
        <f t="shared" si="224"/>
        <v>0</v>
      </c>
      <c r="AA723" s="69">
        <f t="shared" si="224"/>
        <v>0</v>
      </c>
      <c r="AB723" s="69">
        <f t="shared" si="224"/>
        <v>0</v>
      </c>
      <c r="AC723" s="69">
        <f t="shared" si="224"/>
        <v>0</v>
      </c>
      <c r="AD723" s="69">
        <f t="shared" si="224"/>
        <v>0</v>
      </c>
      <c r="AE723" s="69">
        <f t="shared" si="224"/>
        <v>0</v>
      </c>
      <c r="AF723" s="211" t="s">
        <v>13</v>
      </c>
      <c r="AG723" s="212"/>
    </row>
    <row r="724" spans="1:33" s="67" customFormat="1" ht="17.25" customHeight="1">
      <c r="A724" s="200"/>
      <c r="B724" s="237"/>
      <c r="C724" s="218"/>
      <c r="D724" s="97"/>
      <c r="E724" s="98"/>
      <c r="F724" s="98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"/>
      <c r="S724" s="65"/>
      <c r="T724" s="65"/>
      <c r="U724" s="66" t="s">
        <v>81</v>
      </c>
      <c r="V724" s="97">
        <f aca="true" t="shared" si="225" ref="V724:W730">X724+Z724+AB724+AD724</f>
        <v>0</v>
      </c>
      <c r="W724" s="97">
        <f t="shared" si="225"/>
        <v>0</v>
      </c>
      <c r="X724" s="71">
        <v>0</v>
      </c>
      <c r="Y724" s="97">
        <v>0</v>
      </c>
      <c r="Z724" s="97">
        <v>0</v>
      </c>
      <c r="AA724" s="97">
        <v>0</v>
      </c>
      <c r="AB724" s="97">
        <v>0</v>
      </c>
      <c r="AC724" s="97">
        <v>0</v>
      </c>
      <c r="AD724" s="97">
        <v>0</v>
      </c>
      <c r="AE724" s="97">
        <v>0</v>
      </c>
      <c r="AF724" s="213"/>
      <c r="AG724" s="214"/>
    </row>
    <row r="725" spans="1:33" s="67" customFormat="1" ht="17.25" customHeight="1">
      <c r="A725" s="200"/>
      <c r="B725" s="237"/>
      <c r="C725" s="218"/>
      <c r="D725" s="97"/>
      <c r="E725" s="98"/>
      <c r="F725" s="98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"/>
      <c r="S725" s="99"/>
      <c r="T725" s="99"/>
      <c r="U725" s="66" t="s">
        <v>82</v>
      </c>
      <c r="V725" s="97">
        <f t="shared" si="225"/>
        <v>0</v>
      </c>
      <c r="W725" s="97">
        <f t="shared" si="225"/>
        <v>0</v>
      </c>
      <c r="X725" s="71">
        <v>0</v>
      </c>
      <c r="Y725" s="97">
        <v>0</v>
      </c>
      <c r="Z725" s="97">
        <v>0</v>
      </c>
      <c r="AA725" s="97">
        <v>0</v>
      </c>
      <c r="AB725" s="97">
        <v>0</v>
      </c>
      <c r="AC725" s="97">
        <v>0</v>
      </c>
      <c r="AD725" s="97">
        <v>0</v>
      </c>
      <c r="AE725" s="97">
        <v>0</v>
      </c>
      <c r="AF725" s="213"/>
      <c r="AG725" s="214"/>
    </row>
    <row r="726" spans="1:33" s="67" customFormat="1" ht="17.25" customHeight="1">
      <c r="A726" s="200"/>
      <c r="B726" s="237"/>
      <c r="C726" s="218"/>
      <c r="D726" s="97"/>
      <c r="E726" s="98"/>
      <c r="F726" s="98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"/>
      <c r="S726" s="65"/>
      <c r="T726" s="65"/>
      <c r="U726" s="66" t="s">
        <v>239</v>
      </c>
      <c r="V726" s="97">
        <f t="shared" si="225"/>
        <v>0</v>
      </c>
      <c r="W726" s="97">
        <f t="shared" si="225"/>
        <v>0</v>
      </c>
      <c r="X726" s="71">
        <v>0</v>
      </c>
      <c r="Y726" s="97">
        <v>0</v>
      </c>
      <c r="Z726" s="97">
        <v>0</v>
      </c>
      <c r="AA726" s="97">
        <v>0</v>
      </c>
      <c r="AB726" s="97">
        <v>0</v>
      </c>
      <c r="AC726" s="97">
        <v>0</v>
      </c>
      <c r="AD726" s="97">
        <v>0</v>
      </c>
      <c r="AE726" s="97">
        <v>0</v>
      </c>
      <c r="AF726" s="213"/>
      <c r="AG726" s="214"/>
    </row>
    <row r="727" spans="1:33" s="67" customFormat="1" ht="17.25" customHeight="1">
      <c r="A727" s="200"/>
      <c r="B727" s="237"/>
      <c r="C727" s="218"/>
      <c r="D727" s="97"/>
      <c r="E727" s="98"/>
      <c r="F727" s="98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"/>
      <c r="S727" s="186"/>
      <c r="T727" s="186"/>
      <c r="U727" s="66" t="s">
        <v>240</v>
      </c>
      <c r="V727" s="135">
        <f>X727+Z727+AB727+AD727</f>
        <v>0</v>
      </c>
      <c r="W727" s="135">
        <f>Y727+AA727+AC727+AE727</f>
        <v>0</v>
      </c>
      <c r="X727" s="71">
        <v>0</v>
      </c>
      <c r="Y727" s="97">
        <v>0</v>
      </c>
      <c r="Z727" s="97">
        <v>0</v>
      </c>
      <c r="AA727" s="97">
        <v>0</v>
      </c>
      <c r="AB727" s="97">
        <v>0</v>
      </c>
      <c r="AC727" s="97">
        <v>0</v>
      </c>
      <c r="AD727" s="97">
        <v>0</v>
      </c>
      <c r="AE727" s="97">
        <v>0</v>
      </c>
      <c r="AF727" s="213"/>
      <c r="AG727" s="214"/>
    </row>
    <row r="728" spans="1:33" s="67" customFormat="1" ht="17.25" customHeight="1">
      <c r="A728" s="200"/>
      <c r="B728" s="237"/>
      <c r="C728" s="218"/>
      <c r="D728" s="97"/>
      <c r="E728" s="98"/>
      <c r="F728" s="98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"/>
      <c r="S728" s="65"/>
      <c r="T728" s="65"/>
      <c r="U728" s="66" t="s">
        <v>241</v>
      </c>
      <c r="V728" s="97">
        <f t="shared" si="225"/>
        <v>0</v>
      </c>
      <c r="W728" s="97">
        <f t="shared" si="225"/>
        <v>0</v>
      </c>
      <c r="X728" s="71">
        <v>0</v>
      </c>
      <c r="Y728" s="97">
        <v>0</v>
      </c>
      <c r="Z728" s="97">
        <v>0</v>
      </c>
      <c r="AA728" s="97">
        <v>0</v>
      </c>
      <c r="AB728" s="97">
        <v>0</v>
      </c>
      <c r="AC728" s="97">
        <v>0</v>
      </c>
      <c r="AD728" s="97">
        <v>0</v>
      </c>
      <c r="AE728" s="97">
        <v>0</v>
      </c>
      <c r="AF728" s="213"/>
      <c r="AG728" s="214"/>
    </row>
    <row r="729" spans="1:33" s="67" customFormat="1" ht="17.25" customHeight="1">
      <c r="A729" s="200"/>
      <c r="B729" s="237"/>
      <c r="C729" s="97"/>
      <c r="D729" s="97"/>
      <c r="E729" s="98"/>
      <c r="F729" s="98"/>
      <c r="G729" s="97"/>
      <c r="H729" s="97">
        <v>1</v>
      </c>
      <c r="I729" s="97"/>
      <c r="J729" s="97"/>
      <c r="K729" s="97"/>
      <c r="L729" s="97"/>
      <c r="M729" s="97"/>
      <c r="N729" s="97"/>
      <c r="O729" s="97"/>
      <c r="P729" s="97"/>
      <c r="Q729" s="97"/>
      <c r="R729" s="9"/>
      <c r="S729" s="137" t="s">
        <v>298</v>
      </c>
      <c r="T729" s="137" t="s">
        <v>299</v>
      </c>
      <c r="U729" s="66" t="s">
        <v>252</v>
      </c>
      <c r="V729" s="176">
        <f>X729+Z729+AB729+AD729</f>
        <v>90176</v>
      </c>
      <c r="W729" s="176">
        <f>Y729+AA729+AC729+AE729</f>
        <v>0</v>
      </c>
      <c r="X729" s="71">
        <v>90176</v>
      </c>
      <c r="Y729" s="97">
        <v>0</v>
      </c>
      <c r="Z729" s="97">
        <v>0</v>
      </c>
      <c r="AA729" s="97">
        <v>0</v>
      </c>
      <c r="AB729" s="97">
        <v>0</v>
      </c>
      <c r="AC729" s="97">
        <v>0</v>
      </c>
      <c r="AD729" s="97">
        <v>0</v>
      </c>
      <c r="AE729" s="97">
        <v>0</v>
      </c>
      <c r="AF729" s="213"/>
      <c r="AG729" s="214"/>
    </row>
    <row r="730" spans="1:33" s="67" customFormat="1" ht="17.25" customHeight="1" thickBot="1">
      <c r="A730" s="201"/>
      <c r="B730" s="238"/>
      <c r="C730" s="100"/>
      <c r="D730" s="97"/>
      <c r="E730" s="98"/>
      <c r="F730" s="98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"/>
      <c r="S730" s="65"/>
      <c r="T730" s="65"/>
      <c r="U730" s="66" t="s">
        <v>253</v>
      </c>
      <c r="V730" s="97">
        <f t="shared" si="225"/>
        <v>0</v>
      </c>
      <c r="W730" s="97">
        <f t="shared" si="225"/>
        <v>0</v>
      </c>
      <c r="X730" s="71">
        <v>0</v>
      </c>
      <c r="Y730" s="97">
        <v>0</v>
      </c>
      <c r="Z730" s="97">
        <v>0</v>
      </c>
      <c r="AA730" s="97">
        <v>0</v>
      </c>
      <c r="AB730" s="97">
        <v>0</v>
      </c>
      <c r="AC730" s="97">
        <v>0</v>
      </c>
      <c r="AD730" s="97">
        <v>0</v>
      </c>
      <c r="AE730" s="97">
        <v>0</v>
      </c>
      <c r="AF730" s="215"/>
      <c r="AG730" s="216"/>
    </row>
    <row r="731" spans="1:33" s="67" customFormat="1" ht="17.25" customHeight="1">
      <c r="A731" s="199" t="s">
        <v>118</v>
      </c>
      <c r="B731" s="236" t="s">
        <v>262</v>
      </c>
      <c r="C731" s="217"/>
      <c r="D731" s="93"/>
      <c r="E731" s="94"/>
      <c r="F731" s="94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5"/>
      <c r="S731" s="96"/>
      <c r="T731" s="96"/>
      <c r="U731" s="68" t="s">
        <v>12</v>
      </c>
      <c r="V731" s="69">
        <f aca="true" t="shared" si="226" ref="V731:AE731">SUM(V732:V738)</f>
        <v>61517</v>
      </c>
      <c r="W731" s="69">
        <f t="shared" si="226"/>
        <v>0</v>
      </c>
      <c r="X731" s="69">
        <f t="shared" si="226"/>
        <v>61517</v>
      </c>
      <c r="Y731" s="69">
        <f t="shared" si="226"/>
        <v>0</v>
      </c>
      <c r="Z731" s="69">
        <f t="shared" si="226"/>
        <v>0</v>
      </c>
      <c r="AA731" s="69">
        <f t="shared" si="226"/>
        <v>0</v>
      </c>
      <c r="AB731" s="69">
        <f t="shared" si="226"/>
        <v>0</v>
      </c>
      <c r="AC731" s="69">
        <f t="shared" si="226"/>
        <v>0</v>
      </c>
      <c r="AD731" s="69">
        <f t="shared" si="226"/>
        <v>0</v>
      </c>
      <c r="AE731" s="69">
        <f t="shared" si="226"/>
        <v>0</v>
      </c>
      <c r="AF731" s="211" t="s">
        <v>13</v>
      </c>
      <c r="AG731" s="212"/>
    </row>
    <row r="732" spans="1:33" s="67" customFormat="1" ht="17.25" customHeight="1">
      <c r="A732" s="200"/>
      <c r="B732" s="237"/>
      <c r="C732" s="218"/>
      <c r="D732" s="97"/>
      <c r="E732" s="98"/>
      <c r="F732" s="98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"/>
      <c r="S732" s="65"/>
      <c r="T732" s="65"/>
      <c r="U732" s="66" t="s">
        <v>81</v>
      </c>
      <c r="V732" s="97">
        <f aca="true" t="shared" si="227" ref="V732:V738">X732+Z732+AB732+AD732</f>
        <v>0</v>
      </c>
      <c r="W732" s="97">
        <f aca="true" t="shared" si="228" ref="W732:W738">Y732+AA732+AC732+AE732</f>
        <v>0</v>
      </c>
      <c r="X732" s="71">
        <v>0</v>
      </c>
      <c r="Y732" s="97">
        <v>0</v>
      </c>
      <c r="Z732" s="97">
        <v>0</v>
      </c>
      <c r="AA732" s="97">
        <v>0</v>
      </c>
      <c r="AB732" s="97">
        <v>0</v>
      </c>
      <c r="AC732" s="97">
        <v>0</v>
      </c>
      <c r="AD732" s="97">
        <v>0</v>
      </c>
      <c r="AE732" s="97">
        <v>0</v>
      </c>
      <c r="AF732" s="213"/>
      <c r="AG732" s="214"/>
    </row>
    <row r="733" spans="1:33" s="67" customFormat="1" ht="17.25" customHeight="1">
      <c r="A733" s="200"/>
      <c r="B733" s="237"/>
      <c r="C733" s="218"/>
      <c r="D733" s="97"/>
      <c r="E733" s="98"/>
      <c r="F733" s="98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"/>
      <c r="S733" s="99"/>
      <c r="T733" s="99"/>
      <c r="U733" s="66" t="s">
        <v>82</v>
      </c>
      <c r="V733" s="97">
        <f t="shared" si="227"/>
        <v>0</v>
      </c>
      <c r="W733" s="97">
        <f t="shared" si="228"/>
        <v>0</v>
      </c>
      <c r="X733" s="71">
        <v>0</v>
      </c>
      <c r="Y733" s="97">
        <v>0</v>
      </c>
      <c r="Z733" s="97">
        <v>0</v>
      </c>
      <c r="AA733" s="97">
        <v>0</v>
      </c>
      <c r="AB733" s="97">
        <v>0</v>
      </c>
      <c r="AC733" s="97">
        <v>0</v>
      </c>
      <c r="AD733" s="97">
        <v>0</v>
      </c>
      <c r="AE733" s="97">
        <v>0</v>
      </c>
      <c r="AF733" s="213"/>
      <c r="AG733" s="214"/>
    </row>
    <row r="734" spans="1:33" s="67" customFormat="1" ht="17.25" customHeight="1">
      <c r="A734" s="200"/>
      <c r="B734" s="237"/>
      <c r="C734" s="218"/>
      <c r="D734" s="97"/>
      <c r="E734" s="98"/>
      <c r="F734" s="98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"/>
      <c r="S734" s="65"/>
      <c r="T734" s="65"/>
      <c r="U734" s="66" t="s">
        <v>239</v>
      </c>
      <c r="V734" s="97">
        <f t="shared" si="227"/>
        <v>0</v>
      </c>
      <c r="W734" s="97">
        <f t="shared" si="228"/>
        <v>0</v>
      </c>
      <c r="X734" s="71">
        <v>0</v>
      </c>
      <c r="Y734" s="97">
        <v>0</v>
      </c>
      <c r="Z734" s="97">
        <v>0</v>
      </c>
      <c r="AA734" s="97">
        <v>0</v>
      </c>
      <c r="AB734" s="97">
        <v>0</v>
      </c>
      <c r="AC734" s="97">
        <v>0</v>
      </c>
      <c r="AD734" s="97">
        <v>0</v>
      </c>
      <c r="AE734" s="97">
        <v>0</v>
      </c>
      <c r="AF734" s="213"/>
      <c r="AG734" s="214"/>
    </row>
    <row r="735" spans="1:33" s="67" customFormat="1" ht="17.25" customHeight="1">
      <c r="A735" s="200"/>
      <c r="B735" s="237"/>
      <c r="C735" s="218"/>
      <c r="D735" s="97"/>
      <c r="E735" s="98"/>
      <c r="F735" s="98"/>
      <c r="G735" s="97"/>
      <c r="H735" s="97">
        <v>1</v>
      </c>
      <c r="I735" s="97"/>
      <c r="J735" s="97"/>
      <c r="K735" s="97"/>
      <c r="L735" s="97"/>
      <c r="M735" s="97"/>
      <c r="N735" s="97"/>
      <c r="O735" s="97"/>
      <c r="P735" s="97"/>
      <c r="Q735" s="97"/>
      <c r="R735" s="9"/>
      <c r="S735" s="137" t="s">
        <v>298</v>
      </c>
      <c r="T735" s="137" t="s">
        <v>299</v>
      </c>
      <c r="U735" s="66" t="s">
        <v>240</v>
      </c>
      <c r="V735" s="135">
        <f>X735+Z735+AB735+AD735</f>
        <v>61517</v>
      </c>
      <c r="W735" s="135">
        <f>Y735+AA735+AC735+AE735</f>
        <v>0</v>
      </c>
      <c r="X735" s="71">
        <v>61517</v>
      </c>
      <c r="Y735" s="97">
        <v>0</v>
      </c>
      <c r="Z735" s="97">
        <v>0</v>
      </c>
      <c r="AA735" s="97">
        <v>0</v>
      </c>
      <c r="AB735" s="97">
        <v>0</v>
      </c>
      <c r="AC735" s="97">
        <v>0</v>
      </c>
      <c r="AD735" s="97">
        <v>0</v>
      </c>
      <c r="AE735" s="97">
        <v>0</v>
      </c>
      <c r="AF735" s="213"/>
      <c r="AG735" s="214"/>
    </row>
    <row r="736" spans="1:33" s="67" customFormat="1" ht="17.25" customHeight="1">
      <c r="A736" s="200"/>
      <c r="B736" s="237"/>
      <c r="C736" s="218"/>
      <c r="D736" s="97"/>
      <c r="E736" s="98"/>
      <c r="F736" s="98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"/>
      <c r="S736" s="65"/>
      <c r="T736" s="65"/>
      <c r="U736" s="66" t="s">
        <v>241</v>
      </c>
      <c r="V736" s="97">
        <f t="shared" si="227"/>
        <v>0</v>
      </c>
      <c r="W736" s="97">
        <f t="shared" si="228"/>
        <v>0</v>
      </c>
      <c r="X736" s="71">
        <v>0</v>
      </c>
      <c r="Y736" s="97">
        <v>0</v>
      </c>
      <c r="Z736" s="97">
        <v>0</v>
      </c>
      <c r="AA736" s="97">
        <v>0</v>
      </c>
      <c r="AB736" s="97">
        <v>0</v>
      </c>
      <c r="AC736" s="97">
        <v>0</v>
      </c>
      <c r="AD736" s="97">
        <v>0</v>
      </c>
      <c r="AE736" s="97">
        <v>0</v>
      </c>
      <c r="AF736" s="213"/>
      <c r="AG736" s="214"/>
    </row>
    <row r="737" spans="1:33" s="67" customFormat="1" ht="17.25" customHeight="1">
      <c r="A737" s="200"/>
      <c r="B737" s="237"/>
      <c r="C737" s="97"/>
      <c r="D737" s="97"/>
      <c r="E737" s="98"/>
      <c r="F737" s="98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"/>
      <c r="S737" s="99"/>
      <c r="T737" s="99"/>
      <c r="U737" s="66" t="s">
        <v>252</v>
      </c>
      <c r="V737" s="97">
        <f t="shared" si="227"/>
        <v>0</v>
      </c>
      <c r="W737" s="97">
        <f t="shared" si="228"/>
        <v>0</v>
      </c>
      <c r="X737" s="71">
        <v>0</v>
      </c>
      <c r="Y737" s="97">
        <v>0</v>
      </c>
      <c r="Z737" s="97">
        <v>0</v>
      </c>
      <c r="AA737" s="97">
        <v>0</v>
      </c>
      <c r="AB737" s="97">
        <v>0</v>
      </c>
      <c r="AC737" s="97">
        <v>0</v>
      </c>
      <c r="AD737" s="97">
        <v>0</v>
      </c>
      <c r="AE737" s="97">
        <v>0</v>
      </c>
      <c r="AF737" s="213"/>
      <c r="AG737" s="214"/>
    </row>
    <row r="738" spans="1:33" s="67" customFormat="1" ht="17.25" customHeight="1" thickBot="1">
      <c r="A738" s="201"/>
      <c r="B738" s="238"/>
      <c r="C738" s="100"/>
      <c r="D738" s="97"/>
      <c r="E738" s="98"/>
      <c r="F738" s="98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"/>
      <c r="S738" s="65"/>
      <c r="T738" s="65"/>
      <c r="U738" s="66" t="s">
        <v>253</v>
      </c>
      <c r="V738" s="97">
        <f t="shared" si="227"/>
        <v>0</v>
      </c>
      <c r="W738" s="97">
        <f t="shared" si="228"/>
        <v>0</v>
      </c>
      <c r="X738" s="71">
        <v>0</v>
      </c>
      <c r="Y738" s="97">
        <v>0</v>
      </c>
      <c r="Z738" s="97">
        <v>0</v>
      </c>
      <c r="AA738" s="97">
        <v>0</v>
      </c>
      <c r="AB738" s="97">
        <v>0</v>
      </c>
      <c r="AC738" s="97">
        <v>0</v>
      </c>
      <c r="AD738" s="97">
        <v>0</v>
      </c>
      <c r="AE738" s="97">
        <v>0</v>
      </c>
      <c r="AF738" s="215"/>
      <c r="AG738" s="216"/>
    </row>
    <row r="739" spans="1:33" s="67" customFormat="1" ht="17.25" customHeight="1">
      <c r="A739" s="199" t="s">
        <v>120</v>
      </c>
      <c r="B739" s="236" t="s">
        <v>263</v>
      </c>
      <c r="C739" s="217"/>
      <c r="D739" s="93"/>
      <c r="E739" s="94"/>
      <c r="F739" s="94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5"/>
      <c r="S739" s="96"/>
      <c r="T739" s="96"/>
      <c r="U739" s="68" t="s">
        <v>12</v>
      </c>
      <c r="V739" s="69">
        <f aca="true" t="shared" si="229" ref="V739:AE739">SUM(V740:V746)</f>
        <v>63251</v>
      </c>
      <c r="W739" s="69">
        <f t="shared" si="229"/>
        <v>0</v>
      </c>
      <c r="X739" s="69">
        <f t="shared" si="229"/>
        <v>63251</v>
      </c>
      <c r="Y739" s="69">
        <f t="shared" si="229"/>
        <v>0</v>
      </c>
      <c r="Z739" s="69">
        <f t="shared" si="229"/>
        <v>0</v>
      </c>
      <c r="AA739" s="69">
        <f t="shared" si="229"/>
        <v>0</v>
      </c>
      <c r="AB739" s="69">
        <f t="shared" si="229"/>
        <v>0</v>
      </c>
      <c r="AC739" s="69">
        <f t="shared" si="229"/>
        <v>0</v>
      </c>
      <c r="AD739" s="69">
        <f t="shared" si="229"/>
        <v>0</v>
      </c>
      <c r="AE739" s="69">
        <f t="shared" si="229"/>
        <v>0</v>
      </c>
      <c r="AF739" s="211" t="s">
        <v>13</v>
      </c>
      <c r="AG739" s="212"/>
    </row>
    <row r="740" spans="1:33" s="67" customFormat="1" ht="17.25" customHeight="1">
      <c r="A740" s="200"/>
      <c r="B740" s="237"/>
      <c r="C740" s="218"/>
      <c r="D740" s="97"/>
      <c r="E740" s="98"/>
      <c r="F740" s="98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"/>
      <c r="S740" s="65"/>
      <c r="T740" s="65"/>
      <c r="U740" s="66" t="s">
        <v>81</v>
      </c>
      <c r="V740" s="97">
        <f aca="true" t="shared" si="230" ref="V740:V745">X740+Z740+AB740+AD740</f>
        <v>0</v>
      </c>
      <c r="W740" s="97">
        <f aca="true" t="shared" si="231" ref="W740:W745">Y740+AA740+AC740+AE740</f>
        <v>0</v>
      </c>
      <c r="X740" s="71">
        <v>0</v>
      </c>
      <c r="Y740" s="97">
        <v>0</v>
      </c>
      <c r="Z740" s="97">
        <v>0</v>
      </c>
      <c r="AA740" s="97">
        <v>0</v>
      </c>
      <c r="AB740" s="97">
        <v>0</v>
      </c>
      <c r="AC740" s="97">
        <v>0</v>
      </c>
      <c r="AD740" s="97">
        <v>0</v>
      </c>
      <c r="AE740" s="97">
        <v>0</v>
      </c>
      <c r="AF740" s="213"/>
      <c r="AG740" s="214"/>
    </row>
    <row r="741" spans="1:33" s="67" customFormat="1" ht="17.25" customHeight="1">
      <c r="A741" s="200"/>
      <c r="B741" s="237"/>
      <c r="C741" s="218"/>
      <c r="D741" s="97"/>
      <c r="E741" s="98"/>
      <c r="F741" s="98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"/>
      <c r="S741" s="99"/>
      <c r="T741" s="99"/>
      <c r="U741" s="66" t="s">
        <v>82</v>
      </c>
      <c r="V741" s="97">
        <f t="shared" si="230"/>
        <v>0</v>
      </c>
      <c r="W741" s="97">
        <f t="shared" si="231"/>
        <v>0</v>
      </c>
      <c r="X741" s="71">
        <v>0</v>
      </c>
      <c r="Y741" s="97">
        <v>0</v>
      </c>
      <c r="Z741" s="97">
        <v>0</v>
      </c>
      <c r="AA741" s="97">
        <v>0</v>
      </c>
      <c r="AB741" s="97">
        <v>0</v>
      </c>
      <c r="AC741" s="97">
        <v>0</v>
      </c>
      <c r="AD741" s="97">
        <v>0</v>
      </c>
      <c r="AE741" s="97">
        <v>0</v>
      </c>
      <c r="AF741" s="213"/>
      <c r="AG741" s="214"/>
    </row>
    <row r="742" spans="1:33" s="67" customFormat="1" ht="17.25" customHeight="1">
      <c r="A742" s="200"/>
      <c r="B742" s="237"/>
      <c r="C742" s="218"/>
      <c r="D742" s="97"/>
      <c r="E742" s="98"/>
      <c r="F742" s="98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"/>
      <c r="S742" s="65"/>
      <c r="T742" s="65"/>
      <c r="U742" s="66" t="s">
        <v>239</v>
      </c>
      <c r="V742" s="97">
        <f t="shared" si="230"/>
        <v>0</v>
      </c>
      <c r="W742" s="97">
        <f t="shared" si="231"/>
        <v>0</v>
      </c>
      <c r="X742" s="71">
        <v>0</v>
      </c>
      <c r="Y742" s="97">
        <v>0</v>
      </c>
      <c r="Z742" s="97">
        <v>0</v>
      </c>
      <c r="AA742" s="97">
        <v>0</v>
      </c>
      <c r="AB742" s="97">
        <v>0</v>
      </c>
      <c r="AC742" s="97">
        <v>0</v>
      </c>
      <c r="AD742" s="97">
        <v>0</v>
      </c>
      <c r="AE742" s="97">
        <v>0</v>
      </c>
      <c r="AF742" s="213"/>
      <c r="AG742" s="214"/>
    </row>
    <row r="743" spans="1:33" s="67" customFormat="1" ht="17.25" customHeight="1">
      <c r="A743" s="200"/>
      <c r="B743" s="237"/>
      <c r="C743" s="218"/>
      <c r="D743" s="97"/>
      <c r="E743" s="98"/>
      <c r="F743" s="98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"/>
      <c r="U743" s="66" t="s">
        <v>240</v>
      </c>
      <c r="V743" s="135">
        <f>X743+Z743+AB743+AD743</f>
        <v>0</v>
      </c>
      <c r="W743" s="135">
        <f>Y743+AA743+AC743+AE743</f>
        <v>0</v>
      </c>
      <c r="X743" s="71">
        <v>0</v>
      </c>
      <c r="Y743" s="97">
        <v>0</v>
      </c>
      <c r="Z743" s="97">
        <v>0</v>
      </c>
      <c r="AA743" s="97">
        <v>0</v>
      </c>
      <c r="AB743" s="97">
        <v>0</v>
      </c>
      <c r="AC743" s="97">
        <v>0</v>
      </c>
      <c r="AD743" s="97">
        <v>0</v>
      </c>
      <c r="AE743" s="97">
        <v>0</v>
      </c>
      <c r="AF743" s="213"/>
      <c r="AG743" s="214"/>
    </row>
    <row r="744" spans="1:33" s="67" customFormat="1" ht="17.25" customHeight="1">
      <c r="A744" s="200"/>
      <c r="B744" s="237"/>
      <c r="C744" s="218"/>
      <c r="D744" s="97"/>
      <c r="E744" s="98"/>
      <c r="F744" s="98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"/>
      <c r="S744" s="65"/>
      <c r="T744" s="65"/>
      <c r="U744" s="66" t="s">
        <v>241</v>
      </c>
      <c r="V744" s="97">
        <f t="shared" si="230"/>
        <v>0</v>
      </c>
      <c r="W744" s="97">
        <f t="shared" si="231"/>
        <v>0</v>
      </c>
      <c r="X744" s="71">
        <v>0</v>
      </c>
      <c r="Y744" s="97">
        <v>0</v>
      </c>
      <c r="Z744" s="97">
        <v>0</v>
      </c>
      <c r="AA744" s="97">
        <v>0</v>
      </c>
      <c r="AB744" s="97">
        <v>0</v>
      </c>
      <c r="AC744" s="97">
        <v>0</v>
      </c>
      <c r="AD744" s="97">
        <v>0</v>
      </c>
      <c r="AE744" s="97">
        <v>0</v>
      </c>
      <c r="AF744" s="213"/>
      <c r="AG744" s="214"/>
    </row>
    <row r="745" spans="1:33" s="67" customFormat="1" ht="17.25" customHeight="1">
      <c r="A745" s="200"/>
      <c r="B745" s="237"/>
      <c r="C745" s="97"/>
      <c r="D745" s="97"/>
      <c r="E745" s="98"/>
      <c r="F745" s="98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"/>
      <c r="S745" s="99"/>
      <c r="T745" s="99"/>
      <c r="U745" s="66" t="s">
        <v>252</v>
      </c>
      <c r="V745" s="97">
        <f t="shared" si="230"/>
        <v>0</v>
      </c>
      <c r="W745" s="97">
        <f t="shared" si="231"/>
        <v>0</v>
      </c>
      <c r="X745" s="71">
        <v>0</v>
      </c>
      <c r="Y745" s="97">
        <v>0</v>
      </c>
      <c r="Z745" s="97">
        <v>0</v>
      </c>
      <c r="AA745" s="97">
        <v>0</v>
      </c>
      <c r="AB745" s="97">
        <v>0</v>
      </c>
      <c r="AC745" s="97">
        <v>0</v>
      </c>
      <c r="AD745" s="97">
        <v>0</v>
      </c>
      <c r="AE745" s="97">
        <v>0</v>
      </c>
      <c r="AF745" s="213"/>
      <c r="AG745" s="214"/>
    </row>
    <row r="746" spans="1:33" s="67" customFormat="1" ht="17.25" customHeight="1" thickBot="1">
      <c r="A746" s="201"/>
      <c r="B746" s="238"/>
      <c r="C746" s="100"/>
      <c r="D746" s="97"/>
      <c r="E746" s="98"/>
      <c r="F746" s="98"/>
      <c r="G746" s="97"/>
      <c r="H746" s="97">
        <v>1</v>
      </c>
      <c r="I746" s="97"/>
      <c r="J746" s="97"/>
      <c r="K746" s="97"/>
      <c r="L746" s="97"/>
      <c r="M746" s="97"/>
      <c r="N746" s="97"/>
      <c r="O746" s="97"/>
      <c r="P746" s="97"/>
      <c r="Q746" s="97"/>
      <c r="R746" s="9"/>
      <c r="S746" s="137" t="s">
        <v>298</v>
      </c>
      <c r="T746" s="137" t="s">
        <v>299</v>
      </c>
      <c r="U746" s="66" t="s">
        <v>253</v>
      </c>
      <c r="V746" s="176">
        <f>X746+Z746+AB746+AD746</f>
        <v>63251</v>
      </c>
      <c r="W746" s="176">
        <f>Y746+AA746+AC746+AE746</f>
        <v>0</v>
      </c>
      <c r="X746" s="71">
        <v>63251</v>
      </c>
      <c r="Y746" s="97">
        <v>0</v>
      </c>
      <c r="Z746" s="97">
        <v>0</v>
      </c>
      <c r="AA746" s="97">
        <v>0</v>
      </c>
      <c r="AB746" s="97">
        <v>0</v>
      </c>
      <c r="AC746" s="97">
        <v>0</v>
      </c>
      <c r="AD746" s="97">
        <v>0</v>
      </c>
      <c r="AE746" s="97">
        <v>0</v>
      </c>
      <c r="AF746" s="215"/>
      <c r="AG746" s="216"/>
    </row>
    <row r="747" spans="1:33" s="67" customFormat="1" ht="17.25" customHeight="1">
      <c r="A747" s="199" t="s">
        <v>121</v>
      </c>
      <c r="B747" s="236" t="s">
        <v>264</v>
      </c>
      <c r="C747" s="217"/>
      <c r="D747" s="93"/>
      <c r="E747" s="94"/>
      <c r="F747" s="94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5"/>
      <c r="S747" s="96"/>
      <c r="T747" s="96"/>
      <c r="U747" s="68" t="s">
        <v>12</v>
      </c>
      <c r="V747" s="69">
        <f aca="true" t="shared" si="232" ref="V747:AE747">SUM(V748:V754)</f>
        <v>41125</v>
      </c>
      <c r="W747" s="69">
        <f t="shared" si="232"/>
        <v>0</v>
      </c>
      <c r="X747" s="69">
        <f t="shared" si="232"/>
        <v>41125</v>
      </c>
      <c r="Y747" s="69">
        <f t="shared" si="232"/>
        <v>0</v>
      </c>
      <c r="Z747" s="69">
        <f t="shared" si="232"/>
        <v>0</v>
      </c>
      <c r="AA747" s="69">
        <f t="shared" si="232"/>
        <v>0</v>
      </c>
      <c r="AB747" s="69">
        <f t="shared" si="232"/>
        <v>0</v>
      </c>
      <c r="AC747" s="69">
        <f t="shared" si="232"/>
        <v>0</v>
      </c>
      <c r="AD747" s="69">
        <f t="shared" si="232"/>
        <v>0</v>
      </c>
      <c r="AE747" s="69">
        <f t="shared" si="232"/>
        <v>0</v>
      </c>
      <c r="AF747" s="211" t="s">
        <v>13</v>
      </c>
      <c r="AG747" s="212"/>
    </row>
    <row r="748" spans="1:33" s="67" customFormat="1" ht="17.25" customHeight="1">
      <c r="A748" s="200"/>
      <c r="B748" s="237"/>
      <c r="C748" s="218"/>
      <c r="D748" s="97"/>
      <c r="E748" s="98"/>
      <c r="F748" s="98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"/>
      <c r="S748" s="65"/>
      <c r="T748" s="65"/>
      <c r="U748" s="66" t="s">
        <v>81</v>
      </c>
      <c r="V748" s="97">
        <f aca="true" t="shared" si="233" ref="V748:V754">X748+Z748+AB748+AD748</f>
        <v>0</v>
      </c>
      <c r="W748" s="97">
        <f aca="true" t="shared" si="234" ref="W748:W754">Y748+AA748+AC748+AE748</f>
        <v>0</v>
      </c>
      <c r="X748" s="71">
        <v>0</v>
      </c>
      <c r="Y748" s="97">
        <v>0</v>
      </c>
      <c r="Z748" s="97">
        <v>0</v>
      </c>
      <c r="AA748" s="97">
        <v>0</v>
      </c>
      <c r="AB748" s="97">
        <v>0</v>
      </c>
      <c r="AC748" s="97">
        <v>0</v>
      </c>
      <c r="AD748" s="97">
        <v>0</v>
      </c>
      <c r="AE748" s="97">
        <v>0</v>
      </c>
      <c r="AF748" s="213"/>
      <c r="AG748" s="214"/>
    </row>
    <row r="749" spans="1:33" s="67" customFormat="1" ht="17.25" customHeight="1">
      <c r="A749" s="200"/>
      <c r="B749" s="237"/>
      <c r="C749" s="218"/>
      <c r="D749" s="97"/>
      <c r="E749" s="98"/>
      <c r="F749" s="98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"/>
      <c r="S749" s="99"/>
      <c r="T749" s="99"/>
      <c r="U749" s="66" t="s">
        <v>82</v>
      </c>
      <c r="V749" s="97">
        <f t="shared" si="233"/>
        <v>0</v>
      </c>
      <c r="W749" s="97">
        <f t="shared" si="234"/>
        <v>0</v>
      </c>
      <c r="X749" s="71">
        <v>0</v>
      </c>
      <c r="Y749" s="97">
        <v>0</v>
      </c>
      <c r="Z749" s="97">
        <v>0</v>
      </c>
      <c r="AA749" s="97">
        <v>0</v>
      </c>
      <c r="AB749" s="97">
        <v>0</v>
      </c>
      <c r="AC749" s="97">
        <v>0</v>
      </c>
      <c r="AD749" s="97">
        <v>0</v>
      </c>
      <c r="AE749" s="97">
        <v>0</v>
      </c>
      <c r="AF749" s="213"/>
      <c r="AG749" s="214"/>
    </row>
    <row r="750" spans="1:33" s="67" customFormat="1" ht="17.25" customHeight="1">
      <c r="A750" s="200"/>
      <c r="B750" s="237"/>
      <c r="C750" s="218"/>
      <c r="D750" s="97"/>
      <c r="E750" s="98"/>
      <c r="F750" s="98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"/>
      <c r="S750" s="65"/>
      <c r="T750" s="65"/>
      <c r="U750" s="66" t="s">
        <v>239</v>
      </c>
      <c r="V750" s="97">
        <f t="shared" si="233"/>
        <v>0</v>
      </c>
      <c r="W750" s="97">
        <f t="shared" si="234"/>
        <v>0</v>
      </c>
      <c r="X750" s="71">
        <v>0</v>
      </c>
      <c r="Y750" s="97">
        <v>0</v>
      </c>
      <c r="Z750" s="97">
        <v>0</v>
      </c>
      <c r="AA750" s="97">
        <v>0</v>
      </c>
      <c r="AB750" s="97">
        <v>0</v>
      </c>
      <c r="AC750" s="97">
        <v>0</v>
      </c>
      <c r="AD750" s="97">
        <v>0</v>
      </c>
      <c r="AE750" s="97">
        <v>0</v>
      </c>
      <c r="AF750" s="213"/>
      <c r="AG750" s="214"/>
    </row>
    <row r="751" spans="1:33" s="67" customFormat="1" ht="17.25" customHeight="1">
      <c r="A751" s="200"/>
      <c r="B751" s="237"/>
      <c r="C751" s="218"/>
      <c r="D751" s="97"/>
      <c r="E751" s="98"/>
      <c r="F751" s="98"/>
      <c r="G751" s="97"/>
      <c r="H751" s="97">
        <v>1</v>
      </c>
      <c r="I751" s="97"/>
      <c r="J751" s="97"/>
      <c r="K751" s="97"/>
      <c r="L751" s="97"/>
      <c r="M751" s="97"/>
      <c r="N751" s="97"/>
      <c r="O751" s="97"/>
      <c r="P751" s="97"/>
      <c r="Q751" s="97"/>
      <c r="R751" s="9"/>
      <c r="S751" s="137" t="s">
        <v>298</v>
      </c>
      <c r="T751" s="137" t="s">
        <v>299</v>
      </c>
      <c r="U751" s="66" t="s">
        <v>240</v>
      </c>
      <c r="V751" s="135">
        <f>X751+Z751+AB751+AD751</f>
        <v>41125</v>
      </c>
      <c r="W751" s="135">
        <f>Y751+AA751+AC751+AE751</f>
        <v>0</v>
      </c>
      <c r="X751" s="71">
        <v>41125</v>
      </c>
      <c r="Y751" s="97">
        <v>0</v>
      </c>
      <c r="Z751" s="97">
        <v>0</v>
      </c>
      <c r="AA751" s="97">
        <v>0</v>
      </c>
      <c r="AB751" s="97">
        <v>0</v>
      </c>
      <c r="AC751" s="97">
        <v>0</v>
      </c>
      <c r="AD751" s="97">
        <v>0</v>
      </c>
      <c r="AE751" s="97">
        <v>0</v>
      </c>
      <c r="AF751" s="213"/>
      <c r="AG751" s="214"/>
    </row>
    <row r="752" spans="1:33" s="67" customFormat="1" ht="17.25" customHeight="1">
      <c r="A752" s="200"/>
      <c r="B752" s="237"/>
      <c r="C752" s="218"/>
      <c r="D752" s="97"/>
      <c r="E752" s="98"/>
      <c r="F752" s="98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"/>
      <c r="S752" s="65"/>
      <c r="T752" s="65"/>
      <c r="U752" s="66" t="s">
        <v>241</v>
      </c>
      <c r="V752" s="97">
        <f t="shared" si="233"/>
        <v>0</v>
      </c>
      <c r="W752" s="97">
        <f t="shared" si="234"/>
        <v>0</v>
      </c>
      <c r="X752" s="71">
        <v>0</v>
      </c>
      <c r="Y752" s="97">
        <v>0</v>
      </c>
      <c r="Z752" s="97">
        <v>0</v>
      </c>
      <c r="AA752" s="97">
        <v>0</v>
      </c>
      <c r="AB752" s="97">
        <v>0</v>
      </c>
      <c r="AC752" s="97">
        <v>0</v>
      </c>
      <c r="AD752" s="97">
        <v>0</v>
      </c>
      <c r="AE752" s="97">
        <v>0</v>
      </c>
      <c r="AF752" s="213"/>
      <c r="AG752" s="214"/>
    </row>
    <row r="753" spans="1:33" s="67" customFormat="1" ht="17.25" customHeight="1">
      <c r="A753" s="200"/>
      <c r="B753" s="237"/>
      <c r="C753" s="97"/>
      <c r="D753" s="97"/>
      <c r="E753" s="98"/>
      <c r="F753" s="98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"/>
      <c r="S753" s="99"/>
      <c r="T753" s="99"/>
      <c r="U753" s="66" t="s">
        <v>252</v>
      </c>
      <c r="V753" s="97">
        <f t="shared" si="233"/>
        <v>0</v>
      </c>
      <c r="W753" s="97">
        <f t="shared" si="234"/>
        <v>0</v>
      </c>
      <c r="X753" s="71">
        <v>0</v>
      </c>
      <c r="Y753" s="97">
        <v>0</v>
      </c>
      <c r="Z753" s="97">
        <v>0</v>
      </c>
      <c r="AA753" s="97">
        <v>0</v>
      </c>
      <c r="AB753" s="97">
        <v>0</v>
      </c>
      <c r="AC753" s="97">
        <v>0</v>
      </c>
      <c r="AD753" s="97">
        <v>0</v>
      </c>
      <c r="AE753" s="97">
        <v>0</v>
      </c>
      <c r="AF753" s="213"/>
      <c r="AG753" s="214"/>
    </row>
    <row r="754" spans="1:33" s="67" customFormat="1" ht="17.25" customHeight="1" thickBot="1">
      <c r="A754" s="201"/>
      <c r="B754" s="238"/>
      <c r="C754" s="100"/>
      <c r="D754" s="97"/>
      <c r="E754" s="98"/>
      <c r="F754" s="98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"/>
      <c r="S754" s="65"/>
      <c r="T754" s="65"/>
      <c r="U754" s="66" t="s">
        <v>253</v>
      </c>
      <c r="V754" s="97">
        <f t="shared" si="233"/>
        <v>0</v>
      </c>
      <c r="W754" s="97">
        <f t="shared" si="234"/>
        <v>0</v>
      </c>
      <c r="X754" s="71">
        <v>0</v>
      </c>
      <c r="Y754" s="97">
        <v>0</v>
      </c>
      <c r="Z754" s="97">
        <v>0</v>
      </c>
      <c r="AA754" s="97">
        <v>0</v>
      </c>
      <c r="AB754" s="97">
        <v>0</v>
      </c>
      <c r="AC754" s="97">
        <v>0</v>
      </c>
      <c r="AD754" s="97">
        <v>0</v>
      </c>
      <c r="AE754" s="97">
        <v>0</v>
      </c>
      <c r="AF754" s="215"/>
      <c r="AG754" s="216"/>
    </row>
    <row r="755" spans="1:33" s="67" customFormat="1" ht="17.25" customHeight="1">
      <c r="A755" s="199" t="s">
        <v>268</v>
      </c>
      <c r="B755" s="202" t="s">
        <v>229</v>
      </c>
      <c r="C755" s="197"/>
      <c r="D755" s="147"/>
      <c r="E755" s="148"/>
      <c r="F755" s="148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9"/>
      <c r="S755" s="150"/>
      <c r="T755" s="150"/>
      <c r="U755" s="146" t="s">
        <v>12</v>
      </c>
      <c r="V755" s="151">
        <f aca="true" t="shared" si="235" ref="V755:AE755">SUM(V756:V762)</f>
        <v>87202</v>
      </c>
      <c r="W755" s="151">
        <f t="shared" si="235"/>
        <v>0</v>
      </c>
      <c r="X755" s="151">
        <f t="shared" si="235"/>
        <v>26160.6</v>
      </c>
      <c r="Y755" s="151">
        <f t="shared" si="235"/>
        <v>0</v>
      </c>
      <c r="Z755" s="151">
        <f t="shared" si="235"/>
        <v>0</v>
      </c>
      <c r="AA755" s="151">
        <f t="shared" si="235"/>
        <v>0</v>
      </c>
      <c r="AB755" s="151">
        <f t="shared" si="235"/>
        <v>61041.4</v>
      </c>
      <c r="AC755" s="151">
        <f t="shared" si="235"/>
        <v>0</v>
      </c>
      <c r="AD755" s="151">
        <f t="shared" si="235"/>
        <v>0</v>
      </c>
      <c r="AE755" s="151">
        <f t="shared" si="235"/>
        <v>0</v>
      </c>
      <c r="AF755" s="240" t="s">
        <v>41</v>
      </c>
      <c r="AG755" s="241"/>
    </row>
    <row r="756" spans="1:33" s="67" customFormat="1" ht="17.25" customHeight="1">
      <c r="A756" s="200"/>
      <c r="B756" s="203"/>
      <c r="C756" s="198"/>
      <c r="D756" s="154"/>
      <c r="E756" s="155"/>
      <c r="F756" s="155"/>
      <c r="G756" s="154"/>
      <c r="H756" s="154">
        <v>1</v>
      </c>
      <c r="I756" s="154"/>
      <c r="J756" s="154"/>
      <c r="K756" s="154"/>
      <c r="L756" s="154"/>
      <c r="M756" s="154"/>
      <c r="N756" s="154"/>
      <c r="O756" s="154"/>
      <c r="P756" s="154"/>
      <c r="Q756" s="154"/>
      <c r="R756" s="156"/>
      <c r="S756" s="160" t="s">
        <v>298</v>
      </c>
      <c r="T756" s="160" t="s">
        <v>299</v>
      </c>
      <c r="U756" s="153" t="s">
        <v>81</v>
      </c>
      <c r="V756" s="172">
        <f>X756+Z756+AB756+AD756</f>
        <v>87202</v>
      </c>
      <c r="W756" s="172">
        <v>0</v>
      </c>
      <c r="X756" s="172">
        <v>26160.6</v>
      </c>
      <c r="Y756" s="172">
        <v>0</v>
      </c>
      <c r="Z756" s="172">
        <v>0</v>
      </c>
      <c r="AA756" s="172">
        <v>0</v>
      </c>
      <c r="AB756" s="172">
        <v>61041.4</v>
      </c>
      <c r="AC756" s="172">
        <v>0</v>
      </c>
      <c r="AD756" s="172">
        <v>0</v>
      </c>
      <c r="AE756" s="172">
        <v>0</v>
      </c>
      <c r="AF756" s="242"/>
      <c r="AG756" s="243"/>
    </row>
    <row r="757" spans="1:33" s="67" customFormat="1" ht="17.25" customHeight="1">
      <c r="A757" s="200"/>
      <c r="B757" s="203"/>
      <c r="C757" s="198"/>
      <c r="D757" s="154"/>
      <c r="E757" s="155"/>
      <c r="F757" s="155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6"/>
      <c r="S757" s="159"/>
      <c r="T757" s="159"/>
      <c r="U757" s="153" t="s">
        <v>82</v>
      </c>
      <c r="V757" s="154">
        <f>X757+Z757+AB757+AD757</f>
        <v>0</v>
      </c>
      <c r="W757" s="154">
        <v>0</v>
      </c>
      <c r="X757" s="154">
        <v>0</v>
      </c>
      <c r="Y757" s="154">
        <v>0</v>
      </c>
      <c r="Z757" s="154">
        <v>0</v>
      </c>
      <c r="AA757" s="154">
        <v>0</v>
      </c>
      <c r="AB757" s="154">
        <v>0</v>
      </c>
      <c r="AC757" s="154">
        <v>0</v>
      </c>
      <c r="AD757" s="154">
        <v>0</v>
      </c>
      <c r="AE757" s="154">
        <v>0</v>
      </c>
      <c r="AF757" s="242"/>
      <c r="AG757" s="243"/>
    </row>
    <row r="758" spans="1:33" s="67" customFormat="1" ht="17.25" customHeight="1">
      <c r="A758" s="200"/>
      <c r="B758" s="203"/>
      <c r="C758" s="198"/>
      <c r="D758" s="154"/>
      <c r="E758" s="155"/>
      <c r="F758" s="155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6"/>
      <c r="S758" s="160"/>
      <c r="T758" s="160"/>
      <c r="U758" s="153" t="s">
        <v>239</v>
      </c>
      <c r="V758" s="154">
        <f aca="true" t="shared" si="236" ref="V758:W762">X758+Z758+AB758+AD758</f>
        <v>0</v>
      </c>
      <c r="W758" s="154">
        <f t="shared" si="236"/>
        <v>0</v>
      </c>
      <c r="X758" s="158">
        <v>0</v>
      </c>
      <c r="Y758" s="154">
        <v>0</v>
      </c>
      <c r="Z758" s="154">
        <v>0</v>
      </c>
      <c r="AA758" s="154">
        <v>0</v>
      </c>
      <c r="AB758" s="154">
        <v>0</v>
      </c>
      <c r="AC758" s="154">
        <v>0</v>
      </c>
      <c r="AD758" s="154">
        <v>0</v>
      </c>
      <c r="AE758" s="154">
        <v>0</v>
      </c>
      <c r="AF758" s="242"/>
      <c r="AG758" s="243"/>
    </row>
    <row r="759" spans="1:33" s="67" customFormat="1" ht="17.25" customHeight="1">
      <c r="A759" s="200"/>
      <c r="B759" s="203"/>
      <c r="C759" s="198"/>
      <c r="D759" s="154"/>
      <c r="E759" s="155"/>
      <c r="F759" s="155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6"/>
      <c r="S759" s="160"/>
      <c r="T759" s="160"/>
      <c r="U759" s="153" t="s">
        <v>240</v>
      </c>
      <c r="V759" s="154">
        <f>X759+Z759+AB759+AD759</f>
        <v>0</v>
      </c>
      <c r="W759" s="154">
        <v>0</v>
      </c>
      <c r="X759" s="154">
        <v>0</v>
      </c>
      <c r="Y759" s="154">
        <v>0</v>
      </c>
      <c r="Z759" s="154">
        <v>0</v>
      </c>
      <c r="AA759" s="154">
        <v>0</v>
      </c>
      <c r="AB759" s="154">
        <v>0</v>
      </c>
      <c r="AC759" s="154">
        <v>0</v>
      </c>
      <c r="AD759" s="154">
        <v>0</v>
      </c>
      <c r="AE759" s="154">
        <v>0</v>
      </c>
      <c r="AF759" s="242"/>
      <c r="AG759" s="243"/>
    </row>
    <row r="760" spans="1:33" s="67" customFormat="1" ht="17.25" customHeight="1">
      <c r="A760" s="200"/>
      <c r="B760" s="203"/>
      <c r="C760" s="198"/>
      <c r="D760" s="154"/>
      <c r="E760" s="155"/>
      <c r="F760" s="155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6"/>
      <c r="S760" s="160"/>
      <c r="T760" s="160"/>
      <c r="U760" s="153" t="s">
        <v>241</v>
      </c>
      <c r="V760" s="154">
        <f t="shared" si="236"/>
        <v>0</v>
      </c>
      <c r="W760" s="154">
        <f t="shared" si="236"/>
        <v>0</v>
      </c>
      <c r="X760" s="158">
        <v>0</v>
      </c>
      <c r="Y760" s="154">
        <v>0</v>
      </c>
      <c r="Z760" s="154">
        <v>0</v>
      </c>
      <c r="AA760" s="154">
        <v>0</v>
      </c>
      <c r="AB760" s="154">
        <v>0</v>
      </c>
      <c r="AC760" s="154">
        <v>0</v>
      </c>
      <c r="AD760" s="154">
        <v>0</v>
      </c>
      <c r="AE760" s="154">
        <v>0</v>
      </c>
      <c r="AF760" s="242"/>
      <c r="AG760" s="243"/>
    </row>
    <row r="761" spans="1:33" s="67" customFormat="1" ht="17.25" customHeight="1">
      <c r="A761" s="200"/>
      <c r="B761" s="203"/>
      <c r="C761" s="154"/>
      <c r="D761" s="154"/>
      <c r="E761" s="155"/>
      <c r="F761" s="155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6"/>
      <c r="S761" s="159"/>
      <c r="T761" s="159"/>
      <c r="U761" s="153" t="s">
        <v>252</v>
      </c>
      <c r="V761" s="154">
        <f t="shared" si="236"/>
        <v>0</v>
      </c>
      <c r="W761" s="154">
        <f t="shared" si="236"/>
        <v>0</v>
      </c>
      <c r="X761" s="158">
        <v>0</v>
      </c>
      <c r="Y761" s="154">
        <v>0</v>
      </c>
      <c r="Z761" s="154">
        <v>0</v>
      </c>
      <c r="AA761" s="154">
        <v>0</v>
      </c>
      <c r="AB761" s="154">
        <v>0</v>
      </c>
      <c r="AC761" s="154">
        <v>0</v>
      </c>
      <c r="AD761" s="154">
        <v>0</v>
      </c>
      <c r="AE761" s="154">
        <v>0</v>
      </c>
      <c r="AF761" s="242"/>
      <c r="AG761" s="243"/>
    </row>
    <row r="762" spans="1:33" s="67" customFormat="1" ht="17.25" customHeight="1" thickBot="1">
      <c r="A762" s="201"/>
      <c r="B762" s="204"/>
      <c r="C762" s="161"/>
      <c r="D762" s="154"/>
      <c r="E762" s="155"/>
      <c r="F762" s="155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6"/>
      <c r="S762" s="160"/>
      <c r="T762" s="160"/>
      <c r="U762" s="153" t="s">
        <v>253</v>
      </c>
      <c r="V762" s="154">
        <f t="shared" si="236"/>
        <v>0</v>
      </c>
      <c r="W762" s="154">
        <f t="shared" si="236"/>
        <v>0</v>
      </c>
      <c r="X762" s="158">
        <v>0</v>
      </c>
      <c r="Y762" s="154">
        <v>0</v>
      </c>
      <c r="Z762" s="154">
        <v>0</v>
      </c>
      <c r="AA762" s="154">
        <v>0</v>
      </c>
      <c r="AB762" s="154">
        <v>0</v>
      </c>
      <c r="AC762" s="154">
        <v>0</v>
      </c>
      <c r="AD762" s="154">
        <v>0</v>
      </c>
      <c r="AE762" s="154">
        <v>0</v>
      </c>
      <c r="AF762" s="244"/>
      <c r="AG762" s="245"/>
    </row>
    <row r="763" spans="1:34" s="67" customFormat="1" ht="17.25" customHeight="1">
      <c r="A763" s="199" t="s">
        <v>223</v>
      </c>
      <c r="B763" s="202" t="s">
        <v>231</v>
      </c>
      <c r="C763" s="197"/>
      <c r="D763" s="147"/>
      <c r="E763" s="148"/>
      <c r="F763" s="148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9"/>
      <c r="S763" s="150"/>
      <c r="T763" s="150"/>
      <c r="U763" s="146" t="s">
        <v>12</v>
      </c>
      <c r="V763" s="151">
        <f>SUM(V764:V770)</f>
        <v>7000</v>
      </c>
      <c r="W763" s="151">
        <f>SUM(W764:W770)</f>
        <v>0</v>
      </c>
      <c r="X763" s="151">
        <v>4300</v>
      </c>
      <c r="Y763" s="151">
        <f aca="true" t="shared" si="237" ref="Y763:AE763">SUM(Y764:Y770)</f>
        <v>0</v>
      </c>
      <c r="Z763" s="151">
        <f t="shared" si="237"/>
        <v>0</v>
      </c>
      <c r="AA763" s="151">
        <f t="shared" si="237"/>
        <v>0</v>
      </c>
      <c r="AB763" s="151">
        <f t="shared" si="237"/>
        <v>0</v>
      </c>
      <c r="AC763" s="151">
        <f t="shared" si="237"/>
        <v>0</v>
      </c>
      <c r="AD763" s="151">
        <f t="shared" si="237"/>
        <v>0</v>
      </c>
      <c r="AE763" s="151">
        <f t="shared" si="237"/>
        <v>0</v>
      </c>
      <c r="AF763" s="211" t="s">
        <v>13</v>
      </c>
      <c r="AG763" s="212"/>
      <c r="AH763" s="67" t="s">
        <v>306</v>
      </c>
    </row>
    <row r="764" spans="1:33" s="67" customFormat="1" ht="17.25" customHeight="1">
      <c r="A764" s="200"/>
      <c r="B764" s="203"/>
      <c r="C764" s="198"/>
      <c r="D764" s="154"/>
      <c r="E764" s="155"/>
      <c r="F764" s="155">
        <v>1</v>
      </c>
      <c r="G764" s="154"/>
      <c r="H764" s="154">
        <v>1</v>
      </c>
      <c r="I764" s="154"/>
      <c r="J764" s="154"/>
      <c r="K764" s="154"/>
      <c r="L764" s="154"/>
      <c r="M764" s="154"/>
      <c r="N764" s="154"/>
      <c r="O764" s="154"/>
      <c r="P764" s="154"/>
      <c r="Q764" s="154"/>
      <c r="R764" s="156"/>
      <c r="S764" s="160" t="s">
        <v>298</v>
      </c>
      <c r="T764" s="160" t="s">
        <v>299</v>
      </c>
      <c r="U764" s="153" t="s">
        <v>81</v>
      </c>
      <c r="V764" s="154">
        <f aca="true" t="shared" si="238" ref="V764:W770">X764+Z764+AB764+AD764</f>
        <v>7000</v>
      </c>
      <c r="W764" s="154">
        <f t="shared" si="238"/>
        <v>0</v>
      </c>
      <c r="X764" s="158">
        <v>7000</v>
      </c>
      <c r="Y764" s="154">
        <v>0</v>
      </c>
      <c r="Z764" s="154">
        <v>0</v>
      </c>
      <c r="AA764" s="154">
        <v>0</v>
      </c>
      <c r="AB764" s="154">
        <v>0</v>
      </c>
      <c r="AC764" s="154">
        <v>0</v>
      </c>
      <c r="AD764" s="154">
        <v>0</v>
      </c>
      <c r="AE764" s="154">
        <v>0</v>
      </c>
      <c r="AF764" s="213"/>
      <c r="AG764" s="214"/>
    </row>
    <row r="765" spans="1:33" s="67" customFormat="1" ht="17.25" customHeight="1">
      <c r="A765" s="200"/>
      <c r="B765" s="203"/>
      <c r="C765" s="198"/>
      <c r="D765" s="154"/>
      <c r="E765" s="155"/>
      <c r="F765" s="155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6"/>
      <c r="S765" s="159"/>
      <c r="T765" s="159"/>
      <c r="U765" s="153" t="s">
        <v>82</v>
      </c>
      <c r="V765" s="154">
        <f t="shared" si="238"/>
        <v>0</v>
      </c>
      <c r="W765" s="154">
        <f t="shared" si="238"/>
        <v>0</v>
      </c>
      <c r="X765" s="158">
        <v>0</v>
      </c>
      <c r="Y765" s="154">
        <v>0</v>
      </c>
      <c r="Z765" s="154">
        <v>0</v>
      </c>
      <c r="AA765" s="154">
        <v>0</v>
      </c>
      <c r="AB765" s="154">
        <v>0</v>
      </c>
      <c r="AC765" s="154">
        <v>0</v>
      </c>
      <c r="AD765" s="154">
        <v>0</v>
      </c>
      <c r="AE765" s="154">
        <v>0</v>
      </c>
      <c r="AF765" s="213"/>
      <c r="AG765" s="214"/>
    </row>
    <row r="766" spans="1:33" s="67" customFormat="1" ht="17.25" customHeight="1">
      <c r="A766" s="200"/>
      <c r="B766" s="203"/>
      <c r="C766" s="198"/>
      <c r="D766" s="154"/>
      <c r="E766" s="155"/>
      <c r="F766" s="155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6"/>
      <c r="S766" s="160"/>
      <c r="T766" s="160"/>
      <c r="U766" s="153" t="s">
        <v>239</v>
      </c>
      <c r="V766" s="154">
        <f t="shared" si="238"/>
        <v>0</v>
      </c>
      <c r="W766" s="154">
        <f t="shared" si="238"/>
        <v>0</v>
      </c>
      <c r="X766" s="158">
        <v>0</v>
      </c>
      <c r="Y766" s="154">
        <v>0</v>
      </c>
      <c r="Z766" s="154">
        <v>0</v>
      </c>
      <c r="AA766" s="154">
        <v>0</v>
      </c>
      <c r="AB766" s="154">
        <v>0</v>
      </c>
      <c r="AC766" s="154">
        <v>0</v>
      </c>
      <c r="AD766" s="154">
        <v>0</v>
      </c>
      <c r="AE766" s="154">
        <v>0</v>
      </c>
      <c r="AF766" s="213"/>
      <c r="AG766" s="214"/>
    </row>
    <row r="767" spans="1:33" s="67" customFormat="1" ht="17.25" customHeight="1">
      <c r="A767" s="200"/>
      <c r="B767" s="203"/>
      <c r="C767" s="198"/>
      <c r="D767" s="154"/>
      <c r="E767" s="155"/>
      <c r="F767" s="155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6"/>
      <c r="S767" s="160"/>
      <c r="T767" s="160"/>
      <c r="U767" s="153" t="s">
        <v>240</v>
      </c>
      <c r="V767" s="154">
        <f>X767+Z767+AB767+AD767</f>
        <v>0</v>
      </c>
      <c r="W767" s="154">
        <f>Y767+AA767+AC767+AE767</f>
        <v>0</v>
      </c>
      <c r="X767" s="158">
        <v>0</v>
      </c>
      <c r="Y767" s="154">
        <v>0</v>
      </c>
      <c r="Z767" s="154">
        <v>0</v>
      </c>
      <c r="AA767" s="154">
        <v>0</v>
      </c>
      <c r="AB767" s="154">
        <v>0</v>
      </c>
      <c r="AC767" s="154">
        <v>0</v>
      </c>
      <c r="AD767" s="154">
        <v>0</v>
      </c>
      <c r="AE767" s="154">
        <v>0</v>
      </c>
      <c r="AF767" s="213"/>
      <c r="AG767" s="214"/>
    </row>
    <row r="768" spans="1:33" s="67" customFormat="1" ht="17.25" customHeight="1">
      <c r="A768" s="200"/>
      <c r="B768" s="203"/>
      <c r="C768" s="198"/>
      <c r="D768" s="154"/>
      <c r="E768" s="155"/>
      <c r="F768" s="155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6"/>
      <c r="S768" s="160"/>
      <c r="T768" s="160"/>
      <c r="U768" s="153" t="s">
        <v>241</v>
      </c>
      <c r="V768" s="154">
        <f t="shared" si="238"/>
        <v>0</v>
      </c>
      <c r="W768" s="154">
        <f t="shared" si="238"/>
        <v>0</v>
      </c>
      <c r="X768" s="158">
        <v>0</v>
      </c>
      <c r="Y768" s="154">
        <v>0</v>
      </c>
      <c r="Z768" s="154">
        <v>0</v>
      </c>
      <c r="AA768" s="154">
        <v>0</v>
      </c>
      <c r="AB768" s="154">
        <v>0</v>
      </c>
      <c r="AC768" s="154">
        <v>0</v>
      </c>
      <c r="AD768" s="154">
        <v>0</v>
      </c>
      <c r="AE768" s="154">
        <v>0</v>
      </c>
      <c r="AF768" s="213"/>
      <c r="AG768" s="214"/>
    </row>
    <row r="769" spans="1:33" s="67" customFormat="1" ht="17.25" customHeight="1">
      <c r="A769" s="200"/>
      <c r="B769" s="203"/>
      <c r="C769" s="154"/>
      <c r="D769" s="154"/>
      <c r="E769" s="155"/>
      <c r="F769" s="155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6"/>
      <c r="S769" s="159"/>
      <c r="T769" s="159"/>
      <c r="U769" s="153" t="s">
        <v>252</v>
      </c>
      <c r="V769" s="154">
        <f t="shared" si="238"/>
        <v>0</v>
      </c>
      <c r="W769" s="154">
        <f t="shared" si="238"/>
        <v>0</v>
      </c>
      <c r="X769" s="158">
        <v>0</v>
      </c>
      <c r="Y769" s="154">
        <v>0</v>
      </c>
      <c r="Z769" s="154">
        <v>0</v>
      </c>
      <c r="AA769" s="154">
        <v>0</v>
      </c>
      <c r="AB769" s="154">
        <v>0</v>
      </c>
      <c r="AC769" s="154">
        <v>0</v>
      </c>
      <c r="AD769" s="154">
        <v>0</v>
      </c>
      <c r="AE769" s="154">
        <v>0</v>
      </c>
      <c r="AF769" s="213"/>
      <c r="AG769" s="214"/>
    </row>
    <row r="770" spans="1:33" s="67" customFormat="1" ht="17.25" customHeight="1" thickBot="1">
      <c r="A770" s="201"/>
      <c r="B770" s="204"/>
      <c r="C770" s="161"/>
      <c r="D770" s="154"/>
      <c r="E770" s="155"/>
      <c r="F770" s="155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6"/>
      <c r="S770" s="160"/>
      <c r="T770" s="160"/>
      <c r="U770" s="153" t="s">
        <v>253</v>
      </c>
      <c r="V770" s="154">
        <f t="shared" si="238"/>
        <v>0</v>
      </c>
      <c r="W770" s="154">
        <f t="shared" si="238"/>
        <v>0</v>
      </c>
      <c r="X770" s="158">
        <v>0</v>
      </c>
      <c r="Y770" s="154">
        <v>0</v>
      </c>
      <c r="Z770" s="154">
        <v>0</v>
      </c>
      <c r="AA770" s="154">
        <v>0</v>
      </c>
      <c r="AB770" s="154">
        <v>0</v>
      </c>
      <c r="AC770" s="154">
        <v>0</v>
      </c>
      <c r="AD770" s="154">
        <v>0</v>
      </c>
      <c r="AE770" s="154">
        <v>0</v>
      </c>
      <c r="AF770" s="215"/>
      <c r="AG770" s="216"/>
    </row>
    <row r="771" spans="1:33" s="101" customFormat="1" ht="17.25" customHeight="1">
      <c r="A771" s="199" t="s">
        <v>224</v>
      </c>
      <c r="B771" s="227" t="s">
        <v>282</v>
      </c>
      <c r="C771" s="189"/>
      <c r="D771" s="74"/>
      <c r="E771" s="75"/>
      <c r="F771" s="75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6"/>
      <c r="S771" s="77"/>
      <c r="T771" s="77"/>
      <c r="U771" s="73" t="s">
        <v>12</v>
      </c>
      <c r="V771" s="78">
        <f aca="true" t="shared" si="239" ref="V771:AE771">SUM(V772:V778)</f>
        <v>7854.9</v>
      </c>
      <c r="W771" s="78">
        <f t="shared" si="239"/>
        <v>0</v>
      </c>
      <c r="X771" s="78">
        <f t="shared" si="239"/>
        <v>7854.9</v>
      </c>
      <c r="Y771" s="78">
        <f t="shared" si="239"/>
        <v>0</v>
      </c>
      <c r="Z771" s="78">
        <f t="shared" si="239"/>
        <v>0</v>
      </c>
      <c r="AA771" s="78">
        <f t="shared" si="239"/>
        <v>0</v>
      </c>
      <c r="AB771" s="78">
        <f t="shared" si="239"/>
        <v>0</v>
      </c>
      <c r="AC771" s="78">
        <f t="shared" si="239"/>
        <v>0</v>
      </c>
      <c r="AD771" s="78">
        <f t="shared" si="239"/>
        <v>0</v>
      </c>
      <c r="AE771" s="78">
        <f t="shared" si="239"/>
        <v>0</v>
      </c>
      <c r="AF771" s="219" t="s">
        <v>13</v>
      </c>
      <c r="AG771" s="220"/>
    </row>
    <row r="772" spans="1:33" s="101" customFormat="1" ht="17.25" customHeight="1">
      <c r="A772" s="200"/>
      <c r="B772" s="228"/>
      <c r="C772" s="190"/>
      <c r="D772" s="81"/>
      <c r="E772" s="82"/>
      <c r="F772" s="82">
        <v>1</v>
      </c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3"/>
      <c r="S772" s="141" t="s">
        <v>298</v>
      </c>
      <c r="T772" s="141" t="s">
        <v>299</v>
      </c>
      <c r="U772" s="80" t="s">
        <v>81</v>
      </c>
      <c r="V772" s="81">
        <f aca="true" t="shared" si="240" ref="V772:W778">X772+Z772+AB772+AD772</f>
        <v>7854.9</v>
      </c>
      <c r="W772" s="81">
        <f t="shared" si="240"/>
        <v>0</v>
      </c>
      <c r="X772" s="85">
        <v>7854.9</v>
      </c>
      <c r="Y772" s="81">
        <v>0</v>
      </c>
      <c r="Z772" s="81">
        <v>0</v>
      </c>
      <c r="AA772" s="81">
        <v>0</v>
      </c>
      <c r="AB772" s="81">
        <v>0</v>
      </c>
      <c r="AC772" s="81">
        <v>0</v>
      </c>
      <c r="AD772" s="81">
        <v>0</v>
      </c>
      <c r="AE772" s="81">
        <v>0</v>
      </c>
      <c r="AF772" s="221"/>
      <c r="AG772" s="222"/>
    </row>
    <row r="773" spans="1:33" s="101" customFormat="1" ht="17.25" customHeight="1">
      <c r="A773" s="200"/>
      <c r="B773" s="228"/>
      <c r="C773" s="190"/>
      <c r="D773" s="81"/>
      <c r="E773" s="82"/>
      <c r="F773" s="82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3"/>
      <c r="S773" s="86"/>
      <c r="T773" s="86"/>
      <c r="U773" s="80" t="s">
        <v>82</v>
      </c>
      <c r="V773" s="81">
        <f t="shared" si="240"/>
        <v>0</v>
      </c>
      <c r="W773" s="81">
        <f t="shared" si="240"/>
        <v>0</v>
      </c>
      <c r="X773" s="85">
        <v>0</v>
      </c>
      <c r="Y773" s="81">
        <v>0</v>
      </c>
      <c r="Z773" s="81">
        <v>0</v>
      </c>
      <c r="AA773" s="81">
        <v>0</v>
      </c>
      <c r="AB773" s="81">
        <v>0</v>
      </c>
      <c r="AC773" s="81">
        <v>0</v>
      </c>
      <c r="AD773" s="81">
        <v>0</v>
      </c>
      <c r="AE773" s="81">
        <v>0</v>
      </c>
      <c r="AF773" s="221"/>
      <c r="AG773" s="222"/>
    </row>
    <row r="774" spans="1:33" s="101" customFormat="1" ht="17.25" customHeight="1">
      <c r="A774" s="200"/>
      <c r="B774" s="228"/>
      <c r="C774" s="190"/>
      <c r="D774" s="81"/>
      <c r="E774" s="82"/>
      <c r="F774" s="82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3"/>
      <c r="S774" s="84"/>
      <c r="T774" s="84"/>
      <c r="U774" s="80" t="s">
        <v>239</v>
      </c>
      <c r="V774" s="81">
        <f t="shared" si="240"/>
        <v>0</v>
      </c>
      <c r="W774" s="81">
        <f t="shared" si="240"/>
        <v>0</v>
      </c>
      <c r="X774" s="85">
        <v>0</v>
      </c>
      <c r="Y774" s="81">
        <v>0</v>
      </c>
      <c r="Z774" s="81">
        <v>0</v>
      </c>
      <c r="AA774" s="81">
        <v>0</v>
      </c>
      <c r="AB774" s="81">
        <v>0</v>
      </c>
      <c r="AC774" s="81">
        <v>0</v>
      </c>
      <c r="AD774" s="81">
        <v>0</v>
      </c>
      <c r="AE774" s="81">
        <v>0</v>
      </c>
      <c r="AF774" s="221"/>
      <c r="AG774" s="222"/>
    </row>
    <row r="775" spans="1:33" s="101" customFormat="1" ht="17.25" customHeight="1">
      <c r="A775" s="200"/>
      <c r="B775" s="228"/>
      <c r="C775" s="190"/>
      <c r="D775" s="81"/>
      <c r="E775" s="82"/>
      <c r="F775" s="82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3"/>
      <c r="S775" s="86"/>
      <c r="T775" s="86"/>
      <c r="U775" s="80" t="s">
        <v>240</v>
      </c>
      <c r="V775" s="81">
        <f t="shared" si="240"/>
        <v>0</v>
      </c>
      <c r="W775" s="81">
        <f t="shared" si="240"/>
        <v>0</v>
      </c>
      <c r="X775" s="85">
        <v>0</v>
      </c>
      <c r="Y775" s="81">
        <v>0</v>
      </c>
      <c r="Z775" s="81">
        <v>0</v>
      </c>
      <c r="AA775" s="81">
        <v>0</v>
      </c>
      <c r="AB775" s="81">
        <v>0</v>
      </c>
      <c r="AC775" s="81">
        <v>0</v>
      </c>
      <c r="AD775" s="81">
        <v>0</v>
      </c>
      <c r="AE775" s="81">
        <v>0</v>
      </c>
      <c r="AF775" s="221"/>
      <c r="AG775" s="222"/>
    </row>
    <row r="776" spans="1:33" s="101" customFormat="1" ht="17.25" customHeight="1">
      <c r="A776" s="200"/>
      <c r="B776" s="228"/>
      <c r="C776" s="190"/>
      <c r="D776" s="81"/>
      <c r="E776" s="82"/>
      <c r="F776" s="82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3"/>
      <c r="S776" s="84"/>
      <c r="T776" s="84"/>
      <c r="U776" s="80" t="s">
        <v>241</v>
      </c>
      <c r="V776" s="81">
        <f t="shared" si="240"/>
        <v>0</v>
      </c>
      <c r="W776" s="81">
        <f t="shared" si="240"/>
        <v>0</v>
      </c>
      <c r="X776" s="85">
        <v>0</v>
      </c>
      <c r="Y776" s="81">
        <v>0</v>
      </c>
      <c r="Z776" s="81">
        <v>0</v>
      </c>
      <c r="AA776" s="81">
        <v>0</v>
      </c>
      <c r="AB776" s="81">
        <v>0</v>
      </c>
      <c r="AC776" s="81">
        <v>0</v>
      </c>
      <c r="AD776" s="81">
        <v>0</v>
      </c>
      <c r="AE776" s="81">
        <v>0</v>
      </c>
      <c r="AF776" s="221"/>
      <c r="AG776" s="222"/>
    </row>
    <row r="777" spans="1:33" s="101" customFormat="1" ht="17.25" customHeight="1">
      <c r="A777" s="200"/>
      <c r="B777" s="228"/>
      <c r="C777" s="81"/>
      <c r="D777" s="81"/>
      <c r="E777" s="82"/>
      <c r="F777" s="82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3"/>
      <c r="S777" s="86"/>
      <c r="T777" s="86"/>
      <c r="U777" s="80" t="s">
        <v>252</v>
      </c>
      <c r="V777" s="81">
        <f t="shared" si="240"/>
        <v>0</v>
      </c>
      <c r="W777" s="81">
        <f t="shared" si="240"/>
        <v>0</v>
      </c>
      <c r="X777" s="85">
        <v>0</v>
      </c>
      <c r="Y777" s="81">
        <v>0</v>
      </c>
      <c r="Z777" s="81">
        <v>0</v>
      </c>
      <c r="AA777" s="81">
        <v>0</v>
      </c>
      <c r="AB777" s="81">
        <v>0</v>
      </c>
      <c r="AC777" s="81">
        <v>0</v>
      </c>
      <c r="AD777" s="81">
        <v>0</v>
      </c>
      <c r="AE777" s="81">
        <v>0</v>
      </c>
      <c r="AF777" s="221"/>
      <c r="AG777" s="222"/>
    </row>
    <row r="778" spans="1:33" s="101" customFormat="1" ht="17.25" customHeight="1" thickBot="1">
      <c r="A778" s="201"/>
      <c r="B778" s="239"/>
      <c r="C778" s="88"/>
      <c r="D778" s="81"/>
      <c r="E778" s="82"/>
      <c r="F778" s="82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3"/>
      <c r="S778" s="84"/>
      <c r="T778" s="84"/>
      <c r="U778" s="80" t="s">
        <v>253</v>
      </c>
      <c r="V778" s="81">
        <f t="shared" si="240"/>
        <v>0</v>
      </c>
      <c r="W778" s="81">
        <f t="shared" si="240"/>
        <v>0</v>
      </c>
      <c r="X778" s="85">
        <v>0</v>
      </c>
      <c r="Y778" s="81">
        <v>0</v>
      </c>
      <c r="Z778" s="81">
        <v>0</v>
      </c>
      <c r="AA778" s="81">
        <v>0</v>
      </c>
      <c r="AB778" s="81">
        <v>0</v>
      </c>
      <c r="AC778" s="81">
        <v>0</v>
      </c>
      <c r="AD778" s="81">
        <v>0</v>
      </c>
      <c r="AE778" s="81">
        <v>0</v>
      </c>
      <c r="AF778" s="223"/>
      <c r="AG778" s="224"/>
    </row>
    <row r="779" spans="1:33" s="67" customFormat="1" ht="17.25" customHeight="1">
      <c r="A779" s="199" t="s">
        <v>225</v>
      </c>
      <c r="B779" s="236" t="s">
        <v>254</v>
      </c>
      <c r="C779" s="217"/>
      <c r="D779" s="93"/>
      <c r="E779" s="94"/>
      <c r="F779" s="94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5"/>
      <c r="S779" s="96"/>
      <c r="T779" s="96"/>
      <c r="U779" s="68" t="s">
        <v>12</v>
      </c>
      <c r="V779" s="69">
        <f aca="true" t="shared" si="241" ref="V779:AE779">SUM(V780:V786)</f>
        <v>20000</v>
      </c>
      <c r="W779" s="69">
        <f t="shared" si="241"/>
        <v>0</v>
      </c>
      <c r="X779" s="69">
        <f t="shared" si="241"/>
        <v>20000</v>
      </c>
      <c r="Y779" s="69">
        <f t="shared" si="241"/>
        <v>0</v>
      </c>
      <c r="Z779" s="69">
        <f t="shared" si="241"/>
        <v>0</v>
      </c>
      <c r="AA779" s="69">
        <f t="shared" si="241"/>
        <v>0</v>
      </c>
      <c r="AB779" s="69">
        <f t="shared" si="241"/>
        <v>0</v>
      </c>
      <c r="AC779" s="69">
        <f t="shared" si="241"/>
        <v>0</v>
      </c>
      <c r="AD779" s="69">
        <f t="shared" si="241"/>
        <v>0</v>
      </c>
      <c r="AE779" s="69">
        <f t="shared" si="241"/>
        <v>0</v>
      </c>
      <c r="AF779" s="211" t="s">
        <v>13</v>
      </c>
      <c r="AG779" s="212"/>
    </row>
    <row r="780" spans="1:33" s="67" customFormat="1" ht="17.25" customHeight="1">
      <c r="A780" s="200"/>
      <c r="B780" s="237"/>
      <c r="C780" s="218"/>
      <c r="D780" s="97"/>
      <c r="E780" s="98"/>
      <c r="F780" s="98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"/>
      <c r="S780" s="65"/>
      <c r="T780" s="65"/>
      <c r="U780" s="66" t="s">
        <v>81</v>
      </c>
      <c r="V780" s="97">
        <f aca="true" t="shared" si="242" ref="V780:V786">X780+Z780+AB780+AD780</f>
        <v>0</v>
      </c>
      <c r="W780" s="97">
        <f aca="true" t="shared" si="243" ref="W780:W786">Y780+AA780+AC780+AE780</f>
        <v>0</v>
      </c>
      <c r="X780" s="71">
        <v>0</v>
      </c>
      <c r="Y780" s="97">
        <v>0</v>
      </c>
      <c r="Z780" s="97">
        <v>0</v>
      </c>
      <c r="AA780" s="97">
        <v>0</v>
      </c>
      <c r="AB780" s="97">
        <v>0</v>
      </c>
      <c r="AC780" s="97">
        <v>0</v>
      </c>
      <c r="AD780" s="97">
        <v>0</v>
      </c>
      <c r="AE780" s="97">
        <v>0</v>
      </c>
      <c r="AF780" s="213"/>
      <c r="AG780" s="214"/>
    </row>
    <row r="781" spans="1:33" s="67" customFormat="1" ht="17.25" customHeight="1">
      <c r="A781" s="200"/>
      <c r="B781" s="237"/>
      <c r="C781" s="218"/>
      <c r="D781" s="97"/>
      <c r="E781" s="98"/>
      <c r="F781" s="98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"/>
      <c r="S781" s="99"/>
      <c r="T781" s="99"/>
      <c r="U781" s="66" t="s">
        <v>82</v>
      </c>
      <c r="V781" s="97">
        <f t="shared" si="242"/>
        <v>0</v>
      </c>
      <c r="W781" s="97">
        <f t="shared" si="243"/>
        <v>0</v>
      </c>
      <c r="X781" s="71">
        <v>0</v>
      </c>
      <c r="Y781" s="97">
        <v>0</v>
      </c>
      <c r="Z781" s="97">
        <v>0</v>
      </c>
      <c r="AA781" s="97">
        <v>0</v>
      </c>
      <c r="AB781" s="97">
        <v>0</v>
      </c>
      <c r="AC781" s="97">
        <v>0</v>
      </c>
      <c r="AD781" s="97">
        <v>0</v>
      </c>
      <c r="AE781" s="97">
        <v>0</v>
      </c>
      <c r="AF781" s="213"/>
      <c r="AG781" s="214"/>
    </row>
    <row r="782" spans="1:33" s="67" customFormat="1" ht="17.25" customHeight="1">
      <c r="A782" s="200"/>
      <c r="B782" s="237"/>
      <c r="C782" s="218"/>
      <c r="D782" s="97"/>
      <c r="E782" s="98"/>
      <c r="F782" s="98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"/>
      <c r="S782" s="65"/>
      <c r="T782" s="65"/>
      <c r="U782" s="66" t="s">
        <v>239</v>
      </c>
      <c r="V782" s="97">
        <f t="shared" si="242"/>
        <v>0</v>
      </c>
      <c r="W782" s="97">
        <f t="shared" si="243"/>
        <v>0</v>
      </c>
      <c r="X782" s="71">
        <v>0</v>
      </c>
      <c r="Y782" s="97">
        <v>0</v>
      </c>
      <c r="Z782" s="97">
        <v>0</v>
      </c>
      <c r="AA782" s="97">
        <v>0</v>
      </c>
      <c r="AB782" s="97">
        <v>0</v>
      </c>
      <c r="AC782" s="97">
        <v>0</v>
      </c>
      <c r="AD782" s="97">
        <v>0</v>
      </c>
      <c r="AE782" s="97">
        <v>0</v>
      </c>
      <c r="AF782" s="213"/>
      <c r="AG782" s="214"/>
    </row>
    <row r="783" spans="1:33" s="67" customFormat="1" ht="17.25" customHeight="1">
      <c r="A783" s="200"/>
      <c r="B783" s="237"/>
      <c r="C783" s="218"/>
      <c r="D783" s="97"/>
      <c r="E783" s="98"/>
      <c r="F783" s="98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"/>
      <c r="S783" s="186"/>
      <c r="T783" s="186"/>
      <c r="U783" s="66" t="s">
        <v>240</v>
      </c>
      <c r="V783" s="135">
        <f>X783+Z783+AB783+AD783</f>
        <v>0</v>
      </c>
      <c r="W783" s="135">
        <f>Y783+AA783+AC783+AE783</f>
        <v>0</v>
      </c>
      <c r="X783" s="71">
        <v>0</v>
      </c>
      <c r="Y783" s="97">
        <v>0</v>
      </c>
      <c r="Z783" s="97">
        <v>0</v>
      </c>
      <c r="AA783" s="97">
        <v>0</v>
      </c>
      <c r="AB783" s="97">
        <v>0</v>
      </c>
      <c r="AC783" s="97">
        <v>0</v>
      </c>
      <c r="AD783" s="97">
        <v>0</v>
      </c>
      <c r="AE783" s="97">
        <v>0</v>
      </c>
      <c r="AF783" s="213"/>
      <c r="AG783" s="214"/>
    </row>
    <row r="784" spans="1:33" s="67" customFormat="1" ht="17.25" customHeight="1">
      <c r="A784" s="200"/>
      <c r="B784" s="237"/>
      <c r="C784" s="218"/>
      <c r="D784" s="97"/>
      <c r="E784" s="98"/>
      <c r="F784" s="98">
        <v>1</v>
      </c>
      <c r="G784" s="177"/>
      <c r="H784" s="177">
        <v>1</v>
      </c>
      <c r="I784" s="97"/>
      <c r="J784" s="97"/>
      <c r="K784" s="97"/>
      <c r="L784" s="97"/>
      <c r="M784" s="97"/>
      <c r="N784" s="97"/>
      <c r="O784" s="97"/>
      <c r="P784" s="97"/>
      <c r="Q784" s="97"/>
      <c r="R784" s="9"/>
      <c r="S784" s="142" t="s">
        <v>298</v>
      </c>
      <c r="T784" s="142" t="s">
        <v>299</v>
      </c>
      <c r="U784" s="66" t="s">
        <v>241</v>
      </c>
      <c r="V784" s="176">
        <f>X784+Z784+AB784+AD784</f>
        <v>20000</v>
      </c>
      <c r="W784" s="176">
        <f>Y784+AA784+AC784+AE784</f>
        <v>0</v>
      </c>
      <c r="X784" s="71">
        <v>20000</v>
      </c>
      <c r="Y784" s="97">
        <v>0</v>
      </c>
      <c r="Z784" s="97">
        <v>0</v>
      </c>
      <c r="AA784" s="97">
        <v>0</v>
      </c>
      <c r="AB784" s="97">
        <v>0</v>
      </c>
      <c r="AC784" s="97">
        <v>0</v>
      </c>
      <c r="AD784" s="97">
        <v>0</v>
      </c>
      <c r="AE784" s="97">
        <v>0</v>
      </c>
      <c r="AF784" s="213"/>
      <c r="AG784" s="214"/>
    </row>
    <row r="785" spans="1:33" s="67" customFormat="1" ht="17.25" customHeight="1">
      <c r="A785" s="200"/>
      <c r="B785" s="237"/>
      <c r="C785" s="97"/>
      <c r="D785" s="97"/>
      <c r="E785" s="98"/>
      <c r="F785" s="98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"/>
      <c r="S785" s="99"/>
      <c r="T785" s="99"/>
      <c r="U785" s="66" t="s">
        <v>252</v>
      </c>
      <c r="V785" s="97">
        <f t="shared" si="242"/>
        <v>0</v>
      </c>
      <c r="W785" s="97">
        <f t="shared" si="243"/>
        <v>0</v>
      </c>
      <c r="X785" s="71">
        <v>0</v>
      </c>
      <c r="Y785" s="97">
        <v>0</v>
      </c>
      <c r="Z785" s="97">
        <v>0</v>
      </c>
      <c r="AA785" s="97">
        <v>0</v>
      </c>
      <c r="AB785" s="97">
        <v>0</v>
      </c>
      <c r="AC785" s="97">
        <v>0</v>
      </c>
      <c r="AD785" s="97">
        <v>0</v>
      </c>
      <c r="AE785" s="97">
        <v>0</v>
      </c>
      <c r="AF785" s="213"/>
      <c r="AG785" s="214"/>
    </row>
    <row r="786" spans="1:33" s="67" customFormat="1" ht="17.25" customHeight="1" thickBot="1">
      <c r="A786" s="201"/>
      <c r="B786" s="238"/>
      <c r="C786" s="100"/>
      <c r="D786" s="97"/>
      <c r="E786" s="98"/>
      <c r="F786" s="98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"/>
      <c r="S786" s="65"/>
      <c r="T786" s="65"/>
      <c r="U786" s="66" t="s">
        <v>253</v>
      </c>
      <c r="V786" s="97">
        <f t="shared" si="242"/>
        <v>0</v>
      </c>
      <c r="W786" s="97">
        <f t="shared" si="243"/>
        <v>0</v>
      </c>
      <c r="X786" s="71">
        <v>0</v>
      </c>
      <c r="Y786" s="97">
        <v>0</v>
      </c>
      <c r="Z786" s="97">
        <v>0</v>
      </c>
      <c r="AA786" s="97">
        <v>0</v>
      </c>
      <c r="AB786" s="97">
        <v>0</v>
      </c>
      <c r="AC786" s="97">
        <v>0</v>
      </c>
      <c r="AD786" s="97">
        <v>0</v>
      </c>
      <c r="AE786" s="97">
        <v>0</v>
      </c>
      <c r="AF786" s="215"/>
      <c r="AG786" s="216"/>
    </row>
    <row r="787" spans="1:33" s="67" customFormat="1" ht="17.25" customHeight="1">
      <c r="A787" s="199" t="s">
        <v>226</v>
      </c>
      <c r="B787" s="202" t="s">
        <v>283</v>
      </c>
      <c r="C787" s="217"/>
      <c r="D787" s="93"/>
      <c r="E787" s="94"/>
      <c r="F787" s="94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5"/>
      <c r="S787" s="96"/>
      <c r="T787" s="96"/>
      <c r="U787" s="68" t="s">
        <v>12</v>
      </c>
      <c r="V787" s="69">
        <f aca="true" t="shared" si="244" ref="V787:AE787">SUM(V788:V794)</f>
        <v>399987.29000000004</v>
      </c>
      <c r="W787" s="69">
        <f t="shared" si="244"/>
        <v>0</v>
      </c>
      <c r="X787" s="69">
        <f t="shared" si="244"/>
        <v>32956.9</v>
      </c>
      <c r="Y787" s="69">
        <f t="shared" si="244"/>
        <v>0</v>
      </c>
      <c r="Z787" s="69">
        <f t="shared" si="244"/>
        <v>252696</v>
      </c>
      <c r="AA787" s="69">
        <f t="shared" si="244"/>
        <v>0</v>
      </c>
      <c r="AB787" s="69">
        <f t="shared" si="244"/>
        <v>25988.53</v>
      </c>
      <c r="AC787" s="69">
        <f t="shared" si="244"/>
        <v>0</v>
      </c>
      <c r="AD787" s="69">
        <f t="shared" si="244"/>
        <v>88345.86</v>
      </c>
      <c r="AE787" s="69">
        <f t="shared" si="244"/>
        <v>0</v>
      </c>
      <c r="AF787" s="211" t="s">
        <v>41</v>
      </c>
      <c r="AG787" s="212"/>
    </row>
    <row r="788" spans="1:33" s="67" customFormat="1" ht="17.25" customHeight="1">
      <c r="A788" s="200"/>
      <c r="B788" s="203"/>
      <c r="C788" s="218"/>
      <c r="D788" s="97"/>
      <c r="E788" s="98"/>
      <c r="F788" s="98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"/>
      <c r="S788" s="65"/>
      <c r="T788" s="65"/>
      <c r="U788" s="66" t="s">
        <v>81</v>
      </c>
      <c r="V788" s="97">
        <f aca="true" t="shared" si="245" ref="V788:V794">X788+Z788+AB788+AD788</f>
        <v>0</v>
      </c>
      <c r="W788" s="97">
        <f aca="true" t="shared" si="246" ref="W788:W794">Y788+AA788+AC788+AE788</f>
        <v>0</v>
      </c>
      <c r="X788" s="71">
        <v>0</v>
      </c>
      <c r="Y788" s="97">
        <v>0</v>
      </c>
      <c r="Z788" s="97">
        <v>0</v>
      </c>
      <c r="AA788" s="97">
        <v>0</v>
      </c>
      <c r="AB788" s="97">
        <v>0</v>
      </c>
      <c r="AC788" s="97">
        <v>0</v>
      </c>
      <c r="AD788" s="97">
        <v>0</v>
      </c>
      <c r="AE788" s="97">
        <v>0</v>
      </c>
      <c r="AF788" s="213"/>
      <c r="AG788" s="214"/>
    </row>
    <row r="789" spans="1:33" s="67" customFormat="1" ht="17.25" customHeight="1">
      <c r="A789" s="200"/>
      <c r="B789" s="203"/>
      <c r="C789" s="218"/>
      <c r="D789" s="97"/>
      <c r="E789" s="98"/>
      <c r="F789" s="98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"/>
      <c r="S789" s="99"/>
      <c r="T789" s="99"/>
      <c r="U789" s="66" t="s">
        <v>82</v>
      </c>
      <c r="V789" s="97">
        <f t="shared" si="245"/>
        <v>0</v>
      </c>
      <c r="W789" s="97">
        <f t="shared" si="246"/>
        <v>0</v>
      </c>
      <c r="X789" s="71">
        <v>0</v>
      </c>
      <c r="Y789" s="97">
        <v>0</v>
      </c>
      <c r="Z789" s="97">
        <v>0</v>
      </c>
      <c r="AA789" s="97">
        <v>0</v>
      </c>
      <c r="AB789" s="97">
        <v>0</v>
      </c>
      <c r="AC789" s="97">
        <v>0</v>
      </c>
      <c r="AD789" s="97">
        <v>0</v>
      </c>
      <c r="AE789" s="97">
        <v>0</v>
      </c>
      <c r="AF789" s="213"/>
      <c r="AG789" s="214"/>
    </row>
    <row r="790" spans="1:33" s="67" customFormat="1" ht="17.25" customHeight="1">
      <c r="A790" s="200"/>
      <c r="B790" s="203"/>
      <c r="C790" s="218"/>
      <c r="D790" s="97"/>
      <c r="E790" s="98"/>
      <c r="F790" s="98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"/>
      <c r="S790" s="65"/>
      <c r="T790" s="65"/>
      <c r="U790" s="66" t="s">
        <v>239</v>
      </c>
      <c r="V790" s="97">
        <f t="shared" si="245"/>
        <v>0</v>
      </c>
      <c r="W790" s="97">
        <f t="shared" si="246"/>
        <v>0</v>
      </c>
      <c r="X790" s="71">
        <v>0</v>
      </c>
      <c r="Y790" s="97">
        <v>0</v>
      </c>
      <c r="Z790" s="97">
        <v>0</v>
      </c>
      <c r="AA790" s="97">
        <v>0</v>
      </c>
      <c r="AB790" s="97">
        <v>0</v>
      </c>
      <c r="AC790" s="97">
        <v>0</v>
      </c>
      <c r="AD790" s="97">
        <v>0</v>
      </c>
      <c r="AE790" s="97">
        <v>0</v>
      </c>
      <c r="AF790" s="213"/>
      <c r="AG790" s="214"/>
    </row>
    <row r="791" spans="1:33" s="67" customFormat="1" ht="17.25" customHeight="1">
      <c r="A791" s="200"/>
      <c r="B791" s="203"/>
      <c r="C791" s="218"/>
      <c r="D791" s="97"/>
      <c r="E791" s="98"/>
      <c r="F791" s="98"/>
      <c r="G791" s="97"/>
      <c r="H791" s="97">
        <v>11</v>
      </c>
      <c r="I791" s="97"/>
      <c r="J791" s="97"/>
      <c r="K791" s="97"/>
      <c r="L791" s="97"/>
      <c r="M791" s="97"/>
      <c r="N791" s="97"/>
      <c r="O791" s="97"/>
      <c r="P791" s="97"/>
      <c r="Q791" s="97"/>
      <c r="R791" s="9"/>
      <c r="S791" s="99"/>
      <c r="T791" s="99"/>
      <c r="U791" s="66" t="s">
        <v>240</v>
      </c>
      <c r="V791" s="135">
        <f>X791+Z791+AB791+AD791</f>
        <v>399987.29000000004</v>
      </c>
      <c r="W791" s="135">
        <f>Y791+AA791+AC791+AE791</f>
        <v>0</v>
      </c>
      <c r="X791" s="71">
        <v>32956.9</v>
      </c>
      <c r="Y791" s="135">
        <v>0</v>
      </c>
      <c r="Z791" s="135">
        <v>252696</v>
      </c>
      <c r="AA791" s="135">
        <v>0</v>
      </c>
      <c r="AB791" s="135">
        <v>25988.53</v>
      </c>
      <c r="AC791" s="97">
        <v>0</v>
      </c>
      <c r="AD791" s="135">
        <v>88345.86</v>
      </c>
      <c r="AE791" s="97">
        <v>0</v>
      </c>
      <c r="AF791" s="213"/>
      <c r="AG791" s="214"/>
    </row>
    <row r="792" spans="1:33" s="67" customFormat="1" ht="17.25" customHeight="1">
      <c r="A792" s="200"/>
      <c r="B792" s="203"/>
      <c r="C792" s="218"/>
      <c r="D792" s="97"/>
      <c r="E792" s="98"/>
      <c r="F792" s="98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"/>
      <c r="S792" s="65"/>
      <c r="T792" s="65"/>
      <c r="U792" s="66" t="s">
        <v>241</v>
      </c>
      <c r="V792" s="97">
        <f t="shared" si="245"/>
        <v>0</v>
      </c>
      <c r="W792" s="97">
        <f t="shared" si="246"/>
        <v>0</v>
      </c>
      <c r="X792" s="71">
        <v>0</v>
      </c>
      <c r="Y792" s="97">
        <v>0</v>
      </c>
      <c r="Z792" s="97">
        <v>0</v>
      </c>
      <c r="AA792" s="97">
        <v>0</v>
      </c>
      <c r="AB792" s="97">
        <v>0</v>
      </c>
      <c r="AC792" s="97">
        <v>0</v>
      </c>
      <c r="AD792" s="97">
        <v>0</v>
      </c>
      <c r="AE792" s="97">
        <v>0</v>
      </c>
      <c r="AF792" s="213"/>
      <c r="AG792" s="214"/>
    </row>
    <row r="793" spans="1:33" s="67" customFormat="1" ht="17.25" customHeight="1">
      <c r="A793" s="200"/>
      <c r="B793" s="203"/>
      <c r="C793" s="97"/>
      <c r="D793" s="97"/>
      <c r="E793" s="98"/>
      <c r="F793" s="98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"/>
      <c r="S793" s="99"/>
      <c r="T793" s="99"/>
      <c r="U793" s="66" t="s">
        <v>252</v>
      </c>
      <c r="V793" s="97">
        <f t="shared" si="245"/>
        <v>0</v>
      </c>
      <c r="W793" s="97">
        <f t="shared" si="246"/>
        <v>0</v>
      </c>
      <c r="X793" s="71">
        <v>0</v>
      </c>
      <c r="Y793" s="97">
        <v>0</v>
      </c>
      <c r="Z793" s="97">
        <v>0</v>
      </c>
      <c r="AA793" s="97">
        <v>0</v>
      </c>
      <c r="AB793" s="97">
        <v>0</v>
      </c>
      <c r="AC793" s="97">
        <v>0</v>
      </c>
      <c r="AD793" s="97">
        <v>0</v>
      </c>
      <c r="AE793" s="97">
        <v>0</v>
      </c>
      <c r="AF793" s="213"/>
      <c r="AG793" s="214"/>
    </row>
    <row r="794" spans="1:33" s="67" customFormat="1" ht="17.25" customHeight="1" thickBot="1">
      <c r="A794" s="201"/>
      <c r="B794" s="204"/>
      <c r="C794" s="100"/>
      <c r="D794" s="97"/>
      <c r="E794" s="98"/>
      <c r="F794" s="98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"/>
      <c r="S794" s="65"/>
      <c r="T794" s="65"/>
      <c r="U794" s="66" t="s">
        <v>253</v>
      </c>
      <c r="V794" s="97">
        <f t="shared" si="245"/>
        <v>0</v>
      </c>
      <c r="W794" s="97">
        <f t="shared" si="246"/>
        <v>0</v>
      </c>
      <c r="X794" s="71">
        <v>0</v>
      </c>
      <c r="Y794" s="97">
        <v>0</v>
      </c>
      <c r="Z794" s="97">
        <v>0</v>
      </c>
      <c r="AA794" s="97">
        <v>0</v>
      </c>
      <c r="AB794" s="97">
        <v>0</v>
      </c>
      <c r="AC794" s="97">
        <v>0</v>
      </c>
      <c r="AD794" s="97">
        <v>0</v>
      </c>
      <c r="AE794" s="97">
        <v>0</v>
      </c>
      <c r="AF794" s="215"/>
      <c r="AG794" s="216"/>
    </row>
    <row r="795" spans="1:33" s="67" customFormat="1" ht="17.25" customHeight="1">
      <c r="A795" s="199" t="s">
        <v>227</v>
      </c>
      <c r="B795" s="202" t="s">
        <v>251</v>
      </c>
      <c r="C795" s="197"/>
      <c r="D795" s="147"/>
      <c r="E795" s="148"/>
      <c r="F795" s="148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9"/>
      <c r="S795" s="150"/>
      <c r="T795" s="150"/>
      <c r="U795" s="146" t="s">
        <v>12</v>
      </c>
      <c r="V795" s="151">
        <f>SUM(V796:V802)</f>
        <v>1000</v>
      </c>
      <c r="W795" s="151">
        <f>SUM(W796:W802)</f>
        <v>0</v>
      </c>
      <c r="X795" s="151">
        <f>SUM(X796:X802)</f>
        <v>1000</v>
      </c>
      <c r="Y795" s="151">
        <f aca="true" t="shared" si="247" ref="Y795:AE795">SUM(Y796:Y802)</f>
        <v>0</v>
      </c>
      <c r="Z795" s="151">
        <f t="shared" si="247"/>
        <v>0</v>
      </c>
      <c r="AA795" s="151">
        <f t="shared" si="247"/>
        <v>0</v>
      </c>
      <c r="AB795" s="151">
        <f t="shared" si="247"/>
        <v>0</v>
      </c>
      <c r="AC795" s="151">
        <f t="shared" si="247"/>
        <v>0</v>
      </c>
      <c r="AD795" s="151">
        <f t="shared" si="247"/>
        <v>0</v>
      </c>
      <c r="AE795" s="151">
        <f t="shared" si="247"/>
        <v>0</v>
      </c>
      <c r="AF795" s="240" t="s">
        <v>41</v>
      </c>
      <c r="AG795" s="241"/>
    </row>
    <row r="796" spans="1:33" s="67" customFormat="1" ht="17.25" customHeight="1">
      <c r="A796" s="200"/>
      <c r="B796" s="203"/>
      <c r="C796" s="198"/>
      <c r="D796" s="154"/>
      <c r="E796" s="155"/>
      <c r="F796" s="155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>
        <v>1</v>
      </c>
      <c r="Q796" s="154">
        <v>1</v>
      </c>
      <c r="R796" s="156"/>
      <c r="S796" s="160"/>
      <c r="T796" s="160"/>
      <c r="U796" s="153" t="s">
        <v>81</v>
      </c>
      <c r="V796" s="154">
        <f aca="true" t="shared" si="248" ref="V796:V802">X796+Z796+AB796+AD796</f>
        <v>1000</v>
      </c>
      <c r="W796" s="154">
        <f aca="true" t="shared" si="249" ref="W796:W802">Y796+AA796+AC796+AE796</f>
        <v>0</v>
      </c>
      <c r="X796" s="158">
        <v>1000</v>
      </c>
      <c r="Y796" s="154">
        <v>0</v>
      </c>
      <c r="Z796" s="154">
        <v>0</v>
      </c>
      <c r="AA796" s="154">
        <v>0</v>
      </c>
      <c r="AB796" s="154">
        <v>0</v>
      </c>
      <c r="AC796" s="154">
        <v>0</v>
      </c>
      <c r="AD796" s="154">
        <v>0</v>
      </c>
      <c r="AE796" s="154">
        <v>0</v>
      </c>
      <c r="AF796" s="242"/>
      <c r="AG796" s="243"/>
    </row>
    <row r="797" spans="1:33" s="67" customFormat="1" ht="17.25" customHeight="1">
      <c r="A797" s="200"/>
      <c r="B797" s="203"/>
      <c r="C797" s="198"/>
      <c r="D797" s="154"/>
      <c r="E797" s="155"/>
      <c r="F797" s="155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  <c r="R797" s="156"/>
      <c r="S797" s="159"/>
      <c r="T797" s="159"/>
      <c r="U797" s="153" t="s">
        <v>82</v>
      </c>
      <c r="V797" s="154">
        <f t="shared" si="248"/>
        <v>0</v>
      </c>
      <c r="W797" s="154">
        <f t="shared" si="249"/>
        <v>0</v>
      </c>
      <c r="X797" s="158">
        <v>0</v>
      </c>
      <c r="Y797" s="154">
        <v>0</v>
      </c>
      <c r="Z797" s="154">
        <v>0</v>
      </c>
      <c r="AA797" s="154">
        <v>0</v>
      </c>
      <c r="AB797" s="154">
        <v>0</v>
      </c>
      <c r="AC797" s="154">
        <v>0</v>
      </c>
      <c r="AD797" s="154">
        <v>0</v>
      </c>
      <c r="AE797" s="154">
        <v>0</v>
      </c>
      <c r="AF797" s="242"/>
      <c r="AG797" s="243"/>
    </row>
    <row r="798" spans="1:33" s="67" customFormat="1" ht="17.25" customHeight="1">
      <c r="A798" s="200"/>
      <c r="B798" s="203"/>
      <c r="C798" s="198"/>
      <c r="D798" s="154"/>
      <c r="E798" s="155"/>
      <c r="F798" s="155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  <c r="R798" s="156"/>
      <c r="S798" s="160"/>
      <c r="T798" s="160"/>
      <c r="U798" s="153" t="s">
        <v>239</v>
      </c>
      <c r="V798" s="154">
        <f t="shared" si="248"/>
        <v>0</v>
      </c>
      <c r="W798" s="154">
        <f t="shared" si="249"/>
        <v>0</v>
      </c>
      <c r="X798" s="158">
        <v>0</v>
      </c>
      <c r="Y798" s="154">
        <v>0</v>
      </c>
      <c r="Z798" s="154">
        <v>0</v>
      </c>
      <c r="AA798" s="154">
        <v>0</v>
      </c>
      <c r="AB798" s="154">
        <v>0</v>
      </c>
      <c r="AC798" s="154">
        <v>0</v>
      </c>
      <c r="AD798" s="154">
        <v>0</v>
      </c>
      <c r="AE798" s="154">
        <v>0</v>
      </c>
      <c r="AF798" s="242"/>
      <c r="AG798" s="243"/>
    </row>
    <row r="799" spans="1:33" s="70" customFormat="1" ht="17.25" customHeight="1">
      <c r="A799" s="200"/>
      <c r="B799" s="203"/>
      <c r="C799" s="198"/>
      <c r="D799" s="154"/>
      <c r="E799" s="155"/>
      <c r="F799" s="155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6"/>
      <c r="S799" s="159"/>
      <c r="T799" s="159"/>
      <c r="U799" s="153" t="s">
        <v>240</v>
      </c>
      <c r="V799" s="154">
        <f t="shared" si="248"/>
        <v>0</v>
      </c>
      <c r="W799" s="154">
        <f t="shared" si="249"/>
        <v>0</v>
      </c>
      <c r="X799" s="158">
        <v>0</v>
      </c>
      <c r="Y799" s="154">
        <v>0</v>
      </c>
      <c r="Z799" s="154">
        <v>0</v>
      </c>
      <c r="AA799" s="154">
        <v>0</v>
      </c>
      <c r="AB799" s="154">
        <v>0</v>
      </c>
      <c r="AC799" s="154">
        <v>0</v>
      </c>
      <c r="AD799" s="154">
        <v>0</v>
      </c>
      <c r="AE799" s="154">
        <v>0</v>
      </c>
      <c r="AF799" s="242"/>
      <c r="AG799" s="243"/>
    </row>
    <row r="800" spans="1:33" s="70" customFormat="1" ht="17.25" customHeight="1">
      <c r="A800" s="200"/>
      <c r="B800" s="203"/>
      <c r="C800" s="198"/>
      <c r="D800" s="154"/>
      <c r="E800" s="155"/>
      <c r="F800" s="155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  <c r="R800" s="156"/>
      <c r="S800" s="160"/>
      <c r="T800" s="160"/>
      <c r="U800" s="153" t="s">
        <v>241</v>
      </c>
      <c r="V800" s="154">
        <f t="shared" si="248"/>
        <v>0</v>
      </c>
      <c r="W800" s="154">
        <f t="shared" si="249"/>
        <v>0</v>
      </c>
      <c r="X800" s="158">
        <v>0</v>
      </c>
      <c r="Y800" s="154">
        <v>0</v>
      </c>
      <c r="Z800" s="154">
        <v>0</v>
      </c>
      <c r="AA800" s="154">
        <v>0</v>
      </c>
      <c r="AB800" s="154">
        <v>0</v>
      </c>
      <c r="AC800" s="154">
        <v>0</v>
      </c>
      <c r="AD800" s="154">
        <v>0</v>
      </c>
      <c r="AE800" s="154">
        <v>0</v>
      </c>
      <c r="AF800" s="242"/>
      <c r="AG800" s="243"/>
    </row>
    <row r="801" spans="1:33" s="70" customFormat="1" ht="17.25" customHeight="1">
      <c r="A801" s="200"/>
      <c r="B801" s="203"/>
      <c r="C801" s="154"/>
      <c r="D801" s="154"/>
      <c r="E801" s="155"/>
      <c r="F801" s="155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6"/>
      <c r="S801" s="159"/>
      <c r="T801" s="159"/>
      <c r="U801" s="153" t="s">
        <v>252</v>
      </c>
      <c r="V801" s="154">
        <f t="shared" si="248"/>
        <v>0</v>
      </c>
      <c r="W801" s="154">
        <f t="shared" si="249"/>
        <v>0</v>
      </c>
      <c r="X801" s="158">
        <v>0</v>
      </c>
      <c r="Y801" s="154">
        <v>0</v>
      </c>
      <c r="Z801" s="154">
        <v>0</v>
      </c>
      <c r="AA801" s="154">
        <v>0</v>
      </c>
      <c r="AB801" s="154">
        <v>0</v>
      </c>
      <c r="AC801" s="154">
        <v>0</v>
      </c>
      <c r="AD801" s="154">
        <v>0</v>
      </c>
      <c r="AE801" s="154">
        <v>0</v>
      </c>
      <c r="AF801" s="242"/>
      <c r="AG801" s="243"/>
    </row>
    <row r="802" spans="1:33" s="129" customFormat="1" ht="17.25" customHeight="1" thickBot="1">
      <c r="A802" s="201"/>
      <c r="B802" s="204"/>
      <c r="C802" s="161"/>
      <c r="D802" s="154"/>
      <c r="E802" s="155"/>
      <c r="F802" s="155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  <c r="R802" s="156"/>
      <c r="S802" s="160"/>
      <c r="T802" s="160"/>
      <c r="U802" s="153" t="s">
        <v>253</v>
      </c>
      <c r="V802" s="154">
        <f t="shared" si="248"/>
        <v>0</v>
      </c>
      <c r="W802" s="154">
        <f t="shared" si="249"/>
        <v>0</v>
      </c>
      <c r="X802" s="158">
        <v>0</v>
      </c>
      <c r="Y802" s="154">
        <v>0</v>
      </c>
      <c r="Z802" s="154">
        <v>0</v>
      </c>
      <c r="AA802" s="154">
        <v>0</v>
      </c>
      <c r="AB802" s="154">
        <v>0</v>
      </c>
      <c r="AC802" s="154">
        <v>0</v>
      </c>
      <c r="AD802" s="154">
        <v>0</v>
      </c>
      <c r="AE802" s="154">
        <v>0</v>
      </c>
      <c r="AF802" s="244"/>
      <c r="AG802" s="245"/>
    </row>
    <row r="803" spans="1:33" s="67" customFormat="1" ht="17.25" customHeight="1">
      <c r="A803" s="265"/>
      <c r="B803" s="272" t="s">
        <v>274</v>
      </c>
      <c r="C803" s="120" t="s">
        <v>12</v>
      </c>
      <c r="D803" s="69">
        <f>SUM(D804:D810)</f>
        <v>0</v>
      </c>
      <c r="E803" s="69">
        <f aca="true" t="shared" si="250" ref="E803:Q803">SUM(E804:E810)</f>
        <v>0</v>
      </c>
      <c r="F803" s="69">
        <f t="shared" si="250"/>
        <v>9</v>
      </c>
      <c r="G803" s="69">
        <f t="shared" si="250"/>
        <v>0</v>
      </c>
      <c r="H803" s="69">
        <f t="shared" si="250"/>
        <v>40</v>
      </c>
      <c r="I803" s="69">
        <f t="shared" si="250"/>
        <v>0</v>
      </c>
      <c r="J803" s="69">
        <f t="shared" si="250"/>
        <v>1</v>
      </c>
      <c r="K803" s="69">
        <f t="shared" si="250"/>
        <v>0</v>
      </c>
      <c r="L803" s="69">
        <f t="shared" si="250"/>
        <v>0</v>
      </c>
      <c r="M803" s="69">
        <f t="shared" si="250"/>
        <v>0</v>
      </c>
      <c r="N803" s="69">
        <f t="shared" si="250"/>
        <v>0</v>
      </c>
      <c r="O803" s="69">
        <f t="shared" si="250"/>
        <v>0</v>
      </c>
      <c r="P803" s="69">
        <f t="shared" si="250"/>
        <v>1</v>
      </c>
      <c r="Q803" s="69">
        <f t="shared" si="250"/>
        <v>1</v>
      </c>
      <c r="R803" s="95"/>
      <c r="S803" s="96"/>
      <c r="T803" s="96"/>
      <c r="U803" s="68" t="s">
        <v>12</v>
      </c>
      <c r="V803" s="69">
        <f>SUM(V804:V810)</f>
        <v>2535111.5500000003</v>
      </c>
      <c r="W803" s="69">
        <f>SUM(W804:W810)</f>
        <v>9.237055564881302E-14</v>
      </c>
      <c r="X803" s="69">
        <f>SUM(X804:X810)</f>
        <v>2036511.1</v>
      </c>
      <c r="Y803" s="69">
        <f aca="true" t="shared" si="251" ref="Y803:AE803">SUM(Y804:Y810)</f>
        <v>9.237055564881302E-14</v>
      </c>
      <c r="Z803" s="69">
        <f t="shared" si="251"/>
        <v>252696</v>
      </c>
      <c r="AA803" s="69">
        <f t="shared" si="251"/>
        <v>0</v>
      </c>
      <c r="AB803" s="69">
        <f t="shared" si="251"/>
        <v>157558.63</v>
      </c>
      <c r="AC803" s="69">
        <f t="shared" si="251"/>
        <v>0</v>
      </c>
      <c r="AD803" s="69">
        <f t="shared" si="251"/>
        <v>88345.86</v>
      </c>
      <c r="AE803" s="69">
        <f t="shared" si="251"/>
        <v>0</v>
      </c>
      <c r="AF803" s="130"/>
      <c r="AG803" s="131"/>
    </row>
    <row r="804" spans="1:33" s="70" customFormat="1" ht="17.25" customHeight="1">
      <c r="A804" s="266"/>
      <c r="B804" s="273"/>
      <c r="C804" s="112">
        <v>2024</v>
      </c>
      <c r="D804" s="113">
        <f aca="true" t="shared" si="252" ref="D804:Q804">D556+D564+D572+D580+D588+D596+D604+D612+D620+D628+D636+D644+D652+D660+D668+D676+D684+D692+D700+D708+D716+D724+D732+D740+D748+D756+D764+D772+D780+D796+D788</f>
        <v>0</v>
      </c>
      <c r="E804" s="113">
        <f t="shared" si="252"/>
        <v>0</v>
      </c>
      <c r="F804" s="113">
        <f t="shared" si="252"/>
        <v>3</v>
      </c>
      <c r="G804" s="113">
        <f t="shared" si="252"/>
        <v>0</v>
      </c>
      <c r="H804" s="113">
        <f t="shared" si="252"/>
        <v>5</v>
      </c>
      <c r="I804" s="113">
        <f t="shared" si="252"/>
        <v>0</v>
      </c>
      <c r="J804" s="113">
        <f t="shared" si="252"/>
        <v>1</v>
      </c>
      <c r="K804" s="113">
        <f t="shared" si="252"/>
        <v>0</v>
      </c>
      <c r="L804" s="113">
        <f t="shared" si="252"/>
        <v>0</v>
      </c>
      <c r="M804" s="113">
        <f t="shared" si="252"/>
        <v>0</v>
      </c>
      <c r="N804" s="113">
        <f t="shared" si="252"/>
        <v>0</v>
      </c>
      <c r="O804" s="113">
        <f t="shared" si="252"/>
        <v>0</v>
      </c>
      <c r="P804" s="113">
        <f t="shared" si="252"/>
        <v>1</v>
      </c>
      <c r="Q804" s="113">
        <f t="shared" si="252"/>
        <v>1</v>
      </c>
      <c r="R804" s="9"/>
      <c r="S804" s="65"/>
      <c r="T804" s="114"/>
      <c r="U804" s="115" t="s">
        <v>81</v>
      </c>
      <c r="V804" s="113">
        <f aca="true" t="shared" si="253" ref="V804:AE804">V556+V564+V572+V580+V588+V596+V604+V612+V620+V628+V636+V644+V652+V660+V668+V676+V684+V692+V700+V708+V716+V724+V732+V740+V748+V756+V764+V772+V780+V796+V788</f>
        <v>346049.76</v>
      </c>
      <c r="W804" s="113">
        <f t="shared" si="253"/>
        <v>9.237055564881302E-14</v>
      </c>
      <c r="X804" s="113">
        <f t="shared" si="253"/>
        <v>285008.4</v>
      </c>
      <c r="Y804" s="113">
        <f t="shared" si="253"/>
        <v>9.237055564881302E-14</v>
      </c>
      <c r="Z804" s="113">
        <f t="shared" si="253"/>
        <v>0</v>
      </c>
      <c r="AA804" s="113">
        <f t="shared" si="253"/>
        <v>0</v>
      </c>
      <c r="AB804" s="113">
        <f t="shared" si="253"/>
        <v>61041.4</v>
      </c>
      <c r="AC804" s="113">
        <f t="shared" si="253"/>
        <v>0</v>
      </c>
      <c r="AD804" s="113">
        <f t="shared" si="253"/>
        <v>0</v>
      </c>
      <c r="AE804" s="113">
        <f t="shared" si="253"/>
        <v>0</v>
      </c>
      <c r="AF804" s="252"/>
      <c r="AG804" s="253"/>
    </row>
    <row r="805" spans="1:33" s="70" customFormat="1" ht="17.25" customHeight="1">
      <c r="A805" s="266"/>
      <c r="B805" s="273"/>
      <c r="C805" s="116">
        <v>2025</v>
      </c>
      <c r="D805" s="113">
        <f aca="true" t="shared" si="254" ref="D805:Q805">D557+D565+D573+D581+D589+D597+D605+D613+D621+D629+D637+D645+D653+D661+D669+D677+D685+D693+D701+D709+D717+D725+D733+D741+D749+D757+D765+D773+D781+D797+D789</f>
        <v>0</v>
      </c>
      <c r="E805" s="113">
        <f t="shared" si="254"/>
        <v>0</v>
      </c>
      <c r="F805" s="113">
        <f t="shared" si="254"/>
        <v>0</v>
      </c>
      <c r="G805" s="113">
        <f t="shared" si="254"/>
        <v>0</v>
      </c>
      <c r="H805" s="113">
        <f t="shared" si="254"/>
        <v>2</v>
      </c>
      <c r="I805" s="113">
        <f t="shared" si="254"/>
        <v>0</v>
      </c>
      <c r="J805" s="113">
        <f t="shared" si="254"/>
        <v>0</v>
      </c>
      <c r="K805" s="113">
        <f t="shared" si="254"/>
        <v>0</v>
      </c>
      <c r="L805" s="113">
        <f t="shared" si="254"/>
        <v>0</v>
      </c>
      <c r="M805" s="113">
        <f t="shared" si="254"/>
        <v>0</v>
      </c>
      <c r="N805" s="113">
        <f t="shared" si="254"/>
        <v>0</v>
      </c>
      <c r="O805" s="113">
        <f t="shared" si="254"/>
        <v>0</v>
      </c>
      <c r="P805" s="113">
        <f t="shared" si="254"/>
        <v>0</v>
      </c>
      <c r="Q805" s="113">
        <f t="shared" si="254"/>
        <v>0</v>
      </c>
      <c r="R805" s="9"/>
      <c r="S805" s="99"/>
      <c r="T805" s="99"/>
      <c r="U805" s="115" t="s">
        <v>82</v>
      </c>
      <c r="V805" s="113">
        <f aca="true" t="shared" si="255" ref="V805:AE805">V557+V565+V573+V581+V589+V597+V605+V613+V621+V629+V637+V645+V653+V661+V669+V677+V685+V693+V701+V709+V717+V725+V733+V741+V749+V757+V765+V773+V781+V797+V789</f>
        <v>94038.3</v>
      </c>
      <c r="W805" s="113">
        <f t="shared" si="255"/>
        <v>0</v>
      </c>
      <c r="X805" s="113">
        <f t="shared" si="255"/>
        <v>23509.6</v>
      </c>
      <c r="Y805" s="113">
        <f t="shared" si="255"/>
        <v>0</v>
      </c>
      <c r="Z805" s="113">
        <f t="shared" si="255"/>
        <v>0</v>
      </c>
      <c r="AA805" s="113">
        <f t="shared" si="255"/>
        <v>0</v>
      </c>
      <c r="AB805" s="113">
        <f t="shared" si="255"/>
        <v>70528.7</v>
      </c>
      <c r="AC805" s="113">
        <f t="shared" si="255"/>
        <v>0</v>
      </c>
      <c r="AD805" s="113">
        <f t="shared" si="255"/>
        <v>0</v>
      </c>
      <c r="AE805" s="113">
        <f t="shared" si="255"/>
        <v>0</v>
      </c>
      <c r="AF805" s="252"/>
      <c r="AG805" s="253"/>
    </row>
    <row r="806" spans="1:33" s="70" customFormat="1" ht="17.25" customHeight="1">
      <c r="A806" s="266"/>
      <c r="B806" s="273"/>
      <c r="C806" s="116">
        <v>2026</v>
      </c>
      <c r="D806" s="113">
        <f aca="true" t="shared" si="256" ref="D806:Q806">D558+D566+D574+D582+D590+D598+D606+D614+D622+D630+D638+D646+D654+D662+D670+D678+D686+D694+D702+D710+D718+D726+D734+D742+D750+D758+D766+D774+D782+D798+D790</f>
        <v>0</v>
      </c>
      <c r="E806" s="113">
        <f t="shared" si="256"/>
        <v>0</v>
      </c>
      <c r="F806" s="113">
        <f t="shared" si="256"/>
        <v>0</v>
      </c>
      <c r="G806" s="113">
        <f t="shared" si="256"/>
        <v>0</v>
      </c>
      <c r="H806" s="113">
        <f t="shared" si="256"/>
        <v>0</v>
      </c>
      <c r="I806" s="113">
        <f t="shared" si="256"/>
        <v>0</v>
      </c>
      <c r="J806" s="113">
        <f t="shared" si="256"/>
        <v>0</v>
      </c>
      <c r="K806" s="113">
        <f t="shared" si="256"/>
        <v>0</v>
      </c>
      <c r="L806" s="113">
        <f t="shared" si="256"/>
        <v>0</v>
      </c>
      <c r="M806" s="113">
        <f t="shared" si="256"/>
        <v>0</v>
      </c>
      <c r="N806" s="113">
        <f t="shared" si="256"/>
        <v>0</v>
      </c>
      <c r="O806" s="113">
        <f t="shared" si="256"/>
        <v>0</v>
      </c>
      <c r="P806" s="113">
        <f t="shared" si="256"/>
        <v>0</v>
      </c>
      <c r="Q806" s="113">
        <f t="shared" si="256"/>
        <v>0</v>
      </c>
      <c r="R806" s="9"/>
      <c r="S806" s="65"/>
      <c r="T806" s="65"/>
      <c r="U806" s="115" t="s">
        <v>239</v>
      </c>
      <c r="V806" s="113">
        <f aca="true" t="shared" si="257" ref="V806:AE806">V558+V566+V574+V582+V590+V598+V606+V614+V622+V630+V638+V646+V654+V662+V670+V678+V686+V694+V702+V710+V718+V726+V734+V742+V750+V758+V766+V774+V782+V798+V790</f>
        <v>0</v>
      </c>
      <c r="W806" s="113">
        <f t="shared" si="257"/>
        <v>0</v>
      </c>
      <c r="X806" s="113">
        <f t="shared" si="257"/>
        <v>0</v>
      </c>
      <c r="Y806" s="113">
        <f t="shared" si="257"/>
        <v>0</v>
      </c>
      <c r="Z806" s="113">
        <f t="shared" si="257"/>
        <v>0</v>
      </c>
      <c r="AA806" s="113">
        <f t="shared" si="257"/>
        <v>0</v>
      </c>
      <c r="AB806" s="113">
        <f t="shared" si="257"/>
        <v>0</v>
      </c>
      <c r="AC806" s="113">
        <f t="shared" si="257"/>
        <v>0</v>
      </c>
      <c r="AD806" s="113">
        <f t="shared" si="257"/>
        <v>0</v>
      </c>
      <c r="AE806" s="113">
        <f t="shared" si="257"/>
        <v>0</v>
      </c>
      <c r="AF806" s="252"/>
      <c r="AG806" s="253"/>
    </row>
    <row r="807" spans="1:33" s="70" customFormat="1" ht="17.25" customHeight="1">
      <c r="A807" s="266"/>
      <c r="B807" s="273"/>
      <c r="C807" s="116">
        <v>2027</v>
      </c>
      <c r="D807" s="113">
        <f aca="true" t="shared" si="258" ref="D807:Q807">D559+D567+D575+D583+D591+D599+D607+D615+D623+D631+D639+D647+D655+D663+D671+D679+D687+D695+D703+D711+D719+D727+D735+D743+D751+D759+D767+D775+D783+D799+D791</f>
        <v>0</v>
      </c>
      <c r="E807" s="113">
        <f t="shared" si="258"/>
        <v>0</v>
      </c>
      <c r="F807" s="113">
        <f t="shared" si="258"/>
        <v>1</v>
      </c>
      <c r="G807" s="113">
        <f t="shared" si="258"/>
        <v>0</v>
      </c>
      <c r="H807" s="113">
        <f t="shared" si="258"/>
        <v>17</v>
      </c>
      <c r="I807" s="113">
        <f t="shared" si="258"/>
        <v>0</v>
      </c>
      <c r="J807" s="113">
        <f t="shared" si="258"/>
        <v>0</v>
      </c>
      <c r="K807" s="113">
        <f t="shared" si="258"/>
        <v>0</v>
      </c>
      <c r="L807" s="113">
        <f t="shared" si="258"/>
        <v>0</v>
      </c>
      <c r="M807" s="113">
        <f t="shared" si="258"/>
        <v>0</v>
      </c>
      <c r="N807" s="113">
        <f t="shared" si="258"/>
        <v>0</v>
      </c>
      <c r="O807" s="113">
        <f t="shared" si="258"/>
        <v>0</v>
      </c>
      <c r="P807" s="113">
        <f t="shared" si="258"/>
        <v>0</v>
      </c>
      <c r="Q807" s="113">
        <f t="shared" si="258"/>
        <v>0</v>
      </c>
      <c r="R807" s="9"/>
      <c r="S807" s="99"/>
      <c r="T807" s="65"/>
      <c r="U807" s="115" t="s">
        <v>240</v>
      </c>
      <c r="V807" s="113">
        <f aca="true" t="shared" si="259" ref="V807:AE807">V559+V567+V575+V583+V591+V599+V607+V615+V623+V631+V639+V647+V655+V663+V671+V679+V687+V695+V703+V711+V719+V727+V735+V743+V751+V759+V767+V775+V783+V799+V791</f>
        <v>833097.29</v>
      </c>
      <c r="W807" s="113">
        <f t="shared" si="259"/>
        <v>0</v>
      </c>
      <c r="X807" s="113">
        <f t="shared" si="259"/>
        <v>466066.9</v>
      </c>
      <c r="Y807" s="113">
        <f t="shared" si="259"/>
        <v>0</v>
      </c>
      <c r="Z807" s="113">
        <f t="shared" si="259"/>
        <v>252696</v>
      </c>
      <c r="AA807" s="113">
        <f t="shared" si="259"/>
        <v>0</v>
      </c>
      <c r="AB807" s="113">
        <f t="shared" si="259"/>
        <v>25988.53</v>
      </c>
      <c r="AC807" s="113">
        <f t="shared" si="259"/>
        <v>0</v>
      </c>
      <c r="AD807" s="113">
        <f t="shared" si="259"/>
        <v>88345.86</v>
      </c>
      <c r="AE807" s="113">
        <f t="shared" si="259"/>
        <v>0</v>
      </c>
      <c r="AF807" s="252"/>
      <c r="AG807" s="253"/>
    </row>
    <row r="808" spans="1:33" s="70" customFormat="1" ht="17.25" customHeight="1">
      <c r="A808" s="266"/>
      <c r="B808" s="273"/>
      <c r="C808" s="116">
        <v>2028</v>
      </c>
      <c r="D808" s="113">
        <f aca="true" t="shared" si="260" ref="D808:Q808">D560+D568+D576+D584+D592+D600+D608+D616+D624+D632+D640+D648+D656+D664+D672+D680+D688+D696+D704+D712+D720+D728+D736+D744+D752+D760+D768+D776+D784+D800</f>
        <v>0</v>
      </c>
      <c r="E808" s="113">
        <f t="shared" si="260"/>
        <v>0</v>
      </c>
      <c r="F808" s="113">
        <f t="shared" si="260"/>
        <v>3</v>
      </c>
      <c r="G808" s="113">
        <f t="shared" si="260"/>
        <v>0</v>
      </c>
      <c r="H808" s="113">
        <f t="shared" si="260"/>
        <v>6</v>
      </c>
      <c r="I808" s="113">
        <f t="shared" si="260"/>
        <v>0</v>
      </c>
      <c r="J808" s="113">
        <f t="shared" si="260"/>
        <v>0</v>
      </c>
      <c r="K808" s="113">
        <f t="shared" si="260"/>
        <v>0</v>
      </c>
      <c r="L808" s="113">
        <f t="shared" si="260"/>
        <v>0</v>
      </c>
      <c r="M808" s="113">
        <f t="shared" si="260"/>
        <v>0</v>
      </c>
      <c r="N808" s="113">
        <f t="shared" si="260"/>
        <v>0</v>
      </c>
      <c r="O808" s="113">
        <f t="shared" si="260"/>
        <v>0</v>
      </c>
      <c r="P808" s="113">
        <f t="shared" si="260"/>
        <v>0</v>
      </c>
      <c r="Q808" s="113">
        <f t="shared" si="260"/>
        <v>0</v>
      </c>
      <c r="R808" s="9"/>
      <c r="S808" s="65"/>
      <c r="T808" s="99"/>
      <c r="U808" s="115" t="s">
        <v>241</v>
      </c>
      <c r="V808" s="113">
        <f>V560+V568+V576+V584+V592+V600+V608+V616+V624+V632+V640+V648+V656+V664+V672+V680+V688+V696+V704+V712+V720+V728+V736+V744+V752+V760+V768+V776+V784+V800+V792</f>
        <v>348521.3</v>
      </c>
      <c r="W808" s="113">
        <f aca="true" t="shared" si="261" ref="W808:AE808">W560+W568+W576+W584+W592+W600+W608+W616+W624+W632+W640+W648+W656+W664+W672+W680+W688+W696+W704+W712+W720+W728+W736+W744+W752+W760+W768+W776+W784+W800</f>
        <v>0</v>
      </c>
      <c r="X808" s="113">
        <f t="shared" si="261"/>
        <v>348521.3</v>
      </c>
      <c r="Y808" s="113">
        <f t="shared" si="261"/>
        <v>0</v>
      </c>
      <c r="Z808" s="113">
        <f t="shared" si="261"/>
        <v>0</v>
      </c>
      <c r="AA808" s="113">
        <f t="shared" si="261"/>
        <v>0</v>
      </c>
      <c r="AB808" s="113">
        <f t="shared" si="261"/>
        <v>0</v>
      </c>
      <c r="AC808" s="113">
        <f t="shared" si="261"/>
        <v>0</v>
      </c>
      <c r="AD808" s="113">
        <f t="shared" si="261"/>
        <v>0</v>
      </c>
      <c r="AE808" s="113">
        <f t="shared" si="261"/>
        <v>0</v>
      </c>
      <c r="AF808" s="252"/>
      <c r="AG808" s="253"/>
    </row>
    <row r="809" spans="1:33" s="117" customFormat="1" ht="17.25" customHeight="1">
      <c r="A809" s="266"/>
      <c r="B809" s="273"/>
      <c r="C809" s="116">
        <v>2029</v>
      </c>
      <c r="D809" s="113">
        <f aca="true" t="shared" si="262" ref="D809:Q809">D561+D569+D577+D585+D593+D601+D609+D617+D625+D633+D641+D649+D657+D665+D673+D681+D689+D697+D705+D713+D721+D729+D737+D745+D753+D761+D769+D777+D785+D801</f>
        <v>0</v>
      </c>
      <c r="E809" s="113">
        <f t="shared" si="262"/>
        <v>0</v>
      </c>
      <c r="F809" s="113">
        <f t="shared" si="262"/>
        <v>2</v>
      </c>
      <c r="G809" s="113">
        <f t="shared" si="262"/>
        <v>0</v>
      </c>
      <c r="H809" s="113">
        <f t="shared" si="262"/>
        <v>5</v>
      </c>
      <c r="I809" s="113">
        <f t="shared" si="262"/>
        <v>0</v>
      </c>
      <c r="J809" s="113">
        <f t="shared" si="262"/>
        <v>0</v>
      </c>
      <c r="K809" s="113">
        <f t="shared" si="262"/>
        <v>0</v>
      </c>
      <c r="L809" s="113">
        <f t="shared" si="262"/>
        <v>0</v>
      </c>
      <c r="M809" s="113">
        <f t="shared" si="262"/>
        <v>0</v>
      </c>
      <c r="N809" s="113">
        <f t="shared" si="262"/>
        <v>0</v>
      </c>
      <c r="O809" s="113">
        <f t="shared" si="262"/>
        <v>0</v>
      </c>
      <c r="P809" s="113">
        <f t="shared" si="262"/>
        <v>0</v>
      </c>
      <c r="Q809" s="113">
        <f t="shared" si="262"/>
        <v>0</v>
      </c>
      <c r="R809" s="126"/>
      <c r="S809" s="65"/>
      <c r="T809" s="65"/>
      <c r="U809" s="115" t="s">
        <v>252</v>
      </c>
      <c r="V809" s="113">
        <f>V561+V569+V577+V585+V593+V601+V609+V617+V625+V633+V641+V649+V657+V665+V673+V681+V689+V697+V705+V713+V721+V729+V737+V745+V753+V761+V769+V777+V785+V801+V793</f>
        <v>238829.8</v>
      </c>
      <c r="W809" s="113">
        <f aca="true" t="shared" si="263" ref="W809:AE809">W561+W569+W577+W585+W593+W601+W609+W617+W625+W633+W641+W649+W657+W665+W673+W681+W689+W697+W705+W713+W721+W729+W737+W745+W753+W761+W769+W777+W785+W801</f>
        <v>0</v>
      </c>
      <c r="X809" s="113">
        <f t="shared" si="263"/>
        <v>238829.8</v>
      </c>
      <c r="Y809" s="113">
        <f t="shared" si="263"/>
        <v>0</v>
      </c>
      <c r="Z809" s="113">
        <f t="shared" si="263"/>
        <v>0</v>
      </c>
      <c r="AA809" s="113">
        <f t="shared" si="263"/>
        <v>0</v>
      </c>
      <c r="AB809" s="113">
        <f t="shared" si="263"/>
        <v>0</v>
      </c>
      <c r="AC809" s="113">
        <f t="shared" si="263"/>
        <v>0</v>
      </c>
      <c r="AD809" s="113">
        <f t="shared" si="263"/>
        <v>0</v>
      </c>
      <c r="AE809" s="113">
        <f t="shared" si="263"/>
        <v>0</v>
      </c>
      <c r="AF809" s="252"/>
      <c r="AG809" s="253"/>
    </row>
    <row r="810" spans="1:33" s="70" customFormat="1" ht="17.25" customHeight="1" thickBot="1">
      <c r="A810" s="267"/>
      <c r="B810" s="354"/>
      <c r="C810" s="118">
        <v>2030</v>
      </c>
      <c r="D810" s="113">
        <f aca="true" t="shared" si="264" ref="D810:Q810">D562+D570+D578+D586+D594+D602+D610+D618+D626+D634+D642+D650+D658+D666+D674+D682+D690+D698+D706+D714+D722+D730+D738+D746+D754+D762+D770+D778+D786+D802</f>
        <v>0</v>
      </c>
      <c r="E810" s="113">
        <f t="shared" si="264"/>
        <v>0</v>
      </c>
      <c r="F810" s="113">
        <f t="shared" si="264"/>
        <v>0</v>
      </c>
      <c r="G810" s="113">
        <f t="shared" si="264"/>
        <v>0</v>
      </c>
      <c r="H810" s="113">
        <f t="shared" si="264"/>
        <v>5</v>
      </c>
      <c r="I810" s="113">
        <f t="shared" si="264"/>
        <v>0</v>
      </c>
      <c r="J810" s="113">
        <f t="shared" si="264"/>
        <v>0</v>
      </c>
      <c r="K810" s="113">
        <f t="shared" si="264"/>
        <v>0</v>
      </c>
      <c r="L810" s="113">
        <f t="shared" si="264"/>
        <v>0</v>
      </c>
      <c r="M810" s="113">
        <f t="shared" si="264"/>
        <v>0</v>
      </c>
      <c r="N810" s="113">
        <f t="shared" si="264"/>
        <v>0</v>
      </c>
      <c r="O810" s="113">
        <f t="shared" si="264"/>
        <v>0</v>
      </c>
      <c r="P810" s="113">
        <f t="shared" si="264"/>
        <v>0</v>
      </c>
      <c r="Q810" s="113">
        <f t="shared" si="264"/>
        <v>0</v>
      </c>
      <c r="R810" s="127"/>
      <c r="S810" s="65"/>
      <c r="T810" s="65"/>
      <c r="U810" s="115" t="s">
        <v>253</v>
      </c>
      <c r="V810" s="113">
        <f>V562+V570+V578+V586+V594+V602+V610+V618+V626+V634+V642+V650+V658+V666+V674+V682+V690+V698+V706+V714+V722+V730+V738+V746+V754+V762+V770+V778+V786+V802+V794</f>
        <v>674575.1</v>
      </c>
      <c r="W810" s="113">
        <f aca="true" t="shared" si="265" ref="W810:AE810">W562+W570+W578+W586+W594+W602+W610+W618+W626+W634+W642+W650+W658+W666+W674+W682+W690+W698+W706+W714+W722+W730+W738+W746+W754+W762+W770+W778+W786+W802</f>
        <v>0</v>
      </c>
      <c r="X810" s="113">
        <f t="shared" si="265"/>
        <v>674575.1</v>
      </c>
      <c r="Y810" s="113">
        <f t="shared" si="265"/>
        <v>0</v>
      </c>
      <c r="Z810" s="113">
        <f t="shared" si="265"/>
        <v>0</v>
      </c>
      <c r="AA810" s="113">
        <f t="shared" si="265"/>
        <v>0</v>
      </c>
      <c r="AB810" s="113">
        <f t="shared" si="265"/>
        <v>0</v>
      </c>
      <c r="AC810" s="113">
        <f t="shared" si="265"/>
        <v>0</v>
      </c>
      <c r="AD810" s="113">
        <f t="shared" si="265"/>
        <v>0</v>
      </c>
      <c r="AE810" s="113">
        <f t="shared" si="265"/>
        <v>0</v>
      </c>
      <c r="AF810" s="254"/>
      <c r="AG810" s="255"/>
    </row>
    <row r="811" spans="1:33" s="70" customFormat="1" ht="17.25" customHeight="1">
      <c r="A811" s="325" t="s">
        <v>292</v>
      </c>
      <c r="B811" s="326"/>
      <c r="C811" s="326"/>
      <c r="D811" s="326"/>
      <c r="E811" s="326"/>
      <c r="F811" s="326"/>
      <c r="G811" s="326"/>
      <c r="H811" s="326"/>
      <c r="I811" s="326"/>
      <c r="J811" s="326"/>
      <c r="K811" s="326"/>
      <c r="L811" s="326"/>
      <c r="M811" s="326"/>
      <c r="N811" s="326"/>
      <c r="O811" s="326"/>
      <c r="P811" s="326"/>
      <c r="Q811" s="326"/>
      <c r="R811" s="326"/>
      <c r="S811" s="326"/>
      <c r="T811" s="327"/>
      <c r="U811" s="68" t="s">
        <v>12</v>
      </c>
      <c r="V811" s="69">
        <f aca="true" t="shared" si="266" ref="V811:AE811">SUM(V812:V818)</f>
        <v>2535111.5500000003</v>
      </c>
      <c r="W811" s="69">
        <f t="shared" si="266"/>
        <v>9.237055564881302E-14</v>
      </c>
      <c r="X811" s="69">
        <f t="shared" si="266"/>
        <v>2036511.1</v>
      </c>
      <c r="Y811" s="69">
        <f t="shared" si="266"/>
        <v>9.237055564881302E-14</v>
      </c>
      <c r="Z811" s="69">
        <f t="shared" si="266"/>
        <v>252696</v>
      </c>
      <c r="AA811" s="69">
        <f t="shared" si="266"/>
        <v>0</v>
      </c>
      <c r="AB811" s="69">
        <f t="shared" si="266"/>
        <v>157558.63</v>
      </c>
      <c r="AC811" s="69">
        <f t="shared" si="266"/>
        <v>0</v>
      </c>
      <c r="AD811" s="69">
        <f t="shared" si="266"/>
        <v>88345.86</v>
      </c>
      <c r="AE811" s="69">
        <f t="shared" si="266"/>
        <v>0</v>
      </c>
      <c r="AF811" s="331"/>
      <c r="AG811" s="332"/>
    </row>
    <row r="812" spans="1:33" s="70" customFormat="1" ht="17.25" customHeight="1">
      <c r="A812" s="328"/>
      <c r="B812" s="329"/>
      <c r="C812" s="329"/>
      <c r="D812" s="329"/>
      <c r="E812" s="329"/>
      <c r="F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  <c r="R812" s="329"/>
      <c r="S812" s="329"/>
      <c r="T812" s="330"/>
      <c r="U812" s="115" t="s">
        <v>81</v>
      </c>
      <c r="V812" s="132">
        <f>V804</f>
        <v>346049.76</v>
      </c>
      <c r="W812" s="132">
        <f aca="true" t="shared" si="267" ref="W812:AE812">W804</f>
        <v>9.237055564881302E-14</v>
      </c>
      <c r="X812" s="132">
        <f t="shared" si="267"/>
        <v>285008.4</v>
      </c>
      <c r="Y812" s="132">
        <f t="shared" si="267"/>
        <v>9.237055564881302E-14</v>
      </c>
      <c r="Z812" s="132">
        <f t="shared" si="267"/>
        <v>0</v>
      </c>
      <c r="AA812" s="132">
        <f t="shared" si="267"/>
        <v>0</v>
      </c>
      <c r="AB812" s="132">
        <f t="shared" si="267"/>
        <v>61041.4</v>
      </c>
      <c r="AC812" s="132">
        <f t="shared" si="267"/>
        <v>0</v>
      </c>
      <c r="AD812" s="132">
        <f t="shared" si="267"/>
        <v>0</v>
      </c>
      <c r="AE812" s="132">
        <f t="shared" si="267"/>
        <v>0</v>
      </c>
      <c r="AF812" s="333"/>
      <c r="AG812" s="334"/>
    </row>
    <row r="813" spans="1:33" s="70" customFormat="1" ht="17.25" customHeight="1">
      <c r="A813" s="328"/>
      <c r="B813" s="329"/>
      <c r="C813" s="329"/>
      <c r="D813" s="329"/>
      <c r="E813" s="329"/>
      <c r="F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  <c r="R813" s="329"/>
      <c r="S813" s="329"/>
      <c r="T813" s="330"/>
      <c r="U813" s="115" t="s">
        <v>82</v>
      </c>
      <c r="V813" s="132">
        <f aca="true" t="shared" si="268" ref="V813:AE818">V805</f>
        <v>94038.3</v>
      </c>
      <c r="W813" s="132">
        <f t="shared" si="268"/>
        <v>0</v>
      </c>
      <c r="X813" s="132">
        <f t="shared" si="268"/>
        <v>23509.6</v>
      </c>
      <c r="Y813" s="132">
        <f t="shared" si="268"/>
        <v>0</v>
      </c>
      <c r="Z813" s="132">
        <f t="shared" si="268"/>
        <v>0</v>
      </c>
      <c r="AA813" s="132">
        <f t="shared" si="268"/>
        <v>0</v>
      </c>
      <c r="AB813" s="132">
        <f t="shared" si="268"/>
        <v>70528.7</v>
      </c>
      <c r="AC813" s="132">
        <f t="shared" si="268"/>
        <v>0</v>
      </c>
      <c r="AD813" s="132">
        <f t="shared" si="268"/>
        <v>0</v>
      </c>
      <c r="AE813" s="132">
        <f t="shared" si="268"/>
        <v>0</v>
      </c>
      <c r="AF813" s="333"/>
      <c r="AG813" s="334"/>
    </row>
    <row r="814" spans="1:33" s="70" customFormat="1" ht="17.25" customHeight="1">
      <c r="A814" s="328"/>
      <c r="B814" s="329"/>
      <c r="C814" s="329"/>
      <c r="D814" s="329"/>
      <c r="E814" s="329"/>
      <c r="F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  <c r="R814" s="329"/>
      <c r="S814" s="329"/>
      <c r="T814" s="330"/>
      <c r="U814" s="115" t="s">
        <v>239</v>
      </c>
      <c r="V814" s="132">
        <f t="shared" si="268"/>
        <v>0</v>
      </c>
      <c r="W814" s="132">
        <f t="shared" si="268"/>
        <v>0</v>
      </c>
      <c r="X814" s="132">
        <f t="shared" si="268"/>
        <v>0</v>
      </c>
      <c r="Y814" s="132">
        <f t="shared" si="268"/>
        <v>0</v>
      </c>
      <c r="Z814" s="132">
        <f t="shared" si="268"/>
        <v>0</v>
      </c>
      <c r="AA814" s="132">
        <f t="shared" si="268"/>
        <v>0</v>
      </c>
      <c r="AB814" s="132">
        <f t="shared" si="268"/>
        <v>0</v>
      </c>
      <c r="AC814" s="132">
        <f t="shared" si="268"/>
        <v>0</v>
      </c>
      <c r="AD814" s="132">
        <f t="shared" si="268"/>
        <v>0</v>
      </c>
      <c r="AE814" s="132">
        <f t="shared" si="268"/>
        <v>0</v>
      </c>
      <c r="AF814" s="333"/>
      <c r="AG814" s="334"/>
    </row>
    <row r="815" spans="1:33" s="70" customFormat="1" ht="17.25" customHeight="1">
      <c r="A815" s="328"/>
      <c r="B815" s="329"/>
      <c r="C815" s="329"/>
      <c r="D815" s="329"/>
      <c r="E815" s="329"/>
      <c r="F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  <c r="R815" s="329"/>
      <c r="S815" s="329"/>
      <c r="T815" s="330"/>
      <c r="U815" s="115" t="s">
        <v>240</v>
      </c>
      <c r="V815" s="132">
        <f t="shared" si="268"/>
        <v>833097.29</v>
      </c>
      <c r="W815" s="132">
        <f t="shared" si="268"/>
        <v>0</v>
      </c>
      <c r="X815" s="132">
        <f t="shared" si="268"/>
        <v>466066.9</v>
      </c>
      <c r="Y815" s="132">
        <f t="shared" si="268"/>
        <v>0</v>
      </c>
      <c r="Z815" s="132">
        <f t="shared" si="268"/>
        <v>252696</v>
      </c>
      <c r="AA815" s="132">
        <f t="shared" si="268"/>
        <v>0</v>
      </c>
      <c r="AB815" s="132">
        <f t="shared" si="268"/>
        <v>25988.53</v>
      </c>
      <c r="AC815" s="132">
        <f t="shared" si="268"/>
        <v>0</v>
      </c>
      <c r="AD815" s="132">
        <f t="shared" si="268"/>
        <v>88345.86</v>
      </c>
      <c r="AE815" s="132">
        <f t="shared" si="268"/>
        <v>0</v>
      </c>
      <c r="AF815" s="333"/>
      <c r="AG815" s="334"/>
    </row>
    <row r="816" spans="1:33" s="70" customFormat="1" ht="17.25" customHeight="1">
      <c r="A816" s="328"/>
      <c r="B816" s="329"/>
      <c r="C816" s="329"/>
      <c r="D816" s="329"/>
      <c r="E816" s="329"/>
      <c r="F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  <c r="R816" s="329"/>
      <c r="S816" s="329"/>
      <c r="T816" s="330"/>
      <c r="U816" s="115" t="s">
        <v>241</v>
      </c>
      <c r="V816" s="132">
        <f t="shared" si="268"/>
        <v>348521.3</v>
      </c>
      <c r="W816" s="132">
        <f t="shared" si="268"/>
        <v>0</v>
      </c>
      <c r="X816" s="132">
        <f t="shared" si="268"/>
        <v>348521.3</v>
      </c>
      <c r="Y816" s="132">
        <f t="shared" si="268"/>
        <v>0</v>
      </c>
      <c r="Z816" s="132">
        <f t="shared" si="268"/>
        <v>0</v>
      </c>
      <c r="AA816" s="132">
        <f t="shared" si="268"/>
        <v>0</v>
      </c>
      <c r="AB816" s="132">
        <f t="shared" si="268"/>
        <v>0</v>
      </c>
      <c r="AC816" s="132">
        <f t="shared" si="268"/>
        <v>0</v>
      </c>
      <c r="AD816" s="132">
        <f t="shared" si="268"/>
        <v>0</v>
      </c>
      <c r="AE816" s="132">
        <f t="shared" si="268"/>
        <v>0</v>
      </c>
      <c r="AF816" s="333"/>
      <c r="AG816" s="334"/>
    </row>
    <row r="817" spans="1:33" s="70" customFormat="1" ht="17.25" customHeight="1">
      <c r="A817" s="328"/>
      <c r="B817" s="329"/>
      <c r="C817" s="329"/>
      <c r="D817" s="329"/>
      <c r="E817" s="329"/>
      <c r="F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  <c r="R817" s="329"/>
      <c r="S817" s="329"/>
      <c r="T817" s="330"/>
      <c r="U817" s="115" t="s">
        <v>252</v>
      </c>
      <c r="V817" s="132">
        <f t="shared" si="268"/>
        <v>238829.8</v>
      </c>
      <c r="W817" s="132">
        <f t="shared" si="268"/>
        <v>0</v>
      </c>
      <c r="X817" s="132">
        <f t="shared" si="268"/>
        <v>238829.8</v>
      </c>
      <c r="Y817" s="132">
        <f t="shared" si="268"/>
        <v>0</v>
      </c>
      <c r="Z817" s="132">
        <f t="shared" si="268"/>
        <v>0</v>
      </c>
      <c r="AA817" s="132">
        <f t="shared" si="268"/>
        <v>0</v>
      </c>
      <c r="AB817" s="132">
        <f t="shared" si="268"/>
        <v>0</v>
      </c>
      <c r="AC817" s="132">
        <f t="shared" si="268"/>
        <v>0</v>
      </c>
      <c r="AD817" s="132">
        <f t="shared" si="268"/>
        <v>0</v>
      </c>
      <c r="AE817" s="132">
        <f t="shared" si="268"/>
        <v>0</v>
      </c>
      <c r="AF817" s="333"/>
      <c r="AG817" s="334"/>
    </row>
    <row r="818" spans="1:33" s="70" customFormat="1" ht="17.25" customHeight="1">
      <c r="A818" s="328"/>
      <c r="B818" s="329"/>
      <c r="C818" s="329"/>
      <c r="D818" s="329"/>
      <c r="E818" s="329"/>
      <c r="F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  <c r="R818" s="329"/>
      <c r="S818" s="329"/>
      <c r="T818" s="330"/>
      <c r="U818" s="115" t="s">
        <v>253</v>
      </c>
      <c r="V818" s="132">
        <f t="shared" si="268"/>
        <v>674575.1</v>
      </c>
      <c r="W818" s="132">
        <f t="shared" si="268"/>
        <v>0</v>
      </c>
      <c r="X818" s="132">
        <f t="shared" si="268"/>
        <v>674575.1</v>
      </c>
      <c r="Y818" s="132">
        <f t="shared" si="268"/>
        <v>0</v>
      </c>
      <c r="Z818" s="132">
        <f t="shared" si="268"/>
        <v>0</v>
      </c>
      <c r="AA818" s="132">
        <f t="shared" si="268"/>
        <v>0</v>
      </c>
      <c r="AB818" s="132">
        <f t="shared" si="268"/>
        <v>0</v>
      </c>
      <c r="AC818" s="132">
        <f t="shared" si="268"/>
        <v>0</v>
      </c>
      <c r="AD818" s="132">
        <f t="shared" si="268"/>
        <v>0</v>
      </c>
      <c r="AE818" s="132">
        <f t="shared" si="268"/>
        <v>0</v>
      </c>
      <c r="AF818" s="333"/>
      <c r="AG818" s="334"/>
    </row>
    <row r="819" spans="1:33" s="67" customFormat="1" ht="17.25" customHeight="1">
      <c r="A819" s="321" t="s">
        <v>69</v>
      </c>
      <c r="B819" s="322"/>
      <c r="C819" s="322"/>
      <c r="D819" s="322"/>
      <c r="E819" s="322"/>
      <c r="F819" s="322"/>
      <c r="G819" s="322"/>
      <c r="H819" s="322"/>
      <c r="I819" s="322"/>
      <c r="J819" s="322"/>
      <c r="K819" s="322"/>
      <c r="L819" s="322"/>
      <c r="M819" s="322"/>
      <c r="N819" s="322"/>
      <c r="O819" s="322"/>
      <c r="P819" s="322"/>
      <c r="Q819" s="322"/>
      <c r="R819" s="322"/>
      <c r="S819" s="322"/>
      <c r="T819" s="322"/>
      <c r="U819" s="322"/>
      <c r="V819" s="322"/>
      <c r="W819" s="322"/>
      <c r="X819" s="322"/>
      <c r="Y819" s="322"/>
      <c r="Z819" s="322"/>
      <c r="AA819" s="322"/>
      <c r="AB819" s="322"/>
      <c r="AC819" s="322"/>
      <c r="AD819" s="322"/>
      <c r="AE819" s="322"/>
      <c r="AF819" s="322"/>
      <c r="AG819" s="323"/>
    </row>
    <row r="820" spans="1:33" s="67" customFormat="1" ht="35.25" customHeight="1" thickBot="1">
      <c r="A820" s="249" t="s">
        <v>99</v>
      </c>
      <c r="B820" s="250"/>
      <c r="C820" s="250"/>
      <c r="D820" s="250"/>
      <c r="E820" s="250"/>
      <c r="F820" s="250"/>
      <c r="G820" s="250"/>
      <c r="H820" s="250"/>
      <c r="I820" s="250"/>
      <c r="J820" s="250"/>
      <c r="K820" s="250"/>
      <c r="L820" s="250"/>
      <c r="M820" s="250"/>
      <c r="N820" s="250"/>
      <c r="O820" s="250"/>
      <c r="P820" s="250"/>
      <c r="Q820" s="250"/>
      <c r="R820" s="250"/>
      <c r="S820" s="250"/>
      <c r="T820" s="250"/>
      <c r="U820" s="250"/>
      <c r="V820" s="250"/>
      <c r="W820" s="250"/>
      <c r="X820" s="250"/>
      <c r="Y820" s="250"/>
      <c r="Z820" s="250"/>
      <c r="AA820" s="250"/>
      <c r="AB820" s="250"/>
      <c r="AC820" s="250"/>
      <c r="AD820" s="250"/>
      <c r="AE820" s="250"/>
      <c r="AF820" s="250"/>
      <c r="AG820" s="251"/>
    </row>
    <row r="821" spans="1:33" s="67" customFormat="1" ht="17.25" customHeight="1">
      <c r="A821" s="199" t="s">
        <v>43</v>
      </c>
      <c r="B821" s="202" t="s">
        <v>70</v>
      </c>
      <c r="C821" s="217" t="s">
        <v>15</v>
      </c>
      <c r="D821" s="93"/>
      <c r="E821" s="94"/>
      <c r="F821" s="94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5"/>
      <c r="S821" s="96"/>
      <c r="T821" s="96"/>
      <c r="U821" s="68" t="s">
        <v>12</v>
      </c>
      <c r="V821" s="69">
        <f aca="true" t="shared" si="269" ref="V821:AE821">SUM(V822:V828)</f>
        <v>7000</v>
      </c>
      <c r="W821" s="69">
        <f t="shared" si="269"/>
        <v>0</v>
      </c>
      <c r="X821" s="69">
        <f t="shared" si="269"/>
        <v>7000</v>
      </c>
      <c r="Y821" s="69">
        <f t="shared" si="269"/>
        <v>0</v>
      </c>
      <c r="Z821" s="69">
        <f t="shared" si="269"/>
        <v>0</v>
      </c>
      <c r="AA821" s="69">
        <f t="shared" si="269"/>
        <v>0</v>
      </c>
      <c r="AB821" s="69">
        <f t="shared" si="269"/>
        <v>0</v>
      </c>
      <c r="AC821" s="69">
        <f t="shared" si="269"/>
        <v>0</v>
      </c>
      <c r="AD821" s="69">
        <f t="shared" si="269"/>
        <v>0</v>
      </c>
      <c r="AE821" s="69">
        <f t="shared" si="269"/>
        <v>0</v>
      </c>
      <c r="AF821" s="211" t="s">
        <v>41</v>
      </c>
      <c r="AG821" s="212"/>
    </row>
    <row r="822" spans="1:33" s="67" customFormat="1" ht="17.25" customHeight="1">
      <c r="A822" s="200"/>
      <c r="B822" s="203"/>
      <c r="C822" s="218"/>
      <c r="D822" s="97"/>
      <c r="E822" s="98"/>
      <c r="F822" s="98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"/>
      <c r="S822" s="65"/>
      <c r="T822" s="65"/>
      <c r="U822" s="66" t="s">
        <v>81</v>
      </c>
      <c r="V822" s="97">
        <f aca="true" t="shared" si="270" ref="V822:W826">X822+Z822+AB822+AD822</f>
        <v>0</v>
      </c>
      <c r="W822" s="97">
        <f t="shared" si="270"/>
        <v>0</v>
      </c>
      <c r="X822" s="71">
        <v>0</v>
      </c>
      <c r="Y822" s="97">
        <v>0</v>
      </c>
      <c r="Z822" s="97">
        <v>0</v>
      </c>
      <c r="AA822" s="97">
        <v>0</v>
      </c>
      <c r="AB822" s="97">
        <v>0</v>
      </c>
      <c r="AC822" s="97">
        <v>0</v>
      </c>
      <c r="AD822" s="97">
        <v>0</v>
      </c>
      <c r="AE822" s="97">
        <v>0</v>
      </c>
      <c r="AF822" s="213"/>
      <c r="AG822" s="214"/>
    </row>
    <row r="823" spans="1:33" s="67" customFormat="1" ht="17.25" customHeight="1">
      <c r="A823" s="200"/>
      <c r="B823" s="203"/>
      <c r="C823" s="218"/>
      <c r="D823" s="97"/>
      <c r="E823" s="98"/>
      <c r="F823" s="98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"/>
      <c r="S823" s="99"/>
      <c r="T823" s="99"/>
      <c r="U823" s="66" t="s">
        <v>82</v>
      </c>
      <c r="V823" s="97">
        <f t="shared" si="270"/>
        <v>0</v>
      </c>
      <c r="W823" s="97">
        <f t="shared" si="270"/>
        <v>0</v>
      </c>
      <c r="X823" s="71">
        <v>0</v>
      </c>
      <c r="Y823" s="97">
        <v>0</v>
      </c>
      <c r="Z823" s="97">
        <v>0</v>
      </c>
      <c r="AA823" s="97">
        <v>0</v>
      </c>
      <c r="AB823" s="97">
        <v>0</v>
      </c>
      <c r="AC823" s="97">
        <v>0</v>
      </c>
      <c r="AD823" s="97">
        <v>0</v>
      </c>
      <c r="AE823" s="97">
        <v>0</v>
      </c>
      <c r="AF823" s="213"/>
      <c r="AG823" s="214"/>
    </row>
    <row r="824" spans="1:33" s="67" customFormat="1" ht="17.25" customHeight="1">
      <c r="A824" s="200"/>
      <c r="B824" s="203"/>
      <c r="C824" s="218"/>
      <c r="D824" s="97"/>
      <c r="E824" s="98"/>
      <c r="F824" s="98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"/>
      <c r="S824" s="65"/>
      <c r="T824" s="65"/>
      <c r="U824" s="66" t="s">
        <v>239</v>
      </c>
      <c r="V824" s="97">
        <f t="shared" si="270"/>
        <v>0</v>
      </c>
      <c r="W824" s="97">
        <f t="shared" si="270"/>
        <v>0</v>
      </c>
      <c r="X824" s="71">
        <v>0</v>
      </c>
      <c r="Y824" s="97">
        <v>0</v>
      </c>
      <c r="Z824" s="97">
        <v>0</v>
      </c>
      <c r="AA824" s="97">
        <v>0</v>
      </c>
      <c r="AB824" s="97">
        <v>0</v>
      </c>
      <c r="AC824" s="97">
        <v>0</v>
      </c>
      <c r="AD824" s="97">
        <v>0</v>
      </c>
      <c r="AE824" s="97">
        <v>0</v>
      </c>
      <c r="AF824" s="213"/>
      <c r="AG824" s="214"/>
    </row>
    <row r="825" spans="1:33" s="67" customFormat="1" ht="17.25" customHeight="1">
      <c r="A825" s="200"/>
      <c r="B825" s="203"/>
      <c r="C825" s="218"/>
      <c r="D825" s="97"/>
      <c r="E825" s="98"/>
      <c r="F825" s="98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"/>
      <c r="S825" s="142" t="s">
        <v>298</v>
      </c>
      <c r="T825" s="142" t="s">
        <v>299</v>
      </c>
      <c r="U825" s="66" t="s">
        <v>240</v>
      </c>
      <c r="V825" s="97">
        <f t="shared" si="270"/>
        <v>7000</v>
      </c>
      <c r="W825" s="97">
        <f t="shared" si="270"/>
        <v>0</v>
      </c>
      <c r="X825" s="71">
        <v>7000</v>
      </c>
      <c r="Y825" s="97">
        <v>0</v>
      </c>
      <c r="Z825" s="97">
        <v>0</v>
      </c>
      <c r="AA825" s="97">
        <v>0</v>
      </c>
      <c r="AB825" s="97">
        <v>0</v>
      </c>
      <c r="AC825" s="97">
        <v>0</v>
      </c>
      <c r="AD825" s="97">
        <v>0</v>
      </c>
      <c r="AE825" s="97">
        <v>0</v>
      </c>
      <c r="AF825" s="213"/>
      <c r="AG825" s="214"/>
    </row>
    <row r="826" spans="1:33" s="67" customFormat="1" ht="17.25" customHeight="1">
      <c r="A826" s="200"/>
      <c r="B826" s="203"/>
      <c r="C826" s="218"/>
      <c r="D826" s="97"/>
      <c r="E826" s="98"/>
      <c r="F826" s="98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"/>
      <c r="S826" s="65"/>
      <c r="T826" s="65"/>
      <c r="U826" s="66" t="s">
        <v>241</v>
      </c>
      <c r="V826" s="97">
        <f t="shared" si="270"/>
        <v>0</v>
      </c>
      <c r="W826" s="97">
        <f t="shared" si="270"/>
        <v>0</v>
      </c>
      <c r="X826" s="71">
        <v>0</v>
      </c>
      <c r="Y826" s="97">
        <v>0</v>
      </c>
      <c r="Z826" s="97">
        <v>0</v>
      </c>
      <c r="AA826" s="97">
        <v>0</v>
      </c>
      <c r="AB826" s="97">
        <v>0</v>
      </c>
      <c r="AC826" s="97">
        <v>0</v>
      </c>
      <c r="AD826" s="97">
        <v>0</v>
      </c>
      <c r="AE826" s="97">
        <v>0</v>
      </c>
      <c r="AF826" s="213"/>
      <c r="AG826" s="214"/>
    </row>
    <row r="827" spans="1:33" s="67" customFormat="1" ht="17.25" customHeight="1">
      <c r="A827" s="200"/>
      <c r="B827" s="203"/>
      <c r="C827" s="97"/>
      <c r="D827" s="97"/>
      <c r="E827" s="98"/>
      <c r="F827" s="98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"/>
      <c r="S827" s="99"/>
      <c r="T827" s="99"/>
      <c r="U827" s="66" t="s">
        <v>252</v>
      </c>
      <c r="V827" s="97">
        <v>0</v>
      </c>
      <c r="W827" s="97">
        <v>0</v>
      </c>
      <c r="X827" s="71">
        <v>0</v>
      </c>
      <c r="Y827" s="97">
        <v>0</v>
      </c>
      <c r="Z827" s="97">
        <v>0</v>
      </c>
      <c r="AA827" s="97">
        <v>0</v>
      </c>
      <c r="AB827" s="97">
        <v>0</v>
      </c>
      <c r="AC827" s="97">
        <v>0</v>
      </c>
      <c r="AD827" s="97">
        <v>0</v>
      </c>
      <c r="AE827" s="97">
        <v>0</v>
      </c>
      <c r="AF827" s="213"/>
      <c r="AG827" s="214"/>
    </row>
    <row r="828" spans="1:33" s="67" customFormat="1" ht="17.25" customHeight="1" thickBot="1">
      <c r="A828" s="201"/>
      <c r="B828" s="204"/>
      <c r="C828" s="100"/>
      <c r="D828" s="97"/>
      <c r="E828" s="98"/>
      <c r="F828" s="98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"/>
      <c r="S828" s="65"/>
      <c r="T828" s="65"/>
      <c r="U828" s="66" t="s">
        <v>253</v>
      </c>
      <c r="V828" s="97">
        <f>X828+Z828+AB828+AD828</f>
        <v>0</v>
      </c>
      <c r="W828" s="97">
        <f>Y828+AA828+AC828+AE828</f>
        <v>0</v>
      </c>
      <c r="X828" s="71">
        <v>0</v>
      </c>
      <c r="Y828" s="97">
        <v>0</v>
      </c>
      <c r="Z828" s="97">
        <v>0</v>
      </c>
      <c r="AA828" s="97">
        <v>0</v>
      </c>
      <c r="AB828" s="97">
        <v>0</v>
      </c>
      <c r="AC828" s="97">
        <v>0</v>
      </c>
      <c r="AD828" s="97">
        <v>0</v>
      </c>
      <c r="AE828" s="97">
        <v>0</v>
      </c>
      <c r="AF828" s="215"/>
      <c r="AG828" s="216"/>
    </row>
    <row r="829" spans="1:33" s="67" customFormat="1" ht="17.25" customHeight="1">
      <c r="A829" s="199" t="s">
        <v>44</v>
      </c>
      <c r="B829" s="236" t="s">
        <v>71</v>
      </c>
      <c r="C829" s="217" t="s">
        <v>15</v>
      </c>
      <c r="D829" s="93"/>
      <c r="E829" s="94"/>
      <c r="F829" s="94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5"/>
      <c r="S829" s="96"/>
      <c r="T829" s="96"/>
      <c r="U829" s="68" t="s">
        <v>12</v>
      </c>
      <c r="V829" s="69">
        <f aca="true" t="shared" si="271" ref="V829:AE829">SUM(V830:V836)</f>
        <v>4400</v>
      </c>
      <c r="W829" s="69">
        <f t="shared" si="271"/>
        <v>0</v>
      </c>
      <c r="X829" s="69">
        <f t="shared" si="271"/>
        <v>4400</v>
      </c>
      <c r="Y829" s="69">
        <f t="shared" si="271"/>
        <v>0</v>
      </c>
      <c r="Z829" s="69">
        <f t="shared" si="271"/>
        <v>0</v>
      </c>
      <c r="AA829" s="69">
        <f t="shared" si="271"/>
        <v>0</v>
      </c>
      <c r="AB829" s="69">
        <f t="shared" si="271"/>
        <v>0</v>
      </c>
      <c r="AC829" s="69">
        <f t="shared" si="271"/>
        <v>0</v>
      </c>
      <c r="AD829" s="69">
        <f t="shared" si="271"/>
        <v>0</v>
      </c>
      <c r="AE829" s="69">
        <f t="shared" si="271"/>
        <v>0</v>
      </c>
      <c r="AF829" s="211" t="s">
        <v>13</v>
      </c>
      <c r="AG829" s="212"/>
    </row>
    <row r="830" spans="1:33" s="67" customFormat="1" ht="17.25" customHeight="1">
      <c r="A830" s="200"/>
      <c r="B830" s="237"/>
      <c r="C830" s="218"/>
      <c r="D830" s="97"/>
      <c r="E830" s="98"/>
      <c r="F830" s="98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"/>
      <c r="S830" s="65"/>
      <c r="T830" s="65"/>
      <c r="U830" s="66" t="s">
        <v>81</v>
      </c>
      <c r="V830" s="97">
        <f aca="true" t="shared" si="272" ref="V830:W834">X830+Z830+AB830+AD830</f>
        <v>0</v>
      </c>
      <c r="W830" s="97">
        <f t="shared" si="272"/>
        <v>0</v>
      </c>
      <c r="X830" s="71">
        <v>0</v>
      </c>
      <c r="Y830" s="97">
        <v>0</v>
      </c>
      <c r="Z830" s="97">
        <v>0</v>
      </c>
      <c r="AA830" s="97">
        <v>0</v>
      </c>
      <c r="AB830" s="97">
        <v>0</v>
      </c>
      <c r="AC830" s="97">
        <v>0</v>
      </c>
      <c r="AD830" s="97">
        <v>0</v>
      </c>
      <c r="AE830" s="97">
        <v>0</v>
      </c>
      <c r="AF830" s="213"/>
      <c r="AG830" s="214"/>
    </row>
    <row r="831" spans="1:33" s="67" customFormat="1" ht="17.25" customHeight="1">
      <c r="A831" s="200"/>
      <c r="B831" s="237"/>
      <c r="C831" s="218"/>
      <c r="D831" s="97"/>
      <c r="E831" s="98"/>
      <c r="F831" s="98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"/>
      <c r="S831" s="99"/>
      <c r="T831" s="99"/>
      <c r="U831" s="66" t="s">
        <v>82</v>
      </c>
      <c r="V831" s="97">
        <f t="shared" si="272"/>
        <v>0</v>
      </c>
      <c r="W831" s="97">
        <f t="shared" si="272"/>
        <v>0</v>
      </c>
      <c r="X831" s="71">
        <v>0</v>
      </c>
      <c r="Y831" s="97">
        <v>0</v>
      </c>
      <c r="Z831" s="97">
        <v>0</v>
      </c>
      <c r="AA831" s="97">
        <v>0</v>
      </c>
      <c r="AB831" s="97">
        <v>0</v>
      </c>
      <c r="AC831" s="97">
        <v>0</v>
      </c>
      <c r="AD831" s="97">
        <v>0</v>
      </c>
      <c r="AE831" s="97">
        <v>0</v>
      </c>
      <c r="AF831" s="213"/>
      <c r="AG831" s="214"/>
    </row>
    <row r="832" spans="1:33" s="67" customFormat="1" ht="17.25" customHeight="1">
      <c r="A832" s="200"/>
      <c r="B832" s="237"/>
      <c r="C832" s="218"/>
      <c r="D832" s="97"/>
      <c r="E832" s="98"/>
      <c r="F832" s="98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"/>
      <c r="S832" s="65"/>
      <c r="T832" s="65"/>
      <c r="U832" s="66" t="s">
        <v>239</v>
      </c>
      <c r="V832" s="97">
        <f t="shared" si="272"/>
        <v>0</v>
      </c>
      <c r="W832" s="97">
        <f t="shared" si="272"/>
        <v>0</v>
      </c>
      <c r="X832" s="71">
        <v>0</v>
      </c>
      <c r="Y832" s="97">
        <v>0</v>
      </c>
      <c r="Z832" s="97">
        <v>0</v>
      </c>
      <c r="AA832" s="97">
        <v>0</v>
      </c>
      <c r="AB832" s="97">
        <v>0</v>
      </c>
      <c r="AC832" s="97">
        <v>0</v>
      </c>
      <c r="AD832" s="97">
        <v>0</v>
      </c>
      <c r="AE832" s="97">
        <v>0</v>
      </c>
      <c r="AF832" s="213"/>
      <c r="AG832" s="214"/>
    </row>
    <row r="833" spans="1:33" s="67" customFormat="1" ht="17.25" customHeight="1">
      <c r="A833" s="200"/>
      <c r="B833" s="237"/>
      <c r="C833" s="218"/>
      <c r="D833" s="97"/>
      <c r="E833" s="98"/>
      <c r="F833" s="98">
        <v>1</v>
      </c>
      <c r="G833" s="177"/>
      <c r="H833" s="177">
        <v>1</v>
      </c>
      <c r="I833" s="97"/>
      <c r="J833" s="97"/>
      <c r="K833" s="97"/>
      <c r="L833" s="97"/>
      <c r="M833" s="97"/>
      <c r="N833" s="97"/>
      <c r="O833" s="97"/>
      <c r="P833" s="97"/>
      <c r="Q833" s="97"/>
      <c r="R833" s="9"/>
      <c r="S833" s="142" t="s">
        <v>298</v>
      </c>
      <c r="T833" s="142" t="s">
        <v>299</v>
      </c>
      <c r="U833" s="66" t="s">
        <v>240</v>
      </c>
      <c r="V833" s="135">
        <f>X833+Z833+AB833+AD833</f>
        <v>4400</v>
      </c>
      <c r="W833" s="135">
        <f>Y833+AA833+AC833+AE833</f>
        <v>0</v>
      </c>
      <c r="X833" s="71">
        <v>4400</v>
      </c>
      <c r="Y833" s="97">
        <v>0</v>
      </c>
      <c r="Z833" s="97">
        <v>0</v>
      </c>
      <c r="AA833" s="97">
        <v>0</v>
      </c>
      <c r="AB833" s="97">
        <v>0</v>
      </c>
      <c r="AC833" s="97">
        <v>0</v>
      </c>
      <c r="AD833" s="97">
        <v>0</v>
      </c>
      <c r="AE833" s="97">
        <v>0</v>
      </c>
      <c r="AF833" s="213"/>
      <c r="AG833" s="214"/>
    </row>
    <row r="834" spans="1:33" s="111" customFormat="1" ht="17.25" customHeight="1">
      <c r="A834" s="200"/>
      <c r="B834" s="237"/>
      <c r="C834" s="218"/>
      <c r="D834" s="97"/>
      <c r="E834" s="98"/>
      <c r="F834" s="98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"/>
      <c r="S834" s="65"/>
      <c r="T834" s="65"/>
      <c r="U834" s="66" t="s">
        <v>241</v>
      </c>
      <c r="V834" s="97">
        <f t="shared" si="272"/>
        <v>0</v>
      </c>
      <c r="W834" s="97">
        <f t="shared" si="272"/>
        <v>0</v>
      </c>
      <c r="X834" s="71">
        <v>0</v>
      </c>
      <c r="Y834" s="97">
        <v>0</v>
      </c>
      <c r="Z834" s="97">
        <v>0</v>
      </c>
      <c r="AA834" s="97">
        <v>0</v>
      </c>
      <c r="AB834" s="97">
        <v>0</v>
      </c>
      <c r="AC834" s="97">
        <v>0</v>
      </c>
      <c r="AD834" s="97">
        <v>0</v>
      </c>
      <c r="AE834" s="97">
        <v>0</v>
      </c>
      <c r="AF834" s="213"/>
      <c r="AG834" s="214"/>
    </row>
    <row r="835" spans="1:33" s="111" customFormat="1" ht="17.25" customHeight="1">
      <c r="A835" s="200"/>
      <c r="B835" s="237"/>
      <c r="C835" s="97"/>
      <c r="D835" s="97"/>
      <c r="E835" s="98"/>
      <c r="F835" s="98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"/>
      <c r="S835" s="99"/>
      <c r="T835" s="99"/>
      <c r="U835" s="66" t="s">
        <v>252</v>
      </c>
      <c r="V835" s="97">
        <v>0</v>
      </c>
      <c r="W835" s="97">
        <v>0</v>
      </c>
      <c r="X835" s="71">
        <v>0</v>
      </c>
      <c r="Y835" s="97">
        <v>0</v>
      </c>
      <c r="Z835" s="97">
        <v>0</v>
      </c>
      <c r="AA835" s="97">
        <v>0</v>
      </c>
      <c r="AB835" s="97">
        <v>0</v>
      </c>
      <c r="AC835" s="97">
        <v>0</v>
      </c>
      <c r="AD835" s="97">
        <v>0</v>
      </c>
      <c r="AE835" s="97">
        <v>0</v>
      </c>
      <c r="AF835" s="213"/>
      <c r="AG835" s="214"/>
    </row>
    <row r="836" spans="1:33" s="67" customFormat="1" ht="17.25" customHeight="1" thickBot="1">
      <c r="A836" s="201"/>
      <c r="B836" s="238"/>
      <c r="C836" s="100"/>
      <c r="D836" s="97"/>
      <c r="E836" s="98"/>
      <c r="F836" s="98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"/>
      <c r="S836" s="65"/>
      <c r="T836" s="65"/>
      <c r="U836" s="66" t="s">
        <v>253</v>
      </c>
      <c r="V836" s="97">
        <f>X836+Z836+AB836+AD836</f>
        <v>0</v>
      </c>
      <c r="W836" s="97">
        <f>Y836+AA836+AC836+AE836</f>
        <v>0</v>
      </c>
      <c r="X836" s="71">
        <v>0</v>
      </c>
      <c r="Y836" s="97">
        <v>0</v>
      </c>
      <c r="Z836" s="97">
        <v>0</v>
      </c>
      <c r="AA836" s="97">
        <v>0</v>
      </c>
      <c r="AB836" s="97">
        <v>0</v>
      </c>
      <c r="AC836" s="97">
        <v>0</v>
      </c>
      <c r="AD836" s="97">
        <v>0</v>
      </c>
      <c r="AE836" s="97">
        <v>0</v>
      </c>
      <c r="AF836" s="215"/>
      <c r="AG836" s="216"/>
    </row>
    <row r="837" spans="1:33" s="133" customFormat="1" ht="17.25" customHeight="1">
      <c r="A837" s="199" t="s">
        <v>46</v>
      </c>
      <c r="B837" s="307" t="s">
        <v>286</v>
      </c>
      <c r="C837" s="189" t="s">
        <v>96</v>
      </c>
      <c r="D837" s="74"/>
      <c r="E837" s="75"/>
      <c r="F837" s="75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6"/>
      <c r="S837" s="77"/>
      <c r="T837" s="77"/>
      <c r="U837" s="73" t="s">
        <v>12</v>
      </c>
      <c r="V837" s="78">
        <f aca="true" t="shared" si="273" ref="V837:AE837">SUM(V838:V844)</f>
        <v>26924.8</v>
      </c>
      <c r="W837" s="78">
        <f t="shared" si="273"/>
        <v>0</v>
      </c>
      <c r="X837" s="78">
        <f t="shared" si="273"/>
        <v>26924.8</v>
      </c>
      <c r="Y837" s="78">
        <f t="shared" si="273"/>
        <v>0</v>
      </c>
      <c r="Z837" s="78">
        <f t="shared" si="273"/>
        <v>0</v>
      </c>
      <c r="AA837" s="78">
        <f t="shared" si="273"/>
        <v>0</v>
      </c>
      <c r="AB837" s="78">
        <f t="shared" si="273"/>
        <v>0</v>
      </c>
      <c r="AC837" s="78">
        <f t="shared" si="273"/>
        <v>0</v>
      </c>
      <c r="AD837" s="78">
        <f t="shared" si="273"/>
        <v>0</v>
      </c>
      <c r="AE837" s="78">
        <f t="shared" si="273"/>
        <v>0</v>
      </c>
      <c r="AF837" s="219" t="s">
        <v>13</v>
      </c>
      <c r="AG837" s="220"/>
    </row>
    <row r="838" spans="1:33" s="133" customFormat="1" ht="17.25" customHeight="1">
      <c r="A838" s="200"/>
      <c r="B838" s="308"/>
      <c r="C838" s="190"/>
      <c r="D838" s="81"/>
      <c r="E838" s="82"/>
      <c r="F838" s="82"/>
      <c r="G838" s="81"/>
      <c r="H838" s="81"/>
      <c r="I838" s="81"/>
      <c r="J838" s="81">
        <v>1</v>
      </c>
      <c r="K838" s="81"/>
      <c r="L838" s="81"/>
      <c r="M838" s="81"/>
      <c r="N838" s="81"/>
      <c r="O838" s="81"/>
      <c r="P838" s="81"/>
      <c r="Q838" s="81"/>
      <c r="R838" s="83"/>
      <c r="S838" s="141" t="s">
        <v>298</v>
      </c>
      <c r="T838" s="141" t="s">
        <v>299</v>
      </c>
      <c r="U838" s="80" t="s">
        <v>81</v>
      </c>
      <c r="V838" s="81">
        <f>X838+Z838+AB838+AD838</f>
        <v>26924.8</v>
      </c>
      <c r="W838" s="81">
        <f>Y838+AA838+AC838+AE838</f>
        <v>0</v>
      </c>
      <c r="X838" s="81">
        <v>26924.8</v>
      </c>
      <c r="Y838" s="81">
        <v>0</v>
      </c>
      <c r="Z838" s="81">
        <v>0</v>
      </c>
      <c r="AA838" s="81">
        <v>0</v>
      </c>
      <c r="AB838" s="81">
        <v>0</v>
      </c>
      <c r="AC838" s="81">
        <v>0</v>
      </c>
      <c r="AD838" s="81">
        <v>0</v>
      </c>
      <c r="AE838" s="81">
        <v>0</v>
      </c>
      <c r="AF838" s="221"/>
      <c r="AG838" s="222"/>
    </row>
    <row r="839" spans="1:33" s="133" customFormat="1" ht="17.25" customHeight="1">
      <c r="A839" s="200"/>
      <c r="B839" s="308"/>
      <c r="C839" s="190"/>
      <c r="D839" s="81"/>
      <c r="E839" s="82"/>
      <c r="F839" s="82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3"/>
      <c r="S839" s="86"/>
      <c r="T839" s="86"/>
      <c r="U839" s="80" t="s">
        <v>82</v>
      </c>
      <c r="V839" s="81">
        <f aca="true" t="shared" si="274" ref="V839:W842">X839+Z839+AB839+AD839</f>
        <v>0</v>
      </c>
      <c r="W839" s="81">
        <f t="shared" si="274"/>
        <v>0</v>
      </c>
      <c r="X839" s="85">
        <v>0</v>
      </c>
      <c r="Y839" s="81">
        <v>0</v>
      </c>
      <c r="Z839" s="81">
        <v>0</v>
      </c>
      <c r="AA839" s="81">
        <v>0</v>
      </c>
      <c r="AB839" s="81">
        <v>0</v>
      </c>
      <c r="AC839" s="81">
        <v>0</v>
      </c>
      <c r="AD839" s="81">
        <v>0</v>
      </c>
      <c r="AE839" s="81">
        <v>0</v>
      </c>
      <c r="AF839" s="221"/>
      <c r="AG839" s="222"/>
    </row>
    <row r="840" spans="1:33" s="133" customFormat="1" ht="17.25" customHeight="1">
      <c r="A840" s="200"/>
      <c r="B840" s="308"/>
      <c r="C840" s="190"/>
      <c r="D840" s="81"/>
      <c r="E840" s="82"/>
      <c r="F840" s="82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3"/>
      <c r="S840" s="84"/>
      <c r="T840" s="84"/>
      <c r="U840" s="80" t="s">
        <v>239</v>
      </c>
      <c r="V840" s="81">
        <f t="shared" si="274"/>
        <v>0</v>
      </c>
      <c r="W840" s="81">
        <f t="shared" si="274"/>
        <v>0</v>
      </c>
      <c r="X840" s="85">
        <v>0</v>
      </c>
      <c r="Y840" s="81">
        <v>0</v>
      </c>
      <c r="Z840" s="81">
        <v>0</v>
      </c>
      <c r="AA840" s="81">
        <v>0</v>
      </c>
      <c r="AB840" s="81">
        <v>0</v>
      </c>
      <c r="AC840" s="81">
        <v>0</v>
      </c>
      <c r="AD840" s="81">
        <v>0</v>
      </c>
      <c r="AE840" s="81">
        <v>0</v>
      </c>
      <c r="AF840" s="221"/>
      <c r="AG840" s="222"/>
    </row>
    <row r="841" spans="1:33" s="133" customFormat="1" ht="17.25" customHeight="1">
      <c r="A841" s="200"/>
      <c r="B841" s="308"/>
      <c r="C841" s="190"/>
      <c r="D841" s="81"/>
      <c r="E841" s="82"/>
      <c r="F841" s="82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3"/>
      <c r="S841" s="86"/>
      <c r="T841" s="86"/>
      <c r="U841" s="80" t="s">
        <v>240</v>
      </c>
      <c r="V841" s="81">
        <f t="shared" si="274"/>
        <v>0</v>
      </c>
      <c r="W841" s="81">
        <f t="shared" si="274"/>
        <v>0</v>
      </c>
      <c r="X841" s="85">
        <v>0</v>
      </c>
      <c r="Y841" s="81">
        <v>0</v>
      </c>
      <c r="Z841" s="81">
        <v>0</v>
      </c>
      <c r="AA841" s="81">
        <v>0</v>
      </c>
      <c r="AB841" s="81">
        <v>0</v>
      </c>
      <c r="AC841" s="81">
        <v>0</v>
      </c>
      <c r="AD841" s="81">
        <v>0</v>
      </c>
      <c r="AE841" s="81">
        <v>0</v>
      </c>
      <c r="AF841" s="221"/>
      <c r="AG841" s="222"/>
    </row>
    <row r="842" spans="1:33" s="133" customFormat="1" ht="17.25" customHeight="1">
      <c r="A842" s="200"/>
      <c r="B842" s="308"/>
      <c r="C842" s="190"/>
      <c r="D842" s="81"/>
      <c r="E842" s="82"/>
      <c r="F842" s="82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3"/>
      <c r="S842" s="84"/>
      <c r="T842" s="84"/>
      <c r="U842" s="80" t="s">
        <v>241</v>
      </c>
      <c r="V842" s="81">
        <f t="shared" si="274"/>
        <v>0</v>
      </c>
      <c r="W842" s="81">
        <f t="shared" si="274"/>
        <v>0</v>
      </c>
      <c r="X842" s="85">
        <f>1000+23733.3-24733.3</f>
        <v>0</v>
      </c>
      <c r="Y842" s="81">
        <f>1000+23733.3-24733.3</f>
        <v>0</v>
      </c>
      <c r="Z842" s="81">
        <v>0</v>
      </c>
      <c r="AA842" s="81">
        <v>0</v>
      </c>
      <c r="AB842" s="81">
        <f>74200-74200</f>
        <v>0</v>
      </c>
      <c r="AC842" s="81">
        <f>74200-74200</f>
        <v>0</v>
      </c>
      <c r="AD842" s="81">
        <v>0</v>
      </c>
      <c r="AE842" s="81">
        <v>0</v>
      </c>
      <c r="AF842" s="221"/>
      <c r="AG842" s="222"/>
    </row>
    <row r="843" spans="1:33" s="133" customFormat="1" ht="17.25" customHeight="1">
      <c r="A843" s="200"/>
      <c r="B843" s="308"/>
      <c r="C843" s="81"/>
      <c r="D843" s="81"/>
      <c r="E843" s="82"/>
      <c r="F843" s="82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3"/>
      <c r="S843" s="86"/>
      <c r="T843" s="86"/>
      <c r="U843" s="80" t="s">
        <v>252</v>
      </c>
      <c r="V843" s="81">
        <f>X843+Z843+AB843+AD843</f>
        <v>0</v>
      </c>
      <c r="W843" s="81">
        <f>Y843+AA843+AC843+AE843</f>
        <v>0</v>
      </c>
      <c r="X843" s="85">
        <f>24733.3-15521.1-1839.2-7373</f>
        <v>0</v>
      </c>
      <c r="Y843" s="81">
        <f>24733.3-15521.1-1839.2-7373</f>
        <v>0</v>
      </c>
      <c r="Z843" s="81">
        <v>0</v>
      </c>
      <c r="AA843" s="81">
        <v>0</v>
      </c>
      <c r="AB843" s="81">
        <f>74200-74200</f>
        <v>0</v>
      </c>
      <c r="AC843" s="81">
        <f>74200-74200</f>
        <v>0</v>
      </c>
      <c r="AD843" s="81">
        <v>0</v>
      </c>
      <c r="AE843" s="81">
        <v>0</v>
      </c>
      <c r="AF843" s="221"/>
      <c r="AG843" s="222"/>
    </row>
    <row r="844" spans="1:33" s="133" customFormat="1" ht="17.25" customHeight="1" thickBot="1">
      <c r="A844" s="201"/>
      <c r="B844" s="309"/>
      <c r="C844" s="88"/>
      <c r="D844" s="81"/>
      <c r="E844" s="82"/>
      <c r="F844" s="82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3"/>
      <c r="S844" s="84"/>
      <c r="T844" s="84"/>
      <c r="U844" s="80" t="s">
        <v>253</v>
      </c>
      <c r="V844" s="81">
        <f>X844+Z844+AB844+AD844</f>
        <v>0</v>
      </c>
      <c r="W844" s="81">
        <f>Y844+AA844+AC844+AE844</f>
        <v>0</v>
      </c>
      <c r="X844" s="85">
        <v>0</v>
      </c>
      <c r="Y844" s="81">
        <v>0</v>
      </c>
      <c r="Z844" s="81">
        <v>0</v>
      </c>
      <c r="AA844" s="81">
        <v>0</v>
      </c>
      <c r="AB844" s="81">
        <v>0</v>
      </c>
      <c r="AC844" s="81">
        <v>0</v>
      </c>
      <c r="AD844" s="81">
        <v>0</v>
      </c>
      <c r="AE844" s="81">
        <v>0</v>
      </c>
      <c r="AF844" s="223"/>
      <c r="AG844" s="224"/>
    </row>
    <row r="845" spans="1:33" s="70" customFormat="1" ht="17.25" customHeight="1">
      <c r="A845" s="199" t="s">
        <v>48</v>
      </c>
      <c r="B845" s="355" t="s">
        <v>295</v>
      </c>
      <c r="C845" s="197" t="s">
        <v>96</v>
      </c>
      <c r="D845" s="147"/>
      <c r="E845" s="148"/>
      <c r="F845" s="148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9"/>
      <c r="S845" s="150"/>
      <c r="T845" s="150"/>
      <c r="U845" s="146" t="s">
        <v>12</v>
      </c>
      <c r="V845" s="151">
        <f aca="true" t="shared" si="275" ref="V845:AE845">SUM(V846:V852)</f>
        <v>3014.7</v>
      </c>
      <c r="W845" s="151">
        <f t="shared" si="275"/>
        <v>0</v>
      </c>
      <c r="X845" s="151">
        <f t="shared" si="275"/>
        <v>3014.7</v>
      </c>
      <c r="Y845" s="151">
        <f t="shared" si="275"/>
        <v>0</v>
      </c>
      <c r="Z845" s="151">
        <f t="shared" si="275"/>
        <v>0</v>
      </c>
      <c r="AA845" s="151">
        <f t="shared" si="275"/>
        <v>0</v>
      </c>
      <c r="AB845" s="151">
        <f t="shared" si="275"/>
        <v>0</v>
      </c>
      <c r="AC845" s="151">
        <f t="shared" si="275"/>
        <v>0</v>
      </c>
      <c r="AD845" s="151">
        <f t="shared" si="275"/>
        <v>0</v>
      </c>
      <c r="AE845" s="151">
        <f t="shared" si="275"/>
        <v>0</v>
      </c>
      <c r="AF845" s="240" t="s">
        <v>41</v>
      </c>
      <c r="AG845" s="241"/>
    </row>
    <row r="846" spans="1:33" s="70" customFormat="1" ht="17.25" customHeight="1">
      <c r="A846" s="200"/>
      <c r="B846" s="356"/>
      <c r="C846" s="198"/>
      <c r="D846" s="154"/>
      <c r="E846" s="155"/>
      <c r="F846" s="155"/>
      <c r="G846" s="154"/>
      <c r="H846" s="154"/>
      <c r="I846" s="154"/>
      <c r="J846" s="154">
        <v>1</v>
      </c>
      <c r="K846" s="154"/>
      <c r="L846" s="154"/>
      <c r="M846" s="154"/>
      <c r="N846" s="154"/>
      <c r="O846" s="154"/>
      <c r="P846" s="154"/>
      <c r="Q846" s="154"/>
      <c r="R846" s="156"/>
      <c r="S846" s="157" t="s">
        <v>298</v>
      </c>
      <c r="T846" s="157" t="s">
        <v>299</v>
      </c>
      <c r="U846" s="153" t="s">
        <v>81</v>
      </c>
      <c r="V846" s="154">
        <f aca="true" t="shared" si="276" ref="V846:W852">X846+Z846+AB846+AD846</f>
        <v>3014.7</v>
      </c>
      <c r="W846" s="154">
        <f t="shared" si="276"/>
        <v>0</v>
      </c>
      <c r="X846" s="154">
        <v>3014.7</v>
      </c>
      <c r="Y846" s="154">
        <v>0</v>
      </c>
      <c r="Z846" s="154">
        <v>0</v>
      </c>
      <c r="AA846" s="154">
        <v>0</v>
      </c>
      <c r="AB846" s="154">
        <v>0</v>
      </c>
      <c r="AC846" s="154">
        <v>0</v>
      </c>
      <c r="AD846" s="154">
        <v>0</v>
      </c>
      <c r="AE846" s="154">
        <v>0</v>
      </c>
      <c r="AF846" s="242"/>
      <c r="AG846" s="243"/>
    </row>
    <row r="847" spans="1:33" s="70" customFormat="1" ht="17.25" customHeight="1">
      <c r="A847" s="200"/>
      <c r="B847" s="356"/>
      <c r="C847" s="198"/>
      <c r="D847" s="154"/>
      <c r="E847" s="155"/>
      <c r="F847" s="155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6"/>
      <c r="S847" s="159"/>
      <c r="T847" s="159"/>
      <c r="U847" s="153" t="s">
        <v>82</v>
      </c>
      <c r="V847" s="154">
        <f t="shared" si="276"/>
        <v>0</v>
      </c>
      <c r="W847" s="154">
        <f t="shared" si="276"/>
        <v>0</v>
      </c>
      <c r="X847" s="158">
        <v>0</v>
      </c>
      <c r="Y847" s="154">
        <v>0</v>
      </c>
      <c r="Z847" s="154">
        <v>0</v>
      </c>
      <c r="AA847" s="154">
        <v>0</v>
      </c>
      <c r="AB847" s="154">
        <v>0</v>
      </c>
      <c r="AC847" s="154">
        <v>0</v>
      </c>
      <c r="AD847" s="154">
        <v>0</v>
      </c>
      <c r="AE847" s="154">
        <v>0</v>
      </c>
      <c r="AF847" s="242"/>
      <c r="AG847" s="243"/>
    </row>
    <row r="848" spans="1:33" s="70" customFormat="1" ht="17.25" customHeight="1">
      <c r="A848" s="200"/>
      <c r="B848" s="356"/>
      <c r="C848" s="198"/>
      <c r="D848" s="154"/>
      <c r="E848" s="155"/>
      <c r="F848" s="155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  <c r="R848" s="156"/>
      <c r="S848" s="160"/>
      <c r="T848" s="160"/>
      <c r="U848" s="153" t="s">
        <v>239</v>
      </c>
      <c r="V848" s="154">
        <f t="shared" si="276"/>
        <v>0</v>
      </c>
      <c r="W848" s="154">
        <f t="shared" si="276"/>
        <v>0</v>
      </c>
      <c r="X848" s="158">
        <v>0</v>
      </c>
      <c r="Y848" s="154">
        <v>0</v>
      </c>
      <c r="Z848" s="154">
        <v>0</v>
      </c>
      <c r="AA848" s="154">
        <v>0</v>
      </c>
      <c r="AB848" s="154">
        <v>0</v>
      </c>
      <c r="AC848" s="154">
        <v>0</v>
      </c>
      <c r="AD848" s="154">
        <v>0</v>
      </c>
      <c r="AE848" s="154">
        <v>0</v>
      </c>
      <c r="AF848" s="242"/>
      <c r="AG848" s="243"/>
    </row>
    <row r="849" spans="1:33" s="70" customFormat="1" ht="17.25" customHeight="1">
      <c r="A849" s="200"/>
      <c r="B849" s="356"/>
      <c r="C849" s="198"/>
      <c r="D849" s="154"/>
      <c r="E849" s="155"/>
      <c r="F849" s="155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  <c r="R849" s="156"/>
      <c r="S849" s="159"/>
      <c r="T849" s="159"/>
      <c r="U849" s="153" t="s">
        <v>240</v>
      </c>
      <c r="V849" s="154">
        <f t="shared" si="276"/>
        <v>0</v>
      </c>
      <c r="W849" s="154">
        <f t="shared" si="276"/>
        <v>0</v>
      </c>
      <c r="X849" s="158">
        <v>0</v>
      </c>
      <c r="Y849" s="154">
        <v>0</v>
      </c>
      <c r="Z849" s="154">
        <v>0</v>
      </c>
      <c r="AA849" s="154">
        <v>0</v>
      </c>
      <c r="AB849" s="154">
        <v>0</v>
      </c>
      <c r="AC849" s="154">
        <v>0</v>
      </c>
      <c r="AD849" s="154">
        <v>0</v>
      </c>
      <c r="AE849" s="154">
        <v>0</v>
      </c>
      <c r="AF849" s="242"/>
      <c r="AG849" s="243"/>
    </row>
    <row r="850" spans="1:33" s="70" customFormat="1" ht="17.25" customHeight="1">
      <c r="A850" s="200"/>
      <c r="B850" s="356"/>
      <c r="C850" s="198"/>
      <c r="D850" s="154"/>
      <c r="E850" s="155"/>
      <c r="F850" s="155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6"/>
      <c r="S850" s="160"/>
      <c r="T850" s="160"/>
      <c r="U850" s="153" t="s">
        <v>241</v>
      </c>
      <c r="V850" s="154">
        <f t="shared" si="276"/>
        <v>0</v>
      </c>
      <c r="W850" s="154">
        <f t="shared" si="276"/>
        <v>0</v>
      </c>
      <c r="X850" s="158">
        <f>1000+23733.3-24733.3</f>
        <v>0</v>
      </c>
      <c r="Y850" s="154">
        <f>1000+23733.3-24733.3</f>
        <v>0</v>
      </c>
      <c r="Z850" s="154">
        <v>0</v>
      </c>
      <c r="AA850" s="154">
        <v>0</v>
      </c>
      <c r="AB850" s="154">
        <f>74200-74200</f>
        <v>0</v>
      </c>
      <c r="AC850" s="154">
        <f>74200-74200</f>
        <v>0</v>
      </c>
      <c r="AD850" s="154">
        <v>0</v>
      </c>
      <c r="AE850" s="154">
        <v>0</v>
      </c>
      <c r="AF850" s="242"/>
      <c r="AG850" s="243"/>
    </row>
    <row r="851" spans="1:33" s="70" customFormat="1" ht="17.25" customHeight="1">
      <c r="A851" s="200"/>
      <c r="B851" s="356"/>
      <c r="C851" s="154"/>
      <c r="D851" s="154"/>
      <c r="E851" s="155"/>
      <c r="F851" s="155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  <c r="R851" s="156"/>
      <c r="S851" s="159"/>
      <c r="T851" s="159"/>
      <c r="U851" s="153" t="s">
        <v>252</v>
      </c>
      <c r="V851" s="154">
        <f t="shared" si="276"/>
        <v>0</v>
      </c>
      <c r="W851" s="154">
        <f t="shared" si="276"/>
        <v>0</v>
      </c>
      <c r="X851" s="158">
        <f>24733.3-15521.1-1839.2-7373</f>
        <v>0</v>
      </c>
      <c r="Y851" s="154">
        <f>24733.3-15521.1-1839.2-7373</f>
        <v>0</v>
      </c>
      <c r="Z851" s="154">
        <v>0</v>
      </c>
      <c r="AA851" s="154">
        <v>0</v>
      </c>
      <c r="AB851" s="154">
        <f>74200-74200</f>
        <v>0</v>
      </c>
      <c r="AC851" s="154">
        <f>74200-74200</f>
        <v>0</v>
      </c>
      <c r="AD851" s="154">
        <v>0</v>
      </c>
      <c r="AE851" s="154">
        <v>0</v>
      </c>
      <c r="AF851" s="242"/>
      <c r="AG851" s="243"/>
    </row>
    <row r="852" spans="1:33" s="70" customFormat="1" ht="17.25" customHeight="1" thickBot="1">
      <c r="A852" s="201"/>
      <c r="B852" s="357"/>
      <c r="C852" s="161"/>
      <c r="D852" s="154"/>
      <c r="E852" s="155"/>
      <c r="F852" s="155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6"/>
      <c r="S852" s="160"/>
      <c r="T852" s="160"/>
      <c r="U852" s="153" t="s">
        <v>253</v>
      </c>
      <c r="V852" s="154">
        <f t="shared" si="276"/>
        <v>0</v>
      </c>
      <c r="W852" s="154">
        <f t="shared" si="276"/>
        <v>0</v>
      </c>
      <c r="X852" s="158">
        <v>0</v>
      </c>
      <c r="Y852" s="154">
        <v>0</v>
      </c>
      <c r="Z852" s="154">
        <v>0</v>
      </c>
      <c r="AA852" s="154">
        <v>0</v>
      </c>
      <c r="AB852" s="154">
        <v>0</v>
      </c>
      <c r="AC852" s="154">
        <v>0</v>
      </c>
      <c r="AD852" s="154">
        <v>0</v>
      </c>
      <c r="AE852" s="154">
        <v>0</v>
      </c>
      <c r="AF852" s="244"/>
      <c r="AG852" s="245"/>
    </row>
    <row r="853" spans="1:33" s="70" customFormat="1" ht="17.25" customHeight="1">
      <c r="A853" s="265"/>
      <c r="B853" s="272" t="s">
        <v>275</v>
      </c>
      <c r="C853" s="93" t="s">
        <v>12</v>
      </c>
      <c r="D853" s="69">
        <f aca="true" t="shared" si="277" ref="D853:Q853">SUM(D854:D860)</f>
        <v>0</v>
      </c>
      <c r="E853" s="69">
        <f t="shared" si="277"/>
        <v>0</v>
      </c>
      <c r="F853" s="69">
        <f t="shared" si="277"/>
        <v>1</v>
      </c>
      <c r="G853" s="69">
        <f t="shared" si="277"/>
        <v>0</v>
      </c>
      <c r="H853" s="69">
        <f t="shared" si="277"/>
        <v>1</v>
      </c>
      <c r="I853" s="69">
        <f t="shared" si="277"/>
        <v>0</v>
      </c>
      <c r="J853" s="69">
        <f t="shared" si="277"/>
        <v>2</v>
      </c>
      <c r="K853" s="69">
        <f t="shared" si="277"/>
        <v>0</v>
      </c>
      <c r="L853" s="69">
        <f t="shared" si="277"/>
        <v>0</v>
      </c>
      <c r="M853" s="69">
        <f t="shared" si="277"/>
        <v>0</v>
      </c>
      <c r="N853" s="69">
        <f t="shared" si="277"/>
        <v>0</v>
      </c>
      <c r="O853" s="69">
        <f t="shared" si="277"/>
        <v>0</v>
      </c>
      <c r="P853" s="69">
        <f t="shared" si="277"/>
        <v>0</v>
      </c>
      <c r="Q853" s="69">
        <f t="shared" si="277"/>
        <v>0</v>
      </c>
      <c r="R853" s="95"/>
      <c r="S853" s="96"/>
      <c r="T853" s="96"/>
      <c r="U853" s="68" t="s">
        <v>12</v>
      </c>
      <c r="V853" s="69">
        <f aca="true" t="shared" si="278" ref="V853:AE853">SUM(V854:V860)</f>
        <v>41339.5</v>
      </c>
      <c r="W853" s="69">
        <f t="shared" si="278"/>
        <v>0</v>
      </c>
      <c r="X853" s="69">
        <f t="shared" si="278"/>
        <v>41339.5</v>
      </c>
      <c r="Y853" s="69">
        <f t="shared" si="278"/>
        <v>0</v>
      </c>
      <c r="Z853" s="69">
        <f t="shared" si="278"/>
        <v>0</v>
      </c>
      <c r="AA853" s="69">
        <f t="shared" si="278"/>
        <v>0</v>
      </c>
      <c r="AB853" s="69">
        <f t="shared" si="278"/>
        <v>0</v>
      </c>
      <c r="AC853" s="69">
        <f t="shared" si="278"/>
        <v>0</v>
      </c>
      <c r="AD853" s="69">
        <f t="shared" si="278"/>
        <v>0</v>
      </c>
      <c r="AE853" s="69">
        <f t="shared" si="278"/>
        <v>0</v>
      </c>
      <c r="AF853" s="130"/>
      <c r="AG853" s="131"/>
    </row>
    <row r="854" spans="1:33" s="70" customFormat="1" ht="17.25" customHeight="1">
      <c r="A854" s="266"/>
      <c r="B854" s="273"/>
      <c r="C854" s="112">
        <v>2024</v>
      </c>
      <c r="D854" s="113">
        <f aca="true" t="shared" si="279" ref="D854:I860">D822+D830+D838</f>
        <v>0</v>
      </c>
      <c r="E854" s="113">
        <f t="shared" si="279"/>
        <v>0</v>
      </c>
      <c r="F854" s="113">
        <f t="shared" si="279"/>
        <v>0</v>
      </c>
      <c r="G854" s="113">
        <f t="shared" si="279"/>
        <v>0</v>
      </c>
      <c r="H854" s="113">
        <f t="shared" si="279"/>
        <v>0</v>
      </c>
      <c r="I854" s="113">
        <f t="shared" si="279"/>
        <v>0</v>
      </c>
      <c r="J854" s="113">
        <f>J822+J830+J838+J846</f>
        <v>2</v>
      </c>
      <c r="K854" s="113">
        <f aca="true" t="shared" si="280" ref="K854:Q860">K822+K830+K838</f>
        <v>0</v>
      </c>
      <c r="L854" s="113">
        <f t="shared" si="280"/>
        <v>0</v>
      </c>
      <c r="M854" s="113">
        <f t="shared" si="280"/>
        <v>0</v>
      </c>
      <c r="N854" s="113">
        <f t="shared" si="280"/>
        <v>0</v>
      </c>
      <c r="O854" s="113">
        <f t="shared" si="280"/>
        <v>0</v>
      </c>
      <c r="P854" s="113">
        <f t="shared" si="280"/>
        <v>0</v>
      </c>
      <c r="Q854" s="113">
        <f t="shared" si="280"/>
        <v>0</v>
      </c>
      <c r="R854" s="9"/>
      <c r="S854" s="114"/>
      <c r="T854" s="114"/>
      <c r="U854" s="115" t="s">
        <v>81</v>
      </c>
      <c r="V854" s="113">
        <f>V822+V830+V838+V846</f>
        <v>29939.5</v>
      </c>
      <c r="W854" s="113">
        <f aca="true" t="shared" si="281" ref="W854:AE854">W822+W830+W838</f>
        <v>0</v>
      </c>
      <c r="X854" s="113">
        <f>X822+X830+X838+X846</f>
        <v>29939.5</v>
      </c>
      <c r="Y854" s="113">
        <f t="shared" si="281"/>
        <v>0</v>
      </c>
      <c r="Z854" s="113">
        <f t="shared" si="281"/>
        <v>0</v>
      </c>
      <c r="AA854" s="113">
        <f t="shared" si="281"/>
        <v>0</v>
      </c>
      <c r="AB854" s="113">
        <f t="shared" si="281"/>
        <v>0</v>
      </c>
      <c r="AC854" s="113">
        <f t="shared" si="281"/>
        <v>0</v>
      </c>
      <c r="AD854" s="113">
        <f t="shared" si="281"/>
        <v>0</v>
      </c>
      <c r="AE854" s="113">
        <f t="shared" si="281"/>
        <v>0</v>
      </c>
      <c r="AF854" s="252"/>
      <c r="AG854" s="253"/>
    </row>
    <row r="855" spans="1:33" s="70" customFormat="1" ht="17.25" customHeight="1">
      <c r="A855" s="266"/>
      <c r="B855" s="273"/>
      <c r="C855" s="116">
        <v>2025</v>
      </c>
      <c r="D855" s="113">
        <f t="shared" si="279"/>
        <v>0</v>
      </c>
      <c r="E855" s="113">
        <f t="shared" si="279"/>
        <v>0</v>
      </c>
      <c r="F855" s="113">
        <f t="shared" si="279"/>
        <v>0</v>
      </c>
      <c r="G855" s="113">
        <f t="shared" si="279"/>
        <v>0</v>
      </c>
      <c r="H855" s="113">
        <f t="shared" si="279"/>
        <v>0</v>
      </c>
      <c r="I855" s="113">
        <f t="shared" si="279"/>
        <v>0</v>
      </c>
      <c r="J855" s="113">
        <f aca="true" t="shared" si="282" ref="J855:J860">J823+J831+J839</f>
        <v>0</v>
      </c>
      <c r="K855" s="113">
        <f t="shared" si="280"/>
        <v>0</v>
      </c>
      <c r="L855" s="113">
        <f t="shared" si="280"/>
        <v>0</v>
      </c>
      <c r="M855" s="113">
        <f t="shared" si="280"/>
        <v>0</v>
      </c>
      <c r="N855" s="113">
        <f t="shared" si="280"/>
        <v>0</v>
      </c>
      <c r="O855" s="113">
        <f t="shared" si="280"/>
        <v>0</v>
      </c>
      <c r="P855" s="113">
        <f t="shared" si="280"/>
        <v>0</v>
      </c>
      <c r="Q855" s="113">
        <f t="shared" si="280"/>
        <v>0</v>
      </c>
      <c r="R855" s="9"/>
      <c r="S855" s="99"/>
      <c r="T855" s="99"/>
      <c r="U855" s="115" t="s">
        <v>82</v>
      </c>
      <c r="V855" s="113">
        <f aca="true" t="shared" si="283" ref="V855:V860">V823+V831+V839</f>
        <v>0</v>
      </c>
      <c r="W855" s="113">
        <f aca="true" t="shared" si="284" ref="W855:AE855">W823+W831+W839</f>
        <v>0</v>
      </c>
      <c r="X855" s="113">
        <f t="shared" si="284"/>
        <v>0</v>
      </c>
      <c r="Y855" s="113">
        <f t="shared" si="284"/>
        <v>0</v>
      </c>
      <c r="Z855" s="113">
        <f t="shared" si="284"/>
        <v>0</v>
      </c>
      <c r="AA855" s="113">
        <f t="shared" si="284"/>
        <v>0</v>
      </c>
      <c r="AB855" s="113">
        <f t="shared" si="284"/>
        <v>0</v>
      </c>
      <c r="AC855" s="113">
        <f t="shared" si="284"/>
        <v>0</v>
      </c>
      <c r="AD855" s="113">
        <f t="shared" si="284"/>
        <v>0</v>
      </c>
      <c r="AE855" s="113">
        <f t="shared" si="284"/>
        <v>0</v>
      </c>
      <c r="AF855" s="252"/>
      <c r="AG855" s="253"/>
    </row>
    <row r="856" spans="1:33" s="70" customFormat="1" ht="17.25" customHeight="1">
      <c r="A856" s="266"/>
      <c r="B856" s="273"/>
      <c r="C856" s="116">
        <v>2026</v>
      </c>
      <c r="D856" s="113">
        <f t="shared" si="279"/>
        <v>0</v>
      </c>
      <c r="E856" s="113">
        <f t="shared" si="279"/>
        <v>0</v>
      </c>
      <c r="F856" s="113">
        <f t="shared" si="279"/>
        <v>0</v>
      </c>
      <c r="G856" s="113">
        <f t="shared" si="279"/>
        <v>0</v>
      </c>
      <c r="H856" s="113">
        <f t="shared" si="279"/>
        <v>0</v>
      </c>
      <c r="I856" s="113">
        <f t="shared" si="279"/>
        <v>0</v>
      </c>
      <c r="J856" s="113">
        <f t="shared" si="282"/>
        <v>0</v>
      </c>
      <c r="K856" s="113">
        <f t="shared" si="280"/>
        <v>0</v>
      </c>
      <c r="L856" s="113">
        <f t="shared" si="280"/>
        <v>0</v>
      </c>
      <c r="M856" s="113">
        <f t="shared" si="280"/>
        <v>0</v>
      </c>
      <c r="N856" s="113">
        <f t="shared" si="280"/>
        <v>0</v>
      </c>
      <c r="O856" s="113">
        <f t="shared" si="280"/>
        <v>0</v>
      </c>
      <c r="P856" s="113">
        <f t="shared" si="280"/>
        <v>0</v>
      </c>
      <c r="Q856" s="113">
        <f t="shared" si="280"/>
        <v>0</v>
      </c>
      <c r="R856" s="9"/>
      <c r="S856" s="65"/>
      <c r="T856" s="65"/>
      <c r="U856" s="115" t="s">
        <v>239</v>
      </c>
      <c r="V856" s="113">
        <f t="shared" si="283"/>
        <v>0</v>
      </c>
      <c r="W856" s="113">
        <f aca="true" t="shared" si="285" ref="W856:AE856">W824+W832+W840</f>
        <v>0</v>
      </c>
      <c r="X856" s="113">
        <f t="shared" si="285"/>
        <v>0</v>
      </c>
      <c r="Y856" s="113">
        <f t="shared" si="285"/>
        <v>0</v>
      </c>
      <c r="Z856" s="113">
        <f t="shared" si="285"/>
        <v>0</v>
      </c>
      <c r="AA856" s="113">
        <f t="shared" si="285"/>
        <v>0</v>
      </c>
      <c r="AB856" s="113">
        <f t="shared" si="285"/>
        <v>0</v>
      </c>
      <c r="AC856" s="113">
        <f t="shared" si="285"/>
        <v>0</v>
      </c>
      <c r="AD856" s="113">
        <f t="shared" si="285"/>
        <v>0</v>
      </c>
      <c r="AE856" s="113">
        <f t="shared" si="285"/>
        <v>0</v>
      </c>
      <c r="AF856" s="252"/>
      <c r="AG856" s="253"/>
    </row>
    <row r="857" spans="1:33" s="70" customFormat="1" ht="17.25" customHeight="1">
      <c r="A857" s="266"/>
      <c r="B857" s="273"/>
      <c r="C857" s="116">
        <v>2027</v>
      </c>
      <c r="D857" s="113">
        <f t="shared" si="279"/>
        <v>0</v>
      </c>
      <c r="E857" s="113">
        <f t="shared" si="279"/>
        <v>0</v>
      </c>
      <c r="F857" s="113">
        <f t="shared" si="279"/>
        <v>1</v>
      </c>
      <c r="G857" s="113">
        <f t="shared" si="279"/>
        <v>0</v>
      </c>
      <c r="H857" s="113">
        <f t="shared" si="279"/>
        <v>1</v>
      </c>
      <c r="I857" s="113">
        <f t="shared" si="279"/>
        <v>0</v>
      </c>
      <c r="J857" s="113">
        <f t="shared" si="282"/>
        <v>0</v>
      </c>
      <c r="K857" s="113">
        <f t="shared" si="280"/>
        <v>0</v>
      </c>
      <c r="L857" s="113">
        <f t="shared" si="280"/>
        <v>0</v>
      </c>
      <c r="M857" s="113">
        <f t="shared" si="280"/>
        <v>0</v>
      </c>
      <c r="N857" s="113">
        <f t="shared" si="280"/>
        <v>0</v>
      </c>
      <c r="O857" s="113">
        <f t="shared" si="280"/>
        <v>0</v>
      </c>
      <c r="P857" s="113">
        <f t="shared" si="280"/>
        <v>0</v>
      </c>
      <c r="Q857" s="113">
        <f t="shared" si="280"/>
        <v>0</v>
      </c>
      <c r="R857" s="9"/>
      <c r="S857" s="65"/>
      <c r="T857" s="65"/>
      <c r="U857" s="115" t="s">
        <v>240</v>
      </c>
      <c r="V857" s="113">
        <f t="shared" si="283"/>
        <v>11400</v>
      </c>
      <c r="W857" s="113">
        <f aca="true" t="shared" si="286" ref="W857:AE857">W825+W833+W841</f>
        <v>0</v>
      </c>
      <c r="X857" s="113">
        <f t="shared" si="286"/>
        <v>11400</v>
      </c>
      <c r="Y857" s="113">
        <f t="shared" si="286"/>
        <v>0</v>
      </c>
      <c r="Z857" s="113">
        <f t="shared" si="286"/>
        <v>0</v>
      </c>
      <c r="AA857" s="113">
        <f t="shared" si="286"/>
        <v>0</v>
      </c>
      <c r="AB857" s="113">
        <f t="shared" si="286"/>
        <v>0</v>
      </c>
      <c r="AC857" s="113">
        <f t="shared" si="286"/>
        <v>0</v>
      </c>
      <c r="AD857" s="113">
        <f t="shared" si="286"/>
        <v>0</v>
      </c>
      <c r="AE857" s="113">
        <f t="shared" si="286"/>
        <v>0</v>
      </c>
      <c r="AF857" s="252"/>
      <c r="AG857" s="253"/>
    </row>
    <row r="858" spans="1:33" s="70" customFormat="1" ht="17.25" customHeight="1">
      <c r="A858" s="266"/>
      <c r="B858" s="273"/>
      <c r="C858" s="116">
        <v>2028</v>
      </c>
      <c r="D858" s="113">
        <f t="shared" si="279"/>
        <v>0</v>
      </c>
      <c r="E858" s="113">
        <f t="shared" si="279"/>
        <v>0</v>
      </c>
      <c r="F858" s="113">
        <f t="shared" si="279"/>
        <v>0</v>
      </c>
      <c r="G858" s="113">
        <f t="shared" si="279"/>
        <v>0</v>
      </c>
      <c r="H858" s="113">
        <f t="shared" si="279"/>
        <v>0</v>
      </c>
      <c r="I858" s="113">
        <f t="shared" si="279"/>
        <v>0</v>
      </c>
      <c r="J858" s="113">
        <f t="shared" si="282"/>
        <v>0</v>
      </c>
      <c r="K858" s="113">
        <f t="shared" si="280"/>
        <v>0</v>
      </c>
      <c r="L858" s="113">
        <f t="shared" si="280"/>
        <v>0</v>
      </c>
      <c r="M858" s="113">
        <f t="shared" si="280"/>
        <v>0</v>
      </c>
      <c r="N858" s="113">
        <f t="shared" si="280"/>
        <v>0</v>
      </c>
      <c r="O858" s="113">
        <f t="shared" si="280"/>
        <v>0</v>
      </c>
      <c r="P858" s="113">
        <f t="shared" si="280"/>
        <v>0</v>
      </c>
      <c r="Q858" s="113">
        <f t="shared" si="280"/>
        <v>0</v>
      </c>
      <c r="R858" s="9"/>
      <c r="S858" s="99"/>
      <c r="T858" s="99"/>
      <c r="U858" s="115" t="s">
        <v>241</v>
      </c>
      <c r="V858" s="113">
        <f t="shared" si="283"/>
        <v>0</v>
      </c>
      <c r="W858" s="113">
        <f aca="true" t="shared" si="287" ref="W858:AE858">W826+W834+W842</f>
        <v>0</v>
      </c>
      <c r="X858" s="113">
        <f t="shared" si="287"/>
        <v>0</v>
      </c>
      <c r="Y858" s="113">
        <f t="shared" si="287"/>
        <v>0</v>
      </c>
      <c r="Z858" s="113">
        <f t="shared" si="287"/>
        <v>0</v>
      </c>
      <c r="AA858" s="113">
        <f t="shared" si="287"/>
        <v>0</v>
      </c>
      <c r="AB858" s="113">
        <f t="shared" si="287"/>
        <v>0</v>
      </c>
      <c r="AC858" s="113">
        <f t="shared" si="287"/>
        <v>0</v>
      </c>
      <c r="AD858" s="113">
        <f t="shared" si="287"/>
        <v>0</v>
      </c>
      <c r="AE858" s="113">
        <f t="shared" si="287"/>
        <v>0</v>
      </c>
      <c r="AF858" s="252"/>
      <c r="AG858" s="253"/>
    </row>
    <row r="859" spans="1:33" s="117" customFormat="1" ht="17.25" customHeight="1">
      <c r="A859" s="266"/>
      <c r="B859" s="273"/>
      <c r="C859" s="116">
        <v>2029</v>
      </c>
      <c r="D859" s="113">
        <f t="shared" si="279"/>
        <v>0</v>
      </c>
      <c r="E859" s="113">
        <f t="shared" si="279"/>
        <v>0</v>
      </c>
      <c r="F859" s="113">
        <f t="shared" si="279"/>
        <v>0</v>
      </c>
      <c r="G859" s="113">
        <f t="shared" si="279"/>
        <v>0</v>
      </c>
      <c r="H859" s="113">
        <f t="shared" si="279"/>
        <v>0</v>
      </c>
      <c r="I859" s="113">
        <f t="shared" si="279"/>
        <v>0</v>
      </c>
      <c r="J859" s="113">
        <f t="shared" si="282"/>
        <v>0</v>
      </c>
      <c r="K859" s="113">
        <f t="shared" si="280"/>
        <v>0</v>
      </c>
      <c r="L859" s="113">
        <f t="shared" si="280"/>
        <v>0</v>
      </c>
      <c r="M859" s="113">
        <f t="shared" si="280"/>
        <v>0</v>
      </c>
      <c r="N859" s="113">
        <f t="shared" si="280"/>
        <v>0</v>
      </c>
      <c r="O859" s="113">
        <f t="shared" si="280"/>
        <v>0</v>
      </c>
      <c r="P859" s="113">
        <f t="shared" si="280"/>
        <v>0</v>
      </c>
      <c r="Q859" s="113">
        <f t="shared" si="280"/>
        <v>0</v>
      </c>
      <c r="R859" s="126"/>
      <c r="S859" s="65"/>
      <c r="T859" s="65"/>
      <c r="U859" s="115" t="s">
        <v>252</v>
      </c>
      <c r="V859" s="113">
        <f t="shared" si="283"/>
        <v>0</v>
      </c>
      <c r="W859" s="113">
        <f aca="true" t="shared" si="288" ref="W859:AE859">W827+W835+W843</f>
        <v>0</v>
      </c>
      <c r="X859" s="113">
        <f t="shared" si="288"/>
        <v>0</v>
      </c>
      <c r="Y859" s="113">
        <f t="shared" si="288"/>
        <v>0</v>
      </c>
      <c r="Z859" s="113">
        <f t="shared" si="288"/>
        <v>0</v>
      </c>
      <c r="AA859" s="113">
        <f t="shared" si="288"/>
        <v>0</v>
      </c>
      <c r="AB859" s="113">
        <f t="shared" si="288"/>
        <v>0</v>
      </c>
      <c r="AC859" s="113">
        <f t="shared" si="288"/>
        <v>0</v>
      </c>
      <c r="AD859" s="113">
        <f t="shared" si="288"/>
        <v>0</v>
      </c>
      <c r="AE859" s="113">
        <f t="shared" si="288"/>
        <v>0</v>
      </c>
      <c r="AF859" s="252"/>
      <c r="AG859" s="253"/>
    </row>
    <row r="860" spans="1:33" s="70" customFormat="1" ht="17.25" customHeight="1" thickBot="1">
      <c r="A860" s="267"/>
      <c r="B860" s="354"/>
      <c r="C860" s="118">
        <v>2030</v>
      </c>
      <c r="D860" s="113">
        <f t="shared" si="279"/>
        <v>0</v>
      </c>
      <c r="E860" s="113">
        <f t="shared" si="279"/>
        <v>0</v>
      </c>
      <c r="F860" s="113">
        <f t="shared" si="279"/>
        <v>0</v>
      </c>
      <c r="G860" s="113">
        <f t="shared" si="279"/>
        <v>0</v>
      </c>
      <c r="H860" s="113">
        <f t="shared" si="279"/>
        <v>0</v>
      </c>
      <c r="I860" s="113">
        <f t="shared" si="279"/>
        <v>0</v>
      </c>
      <c r="J860" s="113">
        <f t="shared" si="282"/>
        <v>0</v>
      </c>
      <c r="K860" s="113">
        <f t="shared" si="280"/>
        <v>0</v>
      </c>
      <c r="L860" s="113">
        <f t="shared" si="280"/>
        <v>0</v>
      </c>
      <c r="M860" s="113">
        <f t="shared" si="280"/>
        <v>0</v>
      </c>
      <c r="N860" s="113">
        <f t="shared" si="280"/>
        <v>0</v>
      </c>
      <c r="O860" s="113">
        <f t="shared" si="280"/>
        <v>0</v>
      </c>
      <c r="P860" s="113">
        <f t="shared" si="280"/>
        <v>0</v>
      </c>
      <c r="Q860" s="113">
        <f t="shared" si="280"/>
        <v>0</v>
      </c>
      <c r="R860" s="127"/>
      <c r="S860" s="65"/>
      <c r="T860" s="65"/>
      <c r="U860" s="115" t="s">
        <v>253</v>
      </c>
      <c r="V860" s="113">
        <f t="shared" si="283"/>
        <v>0</v>
      </c>
      <c r="W860" s="113">
        <f aca="true" t="shared" si="289" ref="W860:AE860">W828+W836+W844</f>
        <v>0</v>
      </c>
      <c r="X860" s="113">
        <f t="shared" si="289"/>
        <v>0</v>
      </c>
      <c r="Y860" s="113">
        <f t="shared" si="289"/>
        <v>0</v>
      </c>
      <c r="Z860" s="113">
        <f t="shared" si="289"/>
        <v>0</v>
      </c>
      <c r="AA860" s="113">
        <f t="shared" si="289"/>
        <v>0</v>
      </c>
      <c r="AB860" s="113">
        <f t="shared" si="289"/>
        <v>0</v>
      </c>
      <c r="AC860" s="113">
        <f t="shared" si="289"/>
        <v>0</v>
      </c>
      <c r="AD860" s="113">
        <f t="shared" si="289"/>
        <v>0</v>
      </c>
      <c r="AE860" s="113">
        <f t="shared" si="289"/>
        <v>0</v>
      </c>
      <c r="AF860" s="254"/>
      <c r="AG860" s="255"/>
    </row>
    <row r="861" spans="1:33" s="70" customFormat="1" ht="17.25" customHeight="1">
      <c r="A861" s="325" t="s">
        <v>293</v>
      </c>
      <c r="B861" s="326"/>
      <c r="C861" s="326"/>
      <c r="D861" s="326"/>
      <c r="E861" s="326"/>
      <c r="F861" s="326"/>
      <c r="G861" s="326"/>
      <c r="H861" s="326"/>
      <c r="I861" s="326"/>
      <c r="J861" s="326"/>
      <c r="K861" s="326"/>
      <c r="L861" s="326"/>
      <c r="M861" s="326"/>
      <c r="N861" s="326"/>
      <c r="O861" s="326"/>
      <c r="P861" s="326"/>
      <c r="Q861" s="326"/>
      <c r="R861" s="326"/>
      <c r="S861" s="326"/>
      <c r="T861" s="327"/>
      <c r="U861" s="68" t="s">
        <v>12</v>
      </c>
      <c r="V861" s="69">
        <f aca="true" t="shared" si="290" ref="V861:AE861">SUM(V862:V868)</f>
        <v>41339.5</v>
      </c>
      <c r="W861" s="69">
        <f t="shared" si="290"/>
        <v>0</v>
      </c>
      <c r="X861" s="69">
        <f t="shared" si="290"/>
        <v>41339.5</v>
      </c>
      <c r="Y861" s="69">
        <f t="shared" si="290"/>
        <v>0</v>
      </c>
      <c r="Z861" s="69">
        <f t="shared" si="290"/>
        <v>0</v>
      </c>
      <c r="AA861" s="69">
        <f t="shared" si="290"/>
        <v>0</v>
      </c>
      <c r="AB861" s="69">
        <f t="shared" si="290"/>
        <v>0</v>
      </c>
      <c r="AC861" s="69">
        <f t="shared" si="290"/>
        <v>0</v>
      </c>
      <c r="AD861" s="69">
        <f t="shared" si="290"/>
        <v>0</v>
      </c>
      <c r="AE861" s="69">
        <f t="shared" si="290"/>
        <v>0</v>
      </c>
      <c r="AF861" s="331"/>
      <c r="AG861" s="332"/>
    </row>
    <row r="862" spans="1:33" s="70" customFormat="1" ht="17.25" customHeight="1">
      <c r="A862" s="328"/>
      <c r="B862" s="329"/>
      <c r="C862" s="329"/>
      <c r="D862" s="329"/>
      <c r="E862" s="329"/>
      <c r="F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  <c r="R862" s="329"/>
      <c r="S862" s="329"/>
      <c r="T862" s="330"/>
      <c r="U862" s="115" t="s">
        <v>81</v>
      </c>
      <c r="V862" s="128">
        <f>V854</f>
        <v>29939.5</v>
      </c>
      <c r="W862" s="128">
        <f aca="true" t="shared" si="291" ref="W862:AE862">W854</f>
        <v>0</v>
      </c>
      <c r="X862" s="128">
        <f t="shared" si="291"/>
        <v>29939.5</v>
      </c>
      <c r="Y862" s="128">
        <f t="shared" si="291"/>
        <v>0</v>
      </c>
      <c r="Z862" s="128">
        <f t="shared" si="291"/>
        <v>0</v>
      </c>
      <c r="AA862" s="128">
        <f t="shared" si="291"/>
        <v>0</v>
      </c>
      <c r="AB862" s="128">
        <f t="shared" si="291"/>
        <v>0</v>
      </c>
      <c r="AC862" s="128">
        <f t="shared" si="291"/>
        <v>0</v>
      </c>
      <c r="AD862" s="128">
        <f t="shared" si="291"/>
        <v>0</v>
      </c>
      <c r="AE862" s="128">
        <f t="shared" si="291"/>
        <v>0</v>
      </c>
      <c r="AF862" s="333"/>
      <c r="AG862" s="334"/>
    </row>
    <row r="863" spans="1:33" s="70" customFormat="1" ht="17.25" customHeight="1">
      <c r="A863" s="328"/>
      <c r="B863" s="329"/>
      <c r="C863" s="329"/>
      <c r="D863" s="329"/>
      <c r="E863" s="329"/>
      <c r="F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  <c r="R863" s="329"/>
      <c r="S863" s="329"/>
      <c r="T863" s="330"/>
      <c r="U863" s="115" t="s">
        <v>82</v>
      </c>
      <c r="V863" s="128">
        <f aca="true" t="shared" si="292" ref="V863:AE868">V855</f>
        <v>0</v>
      </c>
      <c r="W863" s="128">
        <f t="shared" si="292"/>
        <v>0</v>
      </c>
      <c r="X863" s="128">
        <f t="shared" si="292"/>
        <v>0</v>
      </c>
      <c r="Y863" s="128">
        <f t="shared" si="292"/>
        <v>0</v>
      </c>
      <c r="Z863" s="128">
        <f t="shared" si="292"/>
        <v>0</v>
      </c>
      <c r="AA863" s="128">
        <f t="shared" si="292"/>
        <v>0</v>
      </c>
      <c r="AB863" s="128">
        <f t="shared" si="292"/>
        <v>0</v>
      </c>
      <c r="AC863" s="128">
        <f t="shared" si="292"/>
        <v>0</v>
      </c>
      <c r="AD863" s="128">
        <f t="shared" si="292"/>
        <v>0</v>
      </c>
      <c r="AE863" s="128">
        <f t="shared" si="292"/>
        <v>0</v>
      </c>
      <c r="AF863" s="333"/>
      <c r="AG863" s="334"/>
    </row>
    <row r="864" spans="1:33" s="70" customFormat="1" ht="17.25" customHeight="1">
      <c r="A864" s="328"/>
      <c r="B864" s="329"/>
      <c r="C864" s="329"/>
      <c r="D864" s="329"/>
      <c r="E864" s="329"/>
      <c r="F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  <c r="R864" s="329"/>
      <c r="S864" s="329"/>
      <c r="T864" s="330"/>
      <c r="U864" s="115" t="s">
        <v>239</v>
      </c>
      <c r="V864" s="128">
        <f t="shared" si="292"/>
        <v>0</v>
      </c>
      <c r="W864" s="128">
        <f t="shared" si="292"/>
        <v>0</v>
      </c>
      <c r="X864" s="128">
        <f t="shared" si="292"/>
        <v>0</v>
      </c>
      <c r="Y864" s="128">
        <f t="shared" si="292"/>
        <v>0</v>
      </c>
      <c r="Z864" s="128">
        <f t="shared" si="292"/>
        <v>0</v>
      </c>
      <c r="AA864" s="128">
        <f t="shared" si="292"/>
        <v>0</v>
      </c>
      <c r="AB864" s="128">
        <f t="shared" si="292"/>
        <v>0</v>
      </c>
      <c r="AC864" s="128">
        <f t="shared" si="292"/>
        <v>0</v>
      </c>
      <c r="AD864" s="128">
        <f t="shared" si="292"/>
        <v>0</v>
      </c>
      <c r="AE864" s="128">
        <f t="shared" si="292"/>
        <v>0</v>
      </c>
      <c r="AF864" s="333"/>
      <c r="AG864" s="334"/>
    </row>
    <row r="865" spans="1:33" s="70" customFormat="1" ht="17.25" customHeight="1">
      <c r="A865" s="328"/>
      <c r="B865" s="329"/>
      <c r="C865" s="329"/>
      <c r="D865" s="329"/>
      <c r="E865" s="329"/>
      <c r="F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  <c r="R865" s="329"/>
      <c r="S865" s="329"/>
      <c r="T865" s="330"/>
      <c r="U865" s="115" t="s">
        <v>240</v>
      </c>
      <c r="V865" s="128">
        <f t="shared" si="292"/>
        <v>11400</v>
      </c>
      <c r="W865" s="128">
        <f t="shared" si="292"/>
        <v>0</v>
      </c>
      <c r="X865" s="128">
        <f t="shared" si="292"/>
        <v>11400</v>
      </c>
      <c r="Y865" s="128">
        <f t="shared" si="292"/>
        <v>0</v>
      </c>
      <c r="Z865" s="128">
        <f t="shared" si="292"/>
        <v>0</v>
      </c>
      <c r="AA865" s="128">
        <f t="shared" si="292"/>
        <v>0</v>
      </c>
      <c r="AB865" s="128">
        <f t="shared" si="292"/>
        <v>0</v>
      </c>
      <c r="AC865" s="128">
        <f t="shared" si="292"/>
        <v>0</v>
      </c>
      <c r="AD865" s="128">
        <f t="shared" si="292"/>
        <v>0</v>
      </c>
      <c r="AE865" s="128">
        <f t="shared" si="292"/>
        <v>0</v>
      </c>
      <c r="AF865" s="333"/>
      <c r="AG865" s="334"/>
    </row>
    <row r="866" spans="1:33" s="70" customFormat="1" ht="17.25" customHeight="1">
      <c r="A866" s="328"/>
      <c r="B866" s="329"/>
      <c r="C866" s="329"/>
      <c r="D866" s="329"/>
      <c r="E866" s="329"/>
      <c r="F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  <c r="R866" s="329"/>
      <c r="S866" s="329"/>
      <c r="T866" s="330"/>
      <c r="U866" s="115" t="s">
        <v>241</v>
      </c>
      <c r="V866" s="128">
        <f t="shared" si="292"/>
        <v>0</v>
      </c>
      <c r="W866" s="128">
        <f t="shared" si="292"/>
        <v>0</v>
      </c>
      <c r="X866" s="128">
        <f t="shared" si="292"/>
        <v>0</v>
      </c>
      <c r="Y866" s="128">
        <f t="shared" si="292"/>
        <v>0</v>
      </c>
      <c r="Z866" s="128">
        <f t="shared" si="292"/>
        <v>0</v>
      </c>
      <c r="AA866" s="128">
        <f t="shared" si="292"/>
        <v>0</v>
      </c>
      <c r="AB866" s="128">
        <f t="shared" si="292"/>
        <v>0</v>
      </c>
      <c r="AC866" s="128">
        <f t="shared" si="292"/>
        <v>0</v>
      </c>
      <c r="AD866" s="128">
        <f t="shared" si="292"/>
        <v>0</v>
      </c>
      <c r="AE866" s="128">
        <f t="shared" si="292"/>
        <v>0</v>
      </c>
      <c r="AF866" s="333"/>
      <c r="AG866" s="334"/>
    </row>
    <row r="867" spans="1:33" s="70" customFormat="1" ht="17.25" customHeight="1">
      <c r="A867" s="328"/>
      <c r="B867" s="329"/>
      <c r="C867" s="329"/>
      <c r="D867" s="329"/>
      <c r="E867" s="329"/>
      <c r="F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  <c r="R867" s="329"/>
      <c r="S867" s="329"/>
      <c r="T867" s="330"/>
      <c r="U867" s="115" t="s">
        <v>252</v>
      </c>
      <c r="V867" s="128">
        <f t="shared" si="292"/>
        <v>0</v>
      </c>
      <c r="W867" s="128">
        <f t="shared" si="292"/>
        <v>0</v>
      </c>
      <c r="X867" s="128">
        <f t="shared" si="292"/>
        <v>0</v>
      </c>
      <c r="Y867" s="128">
        <f t="shared" si="292"/>
        <v>0</v>
      </c>
      <c r="Z867" s="128">
        <f t="shared" si="292"/>
        <v>0</v>
      </c>
      <c r="AA867" s="128">
        <f t="shared" si="292"/>
        <v>0</v>
      </c>
      <c r="AB867" s="128">
        <f t="shared" si="292"/>
        <v>0</v>
      </c>
      <c r="AC867" s="128">
        <f t="shared" si="292"/>
        <v>0</v>
      </c>
      <c r="AD867" s="128">
        <f t="shared" si="292"/>
        <v>0</v>
      </c>
      <c r="AE867" s="128">
        <f t="shared" si="292"/>
        <v>0</v>
      </c>
      <c r="AF867" s="333"/>
      <c r="AG867" s="334"/>
    </row>
    <row r="868" spans="1:33" s="70" customFormat="1" ht="17.25" customHeight="1" thickBot="1">
      <c r="A868" s="328"/>
      <c r="B868" s="329"/>
      <c r="C868" s="329"/>
      <c r="D868" s="329"/>
      <c r="E868" s="329"/>
      <c r="F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  <c r="R868" s="329"/>
      <c r="S868" s="329"/>
      <c r="T868" s="330"/>
      <c r="U868" s="115" t="s">
        <v>253</v>
      </c>
      <c r="V868" s="128">
        <f t="shared" si="292"/>
        <v>0</v>
      </c>
      <c r="W868" s="128">
        <f t="shared" si="292"/>
        <v>0</v>
      </c>
      <c r="X868" s="128">
        <f t="shared" si="292"/>
        <v>0</v>
      </c>
      <c r="Y868" s="128">
        <f t="shared" si="292"/>
        <v>0</v>
      </c>
      <c r="Z868" s="128">
        <f t="shared" si="292"/>
        <v>0</v>
      </c>
      <c r="AA868" s="128">
        <f t="shared" si="292"/>
        <v>0</v>
      </c>
      <c r="AB868" s="128">
        <f t="shared" si="292"/>
        <v>0</v>
      </c>
      <c r="AC868" s="128">
        <f t="shared" si="292"/>
        <v>0</v>
      </c>
      <c r="AD868" s="128">
        <f t="shared" si="292"/>
        <v>0</v>
      </c>
      <c r="AE868" s="128">
        <f t="shared" si="292"/>
        <v>0</v>
      </c>
      <c r="AF868" s="333"/>
      <c r="AG868" s="334"/>
    </row>
    <row r="869" spans="1:33" s="70" customFormat="1" ht="17.25" customHeight="1">
      <c r="A869" s="325" t="s">
        <v>294</v>
      </c>
      <c r="B869" s="326"/>
      <c r="C869" s="326"/>
      <c r="D869" s="326"/>
      <c r="E869" s="326"/>
      <c r="F869" s="326"/>
      <c r="G869" s="326"/>
      <c r="H869" s="326"/>
      <c r="I869" s="326"/>
      <c r="J869" s="326"/>
      <c r="K869" s="326"/>
      <c r="L869" s="326"/>
      <c r="M869" s="326"/>
      <c r="N869" s="326"/>
      <c r="O869" s="326"/>
      <c r="P869" s="326"/>
      <c r="Q869" s="326"/>
      <c r="R869" s="326"/>
      <c r="S869" s="326"/>
      <c r="T869" s="327"/>
      <c r="U869" s="68" t="s">
        <v>12</v>
      </c>
      <c r="V869" s="69">
        <f aca="true" t="shared" si="293" ref="V869:AE869">SUM(V870:V876)</f>
        <v>4401755.597999999</v>
      </c>
      <c r="W869" s="69">
        <f t="shared" si="293"/>
        <v>9.237055564881302E-14</v>
      </c>
      <c r="X869" s="69">
        <f t="shared" si="293"/>
        <v>3737295.248</v>
      </c>
      <c r="Y869" s="69">
        <f t="shared" si="293"/>
        <v>9.237055564881302E-14</v>
      </c>
      <c r="Z869" s="69">
        <f t="shared" si="293"/>
        <v>252696</v>
      </c>
      <c r="AA869" s="69">
        <f t="shared" si="293"/>
        <v>0</v>
      </c>
      <c r="AB869" s="69">
        <f t="shared" si="293"/>
        <v>323418.52999999997</v>
      </c>
      <c r="AC869" s="69">
        <f t="shared" si="293"/>
        <v>0</v>
      </c>
      <c r="AD869" s="69">
        <f t="shared" si="293"/>
        <v>88345.86</v>
      </c>
      <c r="AE869" s="69">
        <f t="shared" si="293"/>
        <v>0</v>
      </c>
      <c r="AF869" s="331"/>
      <c r="AG869" s="332"/>
    </row>
    <row r="870" spans="1:33" s="70" customFormat="1" ht="17.25" customHeight="1">
      <c r="A870" s="328"/>
      <c r="B870" s="329"/>
      <c r="C870" s="329"/>
      <c r="D870" s="329"/>
      <c r="E870" s="329"/>
      <c r="F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  <c r="R870" s="329"/>
      <c r="S870" s="329"/>
      <c r="T870" s="330"/>
      <c r="U870" s="115" t="s">
        <v>81</v>
      </c>
      <c r="V870" s="132">
        <f aca="true" t="shared" si="294" ref="V870:AE870">V546+V812+V862</f>
        <v>764995.8600000001</v>
      </c>
      <c r="W870" s="132">
        <f t="shared" si="294"/>
        <v>9.237055564881302E-14</v>
      </c>
      <c r="X870" s="132">
        <f t="shared" si="294"/>
        <v>614520.6000000001</v>
      </c>
      <c r="Y870" s="132">
        <f t="shared" si="294"/>
        <v>9.237055564881302E-14</v>
      </c>
      <c r="Z870" s="132">
        <f t="shared" si="294"/>
        <v>0</v>
      </c>
      <c r="AA870" s="132">
        <f t="shared" si="294"/>
        <v>0</v>
      </c>
      <c r="AB870" s="132">
        <f t="shared" si="294"/>
        <v>150475.3</v>
      </c>
      <c r="AC870" s="132">
        <f t="shared" si="294"/>
        <v>0</v>
      </c>
      <c r="AD870" s="132">
        <f t="shared" si="294"/>
        <v>0</v>
      </c>
      <c r="AE870" s="132">
        <f t="shared" si="294"/>
        <v>0</v>
      </c>
      <c r="AF870" s="333"/>
      <c r="AG870" s="334"/>
    </row>
    <row r="871" spans="1:33" s="70" customFormat="1" ht="17.25" customHeight="1">
      <c r="A871" s="328"/>
      <c r="B871" s="329"/>
      <c r="C871" s="329"/>
      <c r="D871" s="329"/>
      <c r="E871" s="329"/>
      <c r="F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  <c r="R871" s="329"/>
      <c r="S871" s="329"/>
      <c r="T871" s="330"/>
      <c r="U871" s="115" t="s">
        <v>82</v>
      </c>
      <c r="V871" s="132">
        <f aca="true" t="shared" si="295" ref="V871:AE871">V547+V813+V863</f>
        <v>270954.7</v>
      </c>
      <c r="W871" s="132">
        <f t="shared" si="295"/>
        <v>0</v>
      </c>
      <c r="X871" s="132">
        <f t="shared" si="295"/>
        <v>159134.2</v>
      </c>
      <c r="Y871" s="132">
        <f t="shared" si="295"/>
        <v>0</v>
      </c>
      <c r="Z871" s="132">
        <f t="shared" si="295"/>
        <v>0</v>
      </c>
      <c r="AA871" s="132">
        <f t="shared" si="295"/>
        <v>0</v>
      </c>
      <c r="AB871" s="132">
        <f t="shared" si="295"/>
        <v>111820.5</v>
      </c>
      <c r="AC871" s="132">
        <f t="shared" si="295"/>
        <v>0</v>
      </c>
      <c r="AD871" s="132">
        <f t="shared" si="295"/>
        <v>0</v>
      </c>
      <c r="AE871" s="132">
        <f t="shared" si="295"/>
        <v>0</v>
      </c>
      <c r="AF871" s="333"/>
      <c r="AG871" s="334"/>
    </row>
    <row r="872" spans="1:33" s="70" customFormat="1" ht="17.25" customHeight="1">
      <c r="A872" s="328"/>
      <c r="B872" s="329"/>
      <c r="C872" s="329"/>
      <c r="D872" s="329"/>
      <c r="E872" s="329"/>
      <c r="F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  <c r="R872" s="329"/>
      <c r="S872" s="329"/>
      <c r="T872" s="330"/>
      <c r="U872" s="115" t="s">
        <v>239</v>
      </c>
      <c r="V872" s="132">
        <f aca="true" t="shared" si="296" ref="V872:AE872">V548+V814+V864</f>
        <v>46399.5</v>
      </c>
      <c r="W872" s="132">
        <f t="shared" si="296"/>
        <v>0</v>
      </c>
      <c r="X872" s="132">
        <f t="shared" si="296"/>
        <v>11599.9</v>
      </c>
      <c r="Y872" s="132">
        <f t="shared" si="296"/>
        <v>0</v>
      </c>
      <c r="Z872" s="132">
        <f t="shared" si="296"/>
        <v>0</v>
      </c>
      <c r="AA872" s="132">
        <f t="shared" si="296"/>
        <v>0</v>
      </c>
      <c r="AB872" s="132">
        <f t="shared" si="296"/>
        <v>34799.6</v>
      </c>
      <c r="AC872" s="132">
        <f t="shared" si="296"/>
        <v>0</v>
      </c>
      <c r="AD872" s="132">
        <f t="shared" si="296"/>
        <v>0</v>
      </c>
      <c r="AE872" s="132">
        <f t="shared" si="296"/>
        <v>0</v>
      </c>
      <c r="AF872" s="333"/>
      <c r="AG872" s="334"/>
    </row>
    <row r="873" spans="1:33" s="70" customFormat="1" ht="17.25" customHeight="1">
      <c r="A873" s="328"/>
      <c r="B873" s="329"/>
      <c r="C873" s="329"/>
      <c r="D873" s="329"/>
      <c r="E873" s="329"/>
      <c r="F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  <c r="R873" s="329"/>
      <c r="S873" s="329"/>
      <c r="T873" s="330"/>
      <c r="U873" s="115" t="s">
        <v>240</v>
      </c>
      <c r="V873" s="132">
        <f aca="true" t="shared" si="297" ref="V873:AE873">V549+V815+V865</f>
        <v>935036.52</v>
      </c>
      <c r="W873" s="132">
        <f t="shared" si="297"/>
        <v>0</v>
      </c>
      <c r="X873" s="132">
        <f t="shared" si="297"/>
        <v>567671.53</v>
      </c>
      <c r="Y873" s="132">
        <f t="shared" si="297"/>
        <v>0</v>
      </c>
      <c r="Z873" s="132">
        <f t="shared" si="297"/>
        <v>252696</v>
      </c>
      <c r="AA873" s="132">
        <f t="shared" si="297"/>
        <v>0</v>
      </c>
      <c r="AB873" s="132">
        <f t="shared" si="297"/>
        <v>26323.129999999997</v>
      </c>
      <c r="AC873" s="132">
        <f t="shared" si="297"/>
        <v>0</v>
      </c>
      <c r="AD873" s="132">
        <f t="shared" si="297"/>
        <v>88345.86</v>
      </c>
      <c r="AE873" s="132">
        <f t="shared" si="297"/>
        <v>0</v>
      </c>
      <c r="AF873" s="333"/>
      <c r="AG873" s="334"/>
    </row>
    <row r="874" spans="1:33" s="70" customFormat="1" ht="17.25" customHeight="1">
      <c r="A874" s="328"/>
      <c r="B874" s="329"/>
      <c r="C874" s="329"/>
      <c r="D874" s="329"/>
      <c r="E874" s="329"/>
      <c r="F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  <c r="R874" s="329"/>
      <c r="S874" s="329"/>
      <c r="T874" s="330"/>
      <c r="U874" s="115" t="s">
        <v>241</v>
      </c>
      <c r="V874" s="132">
        <f aca="true" t="shared" si="298" ref="V874:AE874">V550+V816+V866</f>
        <v>868340.0999999999</v>
      </c>
      <c r="W874" s="132">
        <f t="shared" si="298"/>
        <v>0</v>
      </c>
      <c r="X874" s="132">
        <f t="shared" si="298"/>
        <v>868340.0999999999</v>
      </c>
      <c r="Y874" s="132">
        <f t="shared" si="298"/>
        <v>0</v>
      </c>
      <c r="Z874" s="132">
        <f t="shared" si="298"/>
        <v>0</v>
      </c>
      <c r="AA874" s="132">
        <f t="shared" si="298"/>
        <v>0</v>
      </c>
      <c r="AB874" s="132">
        <f t="shared" si="298"/>
        <v>0</v>
      </c>
      <c r="AC874" s="132">
        <f t="shared" si="298"/>
        <v>0</v>
      </c>
      <c r="AD874" s="132">
        <f t="shared" si="298"/>
        <v>0</v>
      </c>
      <c r="AE874" s="132">
        <f t="shared" si="298"/>
        <v>0</v>
      </c>
      <c r="AF874" s="333"/>
      <c r="AG874" s="334"/>
    </row>
    <row r="875" spans="1:33" s="70" customFormat="1" ht="17.25" customHeight="1">
      <c r="A875" s="328"/>
      <c r="B875" s="329"/>
      <c r="C875" s="329"/>
      <c r="D875" s="329"/>
      <c r="E875" s="329"/>
      <c r="F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  <c r="R875" s="329"/>
      <c r="S875" s="329"/>
      <c r="T875" s="330"/>
      <c r="U875" s="115" t="s">
        <v>252</v>
      </c>
      <c r="V875" s="132">
        <f aca="true" t="shared" si="299" ref="V875:AE875">V551+V817+V867</f>
        <v>564549.1</v>
      </c>
      <c r="W875" s="132">
        <f t="shared" si="299"/>
        <v>0</v>
      </c>
      <c r="X875" s="132">
        <f t="shared" si="299"/>
        <v>564549.1</v>
      </c>
      <c r="Y875" s="132">
        <f t="shared" si="299"/>
        <v>0</v>
      </c>
      <c r="Z875" s="132">
        <f t="shared" si="299"/>
        <v>0</v>
      </c>
      <c r="AA875" s="132">
        <f t="shared" si="299"/>
        <v>0</v>
      </c>
      <c r="AB875" s="132">
        <f t="shared" si="299"/>
        <v>0</v>
      </c>
      <c r="AC875" s="132">
        <f t="shared" si="299"/>
        <v>0</v>
      </c>
      <c r="AD875" s="132">
        <f t="shared" si="299"/>
        <v>0</v>
      </c>
      <c r="AE875" s="132">
        <f t="shared" si="299"/>
        <v>0</v>
      </c>
      <c r="AF875" s="333"/>
      <c r="AG875" s="334"/>
    </row>
    <row r="876" spans="1:33" s="70" customFormat="1" ht="17.25" customHeight="1">
      <c r="A876" s="336"/>
      <c r="B876" s="337"/>
      <c r="C876" s="337"/>
      <c r="D876" s="337"/>
      <c r="E876" s="337"/>
      <c r="F876" s="337"/>
      <c r="G876" s="337"/>
      <c r="H876" s="337"/>
      <c r="I876" s="337"/>
      <c r="J876" s="337"/>
      <c r="K876" s="337"/>
      <c r="L876" s="337"/>
      <c r="M876" s="337"/>
      <c r="N876" s="337"/>
      <c r="O876" s="337"/>
      <c r="P876" s="337"/>
      <c r="Q876" s="337"/>
      <c r="R876" s="337"/>
      <c r="S876" s="337"/>
      <c r="T876" s="338"/>
      <c r="U876" s="115" t="s">
        <v>253</v>
      </c>
      <c r="V876" s="132">
        <f aca="true" t="shared" si="300" ref="V876:AE876">V552+V818+V868</f>
        <v>951479.818</v>
      </c>
      <c r="W876" s="132">
        <f t="shared" si="300"/>
        <v>0</v>
      </c>
      <c r="X876" s="132">
        <f t="shared" si="300"/>
        <v>951479.818</v>
      </c>
      <c r="Y876" s="132">
        <f t="shared" si="300"/>
        <v>0</v>
      </c>
      <c r="Z876" s="132">
        <f t="shared" si="300"/>
        <v>0</v>
      </c>
      <c r="AA876" s="132">
        <f t="shared" si="300"/>
        <v>0</v>
      </c>
      <c r="AB876" s="132">
        <f t="shared" si="300"/>
        <v>0</v>
      </c>
      <c r="AC876" s="132">
        <f t="shared" si="300"/>
        <v>0</v>
      </c>
      <c r="AD876" s="132">
        <f t="shared" si="300"/>
        <v>0</v>
      </c>
      <c r="AE876" s="132">
        <f t="shared" si="300"/>
        <v>0</v>
      </c>
      <c r="AF876" s="333"/>
      <c r="AG876" s="334"/>
    </row>
    <row r="877" spans="1:33" ht="39" customHeight="1">
      <c r="A877" s="335" t="s">
        <v>72</v>
      </c>
      <c r="B877" s="335"/>
      <c r="C877" s="335"/>
      <c r="D877" s="335"/>
      <c r="E877" s="335"/>
      <c r="F877" s="335"/>
      <c r="G877" s="335"/>
      <c r="H877" s="335"/>
      <c r="I877" s="335"/>
      <c r="J877" s="335"/>
      <c r="K877" s="335"/>
      <c r="L877" s="335"/>
      <c r="M877" s="335"/>
      <c r="N877" s="335"/>
      <c r="O877" s="335"/>
      <c r="P877" s="335"/>
      <c r="Q877" s="335"/>
      <c r="R877" s="335"/>
      <c r="S877" s="335"/>
      <c r="T877" s="335"/>
      <c r="U877" s="335"/>
      <c r="V877" s="335"/>
      <c r="W877" s="335"/>
      <c r="X877" s="335"/>
      <c r="Y877" s="335"/>
      <c r="Z877" s="335"/>
      <c r="AA877" s="335"/>
      <c r="AB877" s="335"/>
      <c r="AC877" s="335"/>
      <c r="AD877" s="335"/>
      <c r="AE877" s="335"/>
      <c r="AF877" s="64"/>
      <c r="AG877" s="64"/>
    </row>
    <row r="878" spans="18:31" ht="15" customHeight="1">
      <c r="R878" s="225" t="s">
        <v>287</v>
      </c>
      <c r="S878" s="225"/>
      <c r="T878" s="225"/>
      <c r="U878" s="58">
        <v>2024</v>
      </c>
      <c r="V878" s="56"/>
      <c r="W878" s="56"/>
      <c r="X878" s="57">
        <f aca="true" t="shared" si="301" ref="X878:AE884">X24+X32+X40+X48+X56+X64+X72+X80+X88+X96+X104+X112+X160+X216+X264+X288+X490+X514+X522+X556+X628+X636+X708+X772+X838</f>
        <v>502337.5000000001</v>
      </c>
      <c r="Y878" s="57">
        <f t="shared" si="301"/>
        <v>0</v>
      </c>
      <c r="Z878" s="57">
        <f t="shared" si="301"/>
        <v>0</v>
      </c>
      <c r="AA878" s="57">
        <f t="shared" si="301"/>
        <v>0</v>
      </c>
      <c r="AB878" s="57">
        <f t="shared" si="301"/>
        <v>89433.9</v>
      </c>
      <c r="AC878" s="57">
        <f t="shared" si="301"/>
        <v>0</v>
      </c>
      <c r="AD878" s="57">
        <f t="shared" si="301"/>
        <v>0</v>
      </c>
      <c r="AE878" s="57">
        <f t="shared" si="301"/>
        <v>0</v>
      </c>
    </row>
    <row r="879" spans="18:31" ht="15">
      <c r="R879" s="225"/>
      <c r="S879" s="225"/>
      <c r="T879" s="225"/>
      <c r="U879" s="58">
        <v>2025</v>
      </c>
      <c r="V879" s="56"/>
      <c r="W879" s="56"/>
      <c r="X879" s="57">
        <f t="shared" si="301"/>
        <v>159134.19999999998</v>
      </c>
      <c r="Y879" s="57">
        <f t="shared" si="301"/>
        <v>0</v>
      </c>
      <c r="Z879" s="57">
        <f t="shared" si="301"/>
        <v>0</v>
      </c>
      <c r="AA879" s="57">
        <f t="shared" si="301"/>
        <v>0</v>
      </c>
      <c r="AB879" s="57">
        <f t="shared" si="301"/>
        <v>111820.49999999999</v>
      </c>
      <c r="AC879" s="57">
        <f t="shared" si="301"/>
        <v>0</v>
      </c>
      <c r="AD879" s="57">
        <f t="shared" si="301"/>
        <v>0</v>
      </c>
      <c r="AE879" s="57">
        <f t="shared" si="301"/>
        <v>0</v>
      </c>
    </row>
    <row r="880" spans="18:31" ht="18.75" customHeight="1">
      <c r="R880" s="225"/>
      <c r="S880" s="225"/>
      <c r="T880" s="225"/>
      <c r="U880" s="58">
        <v>2026</v>
      </c>
      <c r="V880" s="56"/>
      <c r="W880" s="56"/>
      <c r="X880" s="57">
        <f t="shared" si="301"/>
        <v>11599.9</v>
      </c>
      <c r="Y880" s="57">
        <f t="shared" si="301"/>
        <v>0</v>
      </c>
      <c r="Z880" s="57">
        <f t="shared" si="301"/>
        <v>0</v>
      </c>
      <c r="AA880" s="57">
        <f t="shared" si="301"/>
        <v>0</v>
      </c>
      <c r="AB880" s="57">
        <f t="shared" si="301"/>
        <v>34799.6</v>
      </c>
      <c r="AC880" s="57">
        <f t="shared" si="301"/>
        <v>0</v>
      </c>
      <c r="AD880" s="57">
        <f t="shared" si="301"/>
        <v>0</v>
      </c>
      <c r="AE880" s="57">
        <f t="shared" si="301"/>
        <v>0</v>
      </c>
    </row>
    <row r="881" spans="18:31" ht="15">
      <c r="R881" s="225"/>
      <c r="S881" s="225"/>
      <c r="T881" s="225"/>
      <c r="U881" s="58">
        <v>2027</v>
      </c>
      <c r="V881" s="56"/>
      <c r="W881" s="56"/>
      <c r="X881" s="57">
        <f t="shared" si="301"/>
        <v>0</v>
      </c>
      <c r="Y881" s="57">
        <f t="shared" si="301"/>
        <v>0</v>
      </c>
      <c r="Z881" s="57">
        <f t="shared" si="301"/>
        <v>0</v>
      </c>
      <c r="AA881" s="57">
        <f t="shared" si="301"/>
        <v>0</v>
      </c>
      <c r="AB881" s="57">
        <f t="shared" si="301"/>
        <v>0</v>
      </c>
      <c r="AC881" s="57">
        <f t="shared" si="301"/>
        <v>0</v>
      </c>
      <c r="AD881" s="57">
        <f t="shared" si="301"/>
        <v>0</v>
      </c>
      <c r="AE881" s="57">
        <f t="shared" si="301"/>
        <v>0</v>
      </c>
    </row>
    <row r="882" spans="18:31" ht="15">
      <c r="R882" s="225"/>
      <c r="S882" s="225"/>
      <c r="T882" s="225"/>
      <c r="U882" s="58">
        <v>2028</v>
      </c>
      <c r="V882" s="56"/>
      <c r="W882" s="56"/>
      <c r="X882" s="57">
        <f t="shared" si="301"/>
        <v>0</v>
      </c>
      <c r="Y882" s="57">
        <f t="shared" si="301"/>
        <v>0</v>
      </c>
      <c r="Z882" s="57">
        <f t="shared" si="301"/>
        <v>0</v>
      </c>
      <c r="AA882" s="57">
        <f t="shared" si="301"/>
        <v>0</v>
      </c>
      <c r="AB882" s="57">
        <f t="shared" si="301"/>
        <v>0</v>
      </c>
      <c r="AC882" s="57">
        <f t="shared" si="301"/>
        <v>0</v>
      </c>
      <c r="AD882" s="57">
        <f t="shared" si="301"/>
        <v>0</v>
      </c>
      <c r="AE882" s="57">
        <f t="shared" si="301"/>
        <v>0</v>
      </c>
    </row>
    <row r="883" spans="18:31" ht="15">
      <c r="R883" s="225"/>
      <c r="S883" s="225"/>
      <c r="T883" s="225"/>
      <c r="U883" s="58">
        <v>2029</v>
      </c>
      <c r="V883" s="56"/>
      <c r="W883" s="56"/>
      <c r="X883" s="57">
        <f t="shared" si="301"/>
        <v>0</v>
      </c>
      <c r="Y883" s="57">
        <f t="shared" si="301"/>
        <v>0</v>
      </c>
      <c r="Z883" s="57">
        <f t="shared" si="301"/>
        <v>0</v>
      </c>
      <c r="AA883" s="57">
        <f t="shared" si="301"/>
        <v>0</v>
      </c>
      <c r="AB883" s="57">
        <f t="shared" si="301"/>
        <v>0</v>
      </c>
      <c r="AC883" s="57">
        <f t="shared" si="301"/>
        <v>0</v>
      </c>
      <c r="AD883" s="57">
        <f t="shared" si="301"/>
        <v>0</v>
      </c>
      <c r="AE883" s="57">
        <f t="shared" si="301"/>
        <v>0</v>
      </c>
    </row>
    <row r="884" spans="18:31" ht="15">
      <c r="R884" s="225"/>
      <c r="S884" s="225"/>
      <c r="T884" s="225"/>
      <c r="U884" s="58">
        <v>2030</v>
      </c>
      <c r="V884" s="56"/>
      <c r="W884" s="56"/>
      <c r="X884" s="57">
        <f t="shared" si="301"/>
        <v>0</v>
      </c>
      <c r="Y884" s="57">
        <f t="shared" si="301"/>
        <v>0</v>
      </c>
      <c r="Z884" s="57">
        <f t="shared" si="301"/>
        <v>0</v>
      </c>
      <c r="AA884" s="57">
        <f t="shared" si="301"/>
        <v>0</v>
      </c>
      <c r="AB884" s="57">
        <f t="shared" si="301"/>
        <v>0</v>
      </c>
      <c r="AC884" s="57">
        <f t="shared" si="301"/>
        <v>0</v>
      </c>
      <c r="AD884" s="57">
        <f t="shared" si="301"/>
        <v>0</v>
      </c>
      <c r="AE884" s="57">
        <f t="shared" si="301"/>
        <v>0</v>
      </c>
    </row>
    <row r="887" ht="15">
      <c r="X887" s="180"/>
    </row>
    <row r="888" spans="18:31" ht="15">
      <c r="R888" s="188" t="s">
        <v>308</v>
      </c>
      <c r="S888" s="188"/>
      <c r="T888" s="188"/>
      <c r="U888" s="173">
        <v>2024</v>
      </c>
      <c r="V888" s="174"/>
      <c r="W888" s="174"/>
      <c r="X888" s="175">
        <f>X272+X280+X596+X620+X756+X764+X796+X846</f>
        <v>112183.09999999999</v>
      </c>
      <c r="Y888" s="175">
        <f aca="true" t="shared" si="302" ref="Y888:Y894">W272+W280+W596+W620+W756+W764+W796+W846</f>
        <v>9.237055564881302E-14</v>
      </c>
      <c r="Z888" s="175">
        <v>0</v>
      </c>
      <c r="AA888" s="175">
        <f aca="true" t="shared" si="303" ref="AA888:AA894">Y272+Y280+Y596+Y620+Y756+Y764+Y796+Y846</f>
        <v>9.237055564881302E-14</v>
      </c>
      <c r="AB888" s="175">
        <v>19700</v>
      </c>
      <c r="AC888" s="175">
        <f aca="true" t="shared" si="304" ref="AC888:AC894">AA272+AA280+AA596+AA620+AA756+AA764+AA796+AA846</f>
        <v>0</v>
      </c>
      <c r="AD888" s="175">
        <v>0</v>
      </c>
      <c r="AE888" s="175">
        <f aca="true" t="shared" si="305" ref="AE888:AE894">AC272+AC280+AC596+AC620+AC756+AC764+AC796+AC846</f>
        <v>0</v>
      </c>
    </row>
    <row r="889" spans="18:31" ht="15">
      <c r="R889" s="188"/>
      <c r="S889" s="188"/>
      <c r="T889" s="188"/>
      <c r="U889" s="173">
        <v>2025</v>
      </c>
      <c r="V889" s="174"/>
      <c r="W889" s="174"/>
      <c r="X889" s="175">
        <f aca="true" t="shared" si="306" ref="X889:X894">V273+V281+V597+V621+V757+V765+V797+V847</f>
        <v>0</v>
      </c>
      <c r="Y889" s="175">
        <f t="shared" si="302"/>
        <v>0</v>
      </c>
      <c r="Z889" s="175">
        <f aca="true" t="shared" si="307" ref="Z889:Z894">X273+X281+X597+X621+X757+X765+X797+X847</f>
        <v>0</v>
      </c>
      <c r="AA889" s="175">
        <f t="shared" si="303"/>
        <v>0</v>
      </c>
      <c r="AB889" s="175">
        <f aca="true" t="shared" si="308" ref="AB889:AB894">Z273+Z281+Z597+Z621+Z757+Z765+Z797+Z847</f>
        <v>0</v>
      </c>
      <c r="AC889" s="175">
        <f t="shared" si="304"/>
        <v>0</v>
      </c>
      <c r="AD889" s="175">
        <f aca="true" t="shared" si="309" ref="AD889:AD894">AB273+AB281+AB597+AB621+AB757+AB765+AB797+AB847</f>
        <v>0</v>
      </c>
      <c r="AE889" s="175">
        <f t="shared" si="305"/>
        <v>0</v>
      </c>
    </row>
    <row r="890" spans="18:31" ht="15">
      <c r="R890" s="188"/>
      <c r="S890" s="188"/>
      <c r="T890" s="188"/>
      <c r="U890" s="173">
        <v>2026</v>
      </c>
      <c r="V890" s="174"/>
      <c r="W890" s="174"/>
      <c r="X890" s="175">
        <f t="shared" si="306"/>
        <v>0</v>
      </c>
      <c r="Y890" s="175">
        <f t="shared" si="302"/>
        <v>0</v>
      </c>
      <c r="Z890" s="175">
        <f t="shared" si="307"/>
        <v>0</v>
      </c>
      <c r="AA890" s="175">
        <f t="shared" si="303"/>
        <v>0</v>
      </c>
      <c r="AB890" s="175">
        <f t="shared" si="308"/>
        <v>0</v>
      </c>
      <c r="AC890" s="175">
        <f t="shared" si="304"/>
        <v>0</v>
      </c>
      <c r="AD890" s="175">
        <f t="shared" si="309"/>
        <v>0</v>
      </c>
      <c r="AE890" s="175">
        <f t="shared" si="305"/>
        <v>0</v>
      </c>
    </row>
    <row r="891" spans="18:31" ht="15">
      <c r="R891" s="188"/>
      <c r="S891" s="188"/>
      <c r="T891" s="188"/>
      <c r="U891" s="173">
        <v>2027</v>
      </c>
      <c r="V891" s="174"/>
      <c r="W891" s="174"/>
      <c r="X891" s="175">
        <f t="shared" si="306"/>
        <v>0</v>
      </c>
      <c r="Y891" s="175">
        <f t="shared" si="302"/>
        <v>0</v>
      </c>
      <c r="Z891" s="175">
        <f t="shared" si="307"/>
        <v>0</v>
      </c>
      <c r="AA891" s="175">
        <f t="shared" si="303"/>
        <v>0</v>
      </c>
      <c r="AB891" s="175">
        <f t="shared" si="308"/>
        <v>0</v>
      </c>
      <c r="AC891" s="175">
        <f t="shared" si="304"/>
        <v>0</v>
      </c>
      <c r="AD891" s="175">
        <f t="shared" si="309"/>
        <v>0</v>
      </c>
      <c r="AE891" s="175">
        <f t="shared" si="305"/>
        <v>0</v>
      </c>
    </row>
    <row r="892" spans="18:31" ht="15">
      <c r="R892" s="188"/>
      <c r="S892" s="188"/>
      <c r="T892" s="188"/>
      <c r="U892" s="173">
        <v>2028</v>
      </c>
      <c r="V892" s="174"/>
      <c r="W892" s="174"/>
      <c r="X892" s="175">
        <f t="shared" si="306"/>
        <v>0</v>
      </c>
      <c r="Y892" s="175">
        <f t="shared" si="302"/>
        <v>0</v>
      </c>
      <c r="Z892" s="175">
        <f t="shared" si="307"/>
        <v>0</v>
      </c>
      <c r="AA892" s="175">
        <f t="shared" si="303"/>
        <v>0</v>
      </c>
      <c r="AB892" s="175">
        <f t="shared" si="308"/>
        <v>0</v>
      </c>
      <c r="AC892" s="175">
        <f t="shared" si="304"/>
        <v>0</v>
      </c>
      <c r="AD892" s="175">
        <f t="shared" si="309"/>
        <v>0</v>
      </c>
      <c r="AE892" s="175">
        <f t="shared" si="305"/>
        <v>0</v>
      </c>
    </row>
    <row r="893" spans="18:31" ht="15">
      <c r="R893" s="188"/>
      <c r="S893" s="188"/>
      <c r="T893" s="188"/>
      <c r="U893" s="173">
        <v>2029</v>
      </c>
      <c r="V893" s="174"/>
      <c r="W893" s="174"/>
      <c r="X893" s="175">
        <f t="shared" si="306"/>
        <v>0</v>
      </c>
      <c r="Y893" s="175">
        <f t="shared" si="302"/>
        <v>0</v>
      </c>
      <c r="Z893" s="175">
        <f t="shared" si="307"/>
        <v>0</v>
      </c>
      <c r="AA893" s="175">
        <f t="shared" si="303"/>
        <v>0</v>
      </c>
      <c r="AB893" s="175">
        <f t="shared" si="308"/>
        <v>0</v>
      </c>
      <c r="AC893" s="175">
        <f t="shared" si="304"/>
        <v>0</v>
      </c>
      <c r="AD893" s="175">
        <f t="shared" si="309"/>
        <v>0</v>
      </c>
      <c r="AE893" s="175">
        <f t="shared" si="305"/>
        <v>0</v>
      </c>
    </row>
    <row r="894" spans="18:31" ht="15">
      <c r="R894" s="188"/>
      <c r="S894" s="188"/>
      <c r="T894" s="188"/>
      <c r="U894" s="173">
        <v>2030</v>
      </c>
      <c r="V894" s="174"/>
      <c r="W894" s="174"/>
      <c r="X894" s="175">
        <f t="shared" si="306"/>
        <v>0</v>
      </c>
      <c r="Y894" s="175">
        <f t="shared" si="302"/>
        <v>0</v>
      </c>
      <c r="Z894" s="175">
        <f t="shared" si="307"/>
        <v>0</v>
      </c>
      <c r="AA894" s="175">
        <f t="shared" si="303"/>
        <v>0</v>
      </c>
      <c r="AB894" s="175">
        <f t="shared" si="308"/>
        <v>0</v>
      </c>
      <c r="AC894" s="175">
        <f t="shared" si="304"/>
        <v>0</v>
      </c>
      <c r="AD894" s="175">
        <f t="shared" si="309"/>
        <v>0</v>
      </c>
      <c r="AE894" s="175">
        <f t="shared" si="305"/>
        <v>0</v>
      </c>
    </row>
  </sheetData>
  <sheetProtection/>
  <mergeCells count="454">
    <mergeCell ref="AF545:AG552"/>
    <mergeCell ref="A845:A852"/>
    <mergeCell ref="B845:B852"/>
    <mergeCell ref="C845:C850"/>
    <mergeCell ref="AF845:AG852"/>
    <mergeCell ref="B803:B810"/>
    <mergeCell ref="A829:A836"/>
    <mergeCell ref="B829:B836"/>
    <mergeCell ref="AF829:AG836"/>
    <mergeCell ref="A837:A844"/>
    <mergeCell ref="AF854:AG860"/>
    <mergeCell ref="A811:T818"/>
    <mergeCell ref="AF811:AG818"/>
    <mergeCell ref="A13:T20"/>
    <mergeCell ref="AF13:AG20"/>
    <mergeCell ref="A538:A544"/>
    <mergeCell ref="AF538:AG544"/>
    <mergeCell ref="AF804:AG810"/>
    <mergeCell ref="B853:B860"/>
    <mergeCell ref="A853:A860"/>
    <mergeCell ref="AF329:AG335"/>
    <mergeCell ref="B303:B310"/>
    <mergeCell ref="A303:A310"/>
    <mergeCell ref="A803:A810"/>
    <mergeCell ref="A795:A802"/>
    <mergeCell ref="C795:C800"/>
    <mergeCell ref="B779:B786"/>
    <mergeCell ref="AF779:AG786"/>
    <mergeCell ref="C771:C776"/>
    <mergeCell ref="A545:T552"/>
    <mergeCell ref="A861:T868"/>
    <mergeCell ref="AF861:AG868"/>
    <mergeCell ref="A877:AE877"/>
    <mergeCell ref="N8:O10"/>
    <mergeCell ref="C255:C260"/>
    <mergeCell ref="A869:T876"/>
    <mergeCell ref="AF869:AG876"/>
    <mergeCell ref="AF441:AG448"/>
    <mergeCell ref="A449:A456"/>
    <mergeCell ref="B449:B456"/>
    <mergeCell ref="B837:B844"/>
    <mergeCell ref="AF837:AG844"/>
    <mergeCell ref="C837:C842"/>
    <mergeCell ref="C829:C834"/>
    <mergeCell ref="A819:AG819"/>
    <mergeCell ref="A820:AG820"/>
    <mergeCell ref="A821:A828"/>
    <mergeCell ref="B821:B828"/>
    <mergeCell ref="AF821:AG828"/>
    <mergeCell ref="C821:C826"/>
    <mergeCell ref="AF723:AG730"/>
    <mergeCell ref="A739:A746"/>
    <mergeCell ref="A771:A778"/>
    <mergeCell ref="B771:B778"/>
    <mergeCell ref="AF771:AG778"/>
    <mergeCell ref="B795:B802"/>
    <mergeCell ref="AF795:AG802"/>
    <mergeCell ref="A779:A786"/>
    <mergeCell ref="C779:C784"/>
    <mergeCell ref="B579:B586"/>
    <mergeCell ref="A659:A666"/>
    <mergeCell ref="A763:A770"/>
    <mergeCell ref="B763:B770"/>
    <mergeCell ref="AF763:AG770"/>
    <mergeCell ref="A723:A730"/>
    <mergeCell ref="B723:B730"/>
    <mergeCell ref="A755:A762"/>
    <mergeCell ref="B755:B762"/>
    <mergeCell ref="AF755:AG762"/>
    <mergeCell ref="AF643:AG650"/>
    <mergeCell ref="C643:C648"/>
    <mergeCell ref="A651:A658"/>
    <mergeCell ref="B651:B658"/>
    <mergeCell ref="B537:B544"/>
    <mergeCell ref="A667:A674"/>
    <mergeCell ref="C667:C672"/>
    <mergeCell ref="A571:A578"/>
    <mergeCell ref="C555:C560"/>
    <mergeCell ref="B587:B594"/>
    <mergeCell ref="B739:B746"/>
    <mergeCell ref="AF739:AG746"/>
    <mergeCell ref="A747:A754"/>
    <mergeCell ref="B747:B754"/>
    <mergeCell ref="AF747:AG754"/>
    <mergeCell ref="C739:C744"/>
    <mergeCell ref="C747:C752"/>
    <mergeCell ref="B433:B440"/>
    <mergeCell ref="A457:A464"/>
    <mergeCell ref="C433:C438"/>
    <mergeCell ref="A473:A480"/>
    <mergeCell ref="B473:B480"/>
    <mergeCell ref="A465:A472"/>
    <mergeCell ref="B465:B472"/>
    <mergeCell ref="B441:B448"/>
    <mergeCell ref="B457:B464"/>
    <mergeCell ref="C473:C478"/>
    <mergeCell ref="A409:A416"/>
    <mergeCell ref="B675:B682"/>
    <mergeCell ref="B571:B578"/>
    <mergeCell ref="A553:AG553"/>
    <mergeCell ref="AF497:AG504"/>
    <mergeCell ref="A481:A488"/>
    <mergeCell ref="AF675:AG682"/>
    <mergeCell ref="A579:A586"/>
    <mergeCell ref="AF571:AG578"/>
    <mergeCell ref="AF579:AG586"/>
    <mergeCell ref="A7:AG7"/>
    <mergeCell ref="C31:C36"/>
    <mergeCell ref="AF71:AG78"/>
    <mergeCell ref="A611:A618"/>
    <mergeCell ref="A619:A626"/>
    <mergeCell ref="A263:A270"/>
    <mergeCell ref="B263:B270"/>
    <mergeCell ref="C263:C268"/>
    <mergeCell ref="A425:A432"/>
    <mergeCell ref="A441:A448"/>
    <mergeCell ref="AE1:AG1"/>
    <mergeCell ref="V2:AC2"/>
    <mergeCell ref="A3:U3"/>
    <mergeCell ref="V3:AB3"/>
    <mergeCell ref="AD5:AG5"/>
    <mergeCell ref="A6:AG6"/>
    <mergeCell ref="AF239:AG246"/>
    <mergeCell ref="C223:C228"/>
    <mergeCell ref="C231:C236"/>
    <mergeCell ref="AF8:AG10"/>
    <mergeCell ref="J8:K10"/>
    <mergeCell ref="P8:Q10"/>
    <mergeCell ref="AF207:AG214"/>
    <mergeCell ref="AF223:AG230"/>
    <mergeCell ref="T8:T10"/>
    <mergeCell ref="U8:U10"/>
    <mergeCell ref="B481:B488"/>
    <mergeCell ref="AF505:AG512"/>
    <mergeCell ref="A489:A496"/>
    <mergeCell ref="B489:B496"/>
    <mergeCell ref="B345:B352"/>
    <mergeCell ref="AF345:AG352"/>
    <mergeCell ref="AF433:AG440"/>
    <mergeCell ref="B417:B424"/>
    <mergeCell ref="A401:A408"/>
    <mergeCell ref="A393:A400"/>
    <mergeCell ref="B563:B570"/>
    <mergeCell ref="A433:A440"/>
    <mergeCell ref="AF95:AG102"/>
    <mergeCell ref="AF103:AG110"/>
    <mergeCell ref="B247:B254"/>
    <mergeCell ref="AF247:AG254"/>
    <mergeCell ref="B377:B384"/>
    <mergeCell ref="AF337:AG344"/>
    <mergeCell ref="AF255:AG262"/>
    <mergeCell ref="AF287:AG294"/>
    <mergeCell ref="X8:AE8"/>
    <mergeCell ref="C135:C140"/>
    <mergeCell ref="H8:I10"/>
    <mergeCell ref="A12:AG12"/>
    <mergeCell ref="F8:G10"/>
    <mergeCell ref="Z9:AA9"/>
    <mergeCell ref="C8:C10"/>
    <mergeCell ref="L8:M10"/>
    <mergeCell ref="A8:A10"/>
    <mergeCell ref="D8:E10"/>
    <mergeCell ref="AF11:AG11"/>
    <mergeCell ref="A505:A512"/>
    <mergeCell ref="B505:B512"/>
    <mergeCell ref="C505:C510"/>
    <mergeCell ref="A21:AG21"/>
    <mergeCell ref="A22:AG22"/>
    <mergeCell ref="AF231:AG238"/>
    <mergeCell ref="B287:B294"/>
    <mergeCell ref="A255:A262"/>
    <mergeCell ref="A231:A238"/>
    <mergeCell ref="AD9:AE9"/>
    <mergeCell ref="C143:C148"/>
    <mergeCell ref="X9:Y9"/>
    <mergeCell ref="A587:A594"/>
    <mergeCell ref="C603:C608"/>
    <mergeCell ref="C579:C584"/>
    <mergeCell ref="B8:B10"/>
    <mergeCell ref="R8:R10"/>
    <mergeCell ref="V8:W9"/>
    <mergeCell ref="C175:C180"/>
    <mergeCell ref="S8:S10"/>
    <mergeCell ref="A563:A570"/>
    <mergeCell ref="AF555:AG562"/>
    <mergeCell ref="B555:B562"/>
    <mergeCell ref="A643:A650"/>
    <mergeCell ref="B643:B650"/>
    <mergeCell ref="C587:C592"/>
    <mergeCell ref="C563:C568"/>
    <mergeCell ref="C571:C576"/>
    <mergeCell ref="AB9:AC9"/>
    <mergeCell ref="B231:B238"/>
    <mergeCell ref="A247:A254"/>
    <mergeCell ref="C239:C244"/>
    <mergeCell ref="C247:C252"/>
    <mergeCell ref="AF353:AG360"/>
    <mergeCell ref="B401:B408"/>
    <mergeCell ref="B361:B368"/>
    <mergeCell ref="A361:A368"/>
    <mergeCell ref="B353:B360"/>
    <mergeCell ref="C337:C342"/>
    <mergeCell ref="B409:B416"/>
    <mergeCell ref="AF377:AG384"/>
    <mergeCell ref="B385:B392"/>
    <mergeCell ref="C393:C398"/>
    <mergeCell ref="C353:C358"/>
    <mergeCell ref="A675:A682"/>
    <mergeCell ref="C441:C446"/>
    <mergeCell ref="A369:A376"/>
    <mergeCell ref="C409:C414"/>
    <mergeCell ref="A385:A392"/>
    <mergeCell ref="A731:A738"/>
    <mergeCell ref="AF393:AG400"/>
    <mergeCell ref="C361:C366"/>
    <mergeCell ref="C369:C374"/>
    <mergeCell ref="B369:B376"/>
    <mergeCell ref="AF563:AG570"/>
    <mergeCell ref="C457:C462"/>
    <mergeCell ref="AF409:AG416"/>
    <mergeCell ref="AF401:AG408"/>
    <mergeCell ref="C449:C454"/>
    <mergeCell ref="B393:B400"/>
    <mergeCell ref="A312:A319"/>
    <mergeCell ref="B312:B319"/>
    <mergeCell ref="A353:A360"/>
    <mergeCell ref="A320:A327"/>
    <mergeCell ref="B320:B327"/>
    <mergeCell ref="A345:A352"/>
    <mergeCell ref="A328:A335"/>
    <mergeCell ref="A336:AG336"/>
    <mergeCell ref="B328:B335"/>
    <mergeCell ref="C377:C382"/>
    <mergeCell ref="C385:C390"/>
    <mergeCell ref="B425:B432"/>
    <mergeCell ref="C401:C406"/>
    <mergeCell ref="A417:A424"/>
    <mergeCell ref="A337:A344"/>
    <mergeCell ref="B337:B344"/>
    <mergeCell ref="A377:A384"/>
    <mergeCell ref="C345:C350"/>
    <mergeCell ref="C417:C422"/>
    <mergeCell ref="A287:A294"/>
    <mergeCell ref="B255:B262"/>
    <mergeCell ref="A271:A278"/>
    <mergeCell ref="A87:A94"/>
    <mergeCell ref="A191:A198"/>
    <mergeCell ref="B191:B198"/>
    <mergeCell ref="B127:B134"/>
    <mergeCell ref="A151:A158"/>
    <mergeCell ref="A215:A222"/>
    <mergeCell ref="B215:B222"/>
    <mergeCell ref="A199:A206"/>
    <mergeCell ref="B199:B206"/>
    <mergeCell ref="C199:C204"/>
    <mergeCell ref="C167:C172"/>
    <mergeCell ref="C183:C188"/>
    <mergeCell ref="A239:A246"/>
    <mergeCell ref="B239:B246"/>
    <mergeCell ref="C215:C220"/>
    <mergeCell ref="A207:A214"/>
    <mergeCell ref="C207:C212"/>
    <mergeCell ref="B111:B118"/>
    <mergeCell ref="A143:A150"/>
    <mergeCell ref="C287:C292"/>
    <mergeCell ref="A311:AG311"/>
    <mergeCell ref="C151:C156"/>
    <mergeCell ref="A223:A230"/>
    <mergeCell ref="B223:B230"/>
    <mergeCell ref="B207:B214"/>
    <mergeCell ref="B271:B278"/>
    <mergeCell ref="AF191:AG198"/>
    <mergeCell ref="A119:A126"/>
    <mergeCell ref="B119:B126"/>
    <mergeCell ref="C95:C100"/>
    <mergeCell ref="A111:A118"/>
    <mergeCell ref="AF199:AG206"/>
    <mergeCell ref="C191:C196"/>
    <mergeCell ref="A175:A182"/>
    <mergeCell ref="B175:B182"/>
    <mergeCell ref="B103:B110"/>
    <mergeCell ref="C119:C124"/>
    <mergeCell ref="AF119:AG126"/>
    <mergeCell ref="AF111:AG118"/>
    <mergeCell ref="AF683:AG690"/>
    <mergeCell ref="A691:A698"/>
    <mergeCell ref="B691:B698"/>
    <mergeCell ref="AF691:AG698"/>
    <mergeCell ref="C691:C696"/>
    <mergeCell ref="B143:B150"/>
    <mergeCell ref="AF143:AG150"/>
    <mergeCell ref="A127:A134"/>
    <mergeCell ref="A699:A706"/>
    <mergeCell ref="A683:A690"/>
    <mergeCell ref="B683:B690"/>
    <mergeCell ref="C707:C712"/>
    <mergeCell ref="A715:A722"/>
    <mergeCell ref="B715:B722"/>
    <mergeCell ref="C699:C704"/>
    <mergeCell ref="AF715:AG722"/>
    <mergeCell ref="A707:A714"/>
    <mergeCell ref="B707:B714"/>
    <mergeCell ref="C715:C720"/>
    <mergeCell ref="AF23:AG30"/>
    <mergeCell ref="B23:B30"/>
    <mergeCell ref="A23:A30"/>
    <mergeCell ref="A31:A38"/>
    <mergeCell ref="B31:B38"/>
    <mergeCell ref="AF31:AG38"/>
    <mergeCell ref="C23:C28"/>
    <mergeCell ref="A39:A46"/>
    <mergeCell ref="B39:B46"/>
    <mergeCell ref="AF39:AG46"/>
    <mergeCell ref="A47:A54"/>
    <mergeCell ref="B47:B54"/>
    <mergeCell ref="AF47:AG54"/>
    <mergeCell ref="C39:C44"/>
    <mergeCell ref="C47:C52"/>
    <mergeCell ref="C87:C92"/>
    <mergeCell ref="A55:A62"/>
    <mergeCell ref="B55:B62"/>
    <mergeCell ref="AF55:AG62"/>
    <mergeCell ref="A63:A70"/>
    <mergeCell ref="B63:B70"/>
    <mergeCell ref="AF63:AG70"/>
    <mergeCell ref="C63:C68"/>
    <mergeCell ref="C55:C60"/>
    <mergeCell ref="A103:A110"/>
    <mergeCell ref="A79:A86"/>
    <mergeCell ref="B79:B86"/>
    <mergeCell ref="AF79:AG86"/>
    <mergeCell ref="C71:C76"/>
    <mergeCell ref="C79:C84"/>
    <mergeCell ref="B87:B94"/>
    <mergeCell ref="AF87:AG94"/>
    <mergeCell ref="A71:A78"/>
    <mergeCell ref="B71:B78"/>
    <mergeCell ref="B151:B158"/>
    <mergeCell ref="A95:A102"/>
    <mergeCell ref="AF127:AG134"/>
    <mergeCell ref="A135:A142"/>
    <mergeCell ref="B135:B142"/>
    <mergeCell ref="AF135:AG142"/>
    <mergeCell ref="C127:C132"/>
    <mergeCell ref="B95:B102"/>
    <mergeCell ref="C103:C108"/>
    <mergeCell ref="C111:C116"/>
    <mergeCell ref="A159:A166"/>
    <mergeCell ref="B159:B166"/>
    <mergeCell ref="C159:C164"/>
    <mergeCell ref="AF159:AG166"/>
    <mergeCell ref="A167:A174"/>
    <mergeCell ref="B167:B174"/>
    <mergeCell ref="AF167:AG174"/>
    <mergeCell ref="C279:C284"/>
    <mergeCell ref="AF279:AG286"/>
    <mergeCell ref="C320:C325"/>
    <mergeCell ref="AF312:AG319"/>
    <mergeCell ref="AF183:AG190"/>
    <mergeCell ref="AF151:AG158"/>
    <mergeCell ref="AF175:AG182"/>
    <mergeCell ref="AF304:AG310"/>
    <mergeCell ref="AF215:AG222"/>
    <mergeCell ref="AF263:AG270"/>
    <mergeCell ref="AF425:AG432"/>
    <mergeCell ref="C465:C470"/>
    <mergeCell ref="AF465:AG472"/>
    <mergeCell ref="AF449:AG456"/>
    <mergeCell ref="C425:C430"/>
    <mergeCell ref="A183:A190"/>
    <mergeCell ref="B183:B190"/>
    <mergeCell ref="C312:C317"/>
    <mergeCell ref="AF417:AG424"/>
    <mergeCell ref="AF457:AG464"/>
    <mergeCell ref="B497:B504"/>
    <mergeCell ref="C497:C502"/>
    <mergeCell ref="C481:C486"/>
    <mergeCell ref="AF481:AG488"/>
    <mergeCell ref="C295:C300"/>
    <mergeCell ref="AF320:AG327"/>
    <mergeCell ref="AF369:AG376"/>
    <mergeCell ref="AF361:AG368"/>
    <mergeCell ref="AF385:AG392"/>
    <mergeCell ref="AF473:AG480"/>
    <mergeCell ref="AF595:AG602"/>
    <mergeCell ref="A555:A562"/>
    <mergeCell ref="A554:AG554"/>
    <mergeCell ref="C489:C494"/>
    <mergeCell ref="AF489:AG496"/>
    <mergeCell ref="A513:A520"/>
    <mergeCell ref="B513:B520"/>
    <mergeCell ref="C513:C518"/>
    <mergeCell ref="AF513:AG520"/>
    <mergeCell ref="A497:A504"/>
    <mergeCell ref="C595:C600"/>
    <mergeCell ref="AF611:AG618"/>
    <mergeCell ref="A529:A536"/>
    <mergeCell ref="B529:B536"/>
    <mergeCell ref="C529:C534"/>
    <mergeCell ref="AF529:AG536"/>
    <mergeCell ref="AF587:AG594"/>
    <mergeCell ref="C611:C616"/>
    <mergeCell ref="A595:A602"/>
    <mergeCell ref="B595:B602"/>
    <mergeCell ref="AF619:AG626"/>
    <mergeCell ref="B611:B618"/>
    <mergeCell ref="B619:B626"/>
    <mergeCell ref="A635:A642"/>
    <mergeCell ref="A603:A610"/>
    <mergeCell ref="B603:B610"/>
    <mergeCell ref="AF603:AG610"/>
    <mergeCell ref="B627:B634"/>
    <mergeCell ref="AF627:AG634"/>
    <mergeCell ref="A627:A634"/>
    <mergeCell ref="C651:C656"/>
    <mergeCell ref="C627:C632"/>
    <mergeCell ref="B635:B642"/>
    <mergeCell ref="C763:C768"/>
    <mergeCell ref="B667:B674"/>
    <mergeCell ref="C675:C680"/>
    <mergeCell ref="C683:C688"/>
    <mergeCell ref="B699:B706"/>
    <mergeCell ref="B731:B738"/>
    <mergeCell ref="C635:C640"/>
    <mergeCell ref="A521:A528"/>
    <mergeCell ref="B521:B528"/>
    <mergeCell ref="AF707:AG714"/>
    <mergeCell ref="C723:C728"/>
    <mergeCell ref="C731:C736"/>
    <mergeCell ref="C271:C276"/>
    <mergeCell ref="AF271:AG278"/>
    <mergeCell ref="A279:A286"/>
    <mergeCell ref="B279:B286"/>
    <mergeCell ref="B659:B666"/>
    <mergeCell ref="AF635:AG642"/>
    <mergeCell ref="R878:T884"/>
    <mergeCell ref="A787:A794"/>
    <mergeCell ref="B787:B794"/>
    <mergeCell ref="C787:C792"/>
    <mergeCell ref="AF787:AG794"/>
    <mergeCell ref="AF659:AG666"/>
    <mergeCell ref="AF667:AG674"/>
    <mergeCell ref="AF699:AG706"/>
    <mergeCell ref="AF731:AG738"/>
    <mergeCell ref="R888:T894"/>
    <mergeCell ref="C521:C526"/>
    <mergeCell ref="AF521:AG528"/>
    <mergeCell ref="C755:C760"/>
    <mergeCell ref="A295:A302"/>
    <mergeCell ref="B295:B302"/>
    <mergeCell ref="AF295:AG302"/>
    <mergeCell ref="AF651:AG658"/>
    <mergeCell ref="C659:C664"/>
    <mergeCell ref="C619:C624"/>
  </mergeCells>
  <printOptions/>
  <pageMargins left="0.15748031496062992" right="0.15748031496062992" top="0.2755905511811024" bottom="0.15748031496062992" header="0.31496062992125984" footer="0.15748031496062992"/>
  <pageSetup fitToHeight="99" horizontalDpi="600" verticalDpi="600" orientation="landscape" paperSize="9" scale="44" r:id="rId1"/>
  <rowBreaks count="1" manualBreakCount="1">
    <brk id="868" max="32" man="1"/>
  </rowBreaks>
  <colBreaks count="1" manualBreakCount="1">
    <brk id="29" max="8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80" zoomScaleNormal="80" zoomScaleSheetLayoutView="80" zoomScalePageLayoutView="0" workbookViewId="0" topLeftCell="A2">
      <pane xSplit="3" ySplit="6" topLeftCell="D3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U36" sqref="U36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75390625" style="4" hidden="1" customWidth="1"/>
    <col min="19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358" t="s">
        <v>130</v>
      </c>
      <c r="Y1" s="359"/>
      <c r="Z1" s="359"/>
      <c r="AA1" s="359"/>
      <c r="AB1" s="359"/>
    </row>
    <row r="2" spans="1:28" ht="15.75">
      <c r="A2" s="360" t="s">
        <v>131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</row>
    <row r="3" spans="1:28" ht="15.75">
      <c r="A3" s="360" t="s">
        <v>132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</row>
    <row r="4" ht="5.25" customHeight="1"/>
    <row r="5" spans="1:28" ht="21" customHeight="1">
      <c r="A5" s="237" t="s">
        <v>213</v>
      </c>
      <c r="B5" s="237" t="s">
        <v>133</v>
      </c>
      <c r="C5" s="237" t="s">
        <v>134</v>
      </c>
      <c r="D5" s="237" t="s">
        <v>135</v>
      </c>
      <c r="E5" s="237" t="s">
        <v>136</v>
      </c>
      <c r="F5" s="237" t="s">
        <v>137</v>
      </c>
      <c r="G5" s="237" t="s">
        <v>138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28" ht="15.75">
      <c r="A6" s="237"/>
      <c r="B6" s="237"/>
      <c r="C6" s="237"/>
      <c r="D6" s="237"/>
      <c r="E6" s="237"/>
      <c r="F6" s="237"/>
      <c r="G6" s="361" t="s">
        <v>208</v>
      </c>
      <c r="H6" s="361"/>
      <c r="I6" s="361" t="s">
        <v>139</v>
      </c>
      <c r="J6" s="361"/>
      <c r="K6" s="361" t="s">
        <v>140</v>
      </c>
      <c r="L6" s="361"/>
      <c r="M6" s="361" t="s">
        <v>141</v>
      </c>
      <c r="N6" s="361"/>
      <c r="O6" s="361" t="s">
        <v>142</v>
      </c>
      <c r="P6" s="361"/>
      <c r="Q6" s="361" t="s">
        <v>143</v>
      </c>
      <c r="R6" s="361"/>
      <c r="S6" s="361" t="s">
        <v>144</v>
      </c>
      <c r="T6" s="361"/>
      <c r="U6" s="361" t="s">
        <v>145</v>
      </c>
      <c r="V6" s="361"/>
      <c r="W6" s="361" t="s">
        <v>146</v>
      </c>
      <c r="X6" s="361"/>
      <c r="Y6" s="361" t="s">
        <v>147</v>
      </c>
      <c r="Z6" s="361"/>
      <c r="AA6" s="361" t="s">
        <v>148</v>
      </c>
      <c r="AB6" s="361"/>
    </row>
    <row r="7" spans="1:28" ht="93" customHeight="1">
      <c r="A7" s="237"/>
      <c r="B7" s="237"/>
      <c r="C7" s="237"/>
      <c r="D7" s="237"/>
      <c r="E7" s="237"/>
      <c r="F7" s="237"/>
      <c r="G7" s="5" t="s">
        <v>149</v>
      </c>
      <c r="H7" s="5" t="s">
        <v>150</v>
      </c>
      <c r="I7" s="5" t="s">
        <v>149</v>
      </c>
      <c r="J7" s="5" t="s">
        <v>150</v>
      </c>
      <c r="K7" s="5" t="s">
        <v>149</v>
      </c>
      <c r="L7" s="5" t="s">
        <v>150</v>
      </c>
      <c r="M7" s="5" t="s">
        <v>149</v>
      </c>
      <c r="N7" s="5" t="s">
        <v>150</v>
      </c>
      <c r="O7" s="5" t="s">
        <v>149</v>
      </c>
      <c r="P7" s="5" t="s">
        <v>150</v>
      </c>
      <c r="Q7" s="5" t="s">
        <v>149</v>
      </c>
      <c r="R7" s="5" t="s">
        <v>150</v>
      </c>
      <c r="S7" s="5" t="s">
        <v>149</v>
      </c>
      <c r="T7" s="5" t="s">
        <v>150</v>
      </c>
      <c r="U7" s="5" t="s">
        <v>149</v>
      </c>
      <c r="V7" s="5" t="s">
        <v>150</v>
      </c>
      <c r="W7" s="5" t="s">
        <v>149</v>
      </c>
      <c r="X7" s="5" t="s">
        <v>150</v>
      </c>
      <c r="Y7" s="5" t="s">
        <v>149</v>
      </c>
      <c r="Z7" s="5" t="s">
        <v>150</v>
      </c>
      <c r="AA7" s="5" t="s">
        <v>149</v>
      </c>
      <c r="AB7" s="5" t="s">
        <v>150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151</v>
      </c>
      <c r="C9" s="18" t="s">
        <v>152</v>
      </c>
      <c r="D9" s="19" t="s">
        <v>153</v>
      </c>
      <c r="E9" s="40" t="s">
        <v>41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372" t="s">
        <v>154</v>
      </c>
      <c r="B10" s="375" t="s">
        <v>155</v>
      </c>
      <c r="C10" s="9" t="s">
        <v>156</v>
      </c>
      <c r="D10" s="10" t="s">
        <v>153</v>
      </c>
      <c r="E10" s="7" t="s">
        <v>13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 t="e">
        <f>'Приложение 2'!#REF!</f>
        <v>#REF!</v>
      </c>
      <c r="R10" s="2" t="e">
        <f>'Приложение 2'!#REF!</f>
        <v>#REF!</v>
      </c>
      <c r="S10" s="2" t="e">
        <f>'Приложение 2'!#REF!</f>
        <v>#REF!</v>
      </c>
      <c r="T10" s="2" t="e">
        <f>'Приложение 2'!#REF!</f>
        <v>#REF!</v>
      </c>
      <c r="U10" s="2" t="e">
        <f>'Приложение 2'!#REF!</f>
        <v>#REF!</v>
      </c>
      <c r="V10" s="2" t="e">
        <f>'Приложение 2'!#REF!</f>
        <v>#REF!</v>
      </c>
      <c r="W10" s="2" t="e">
        <f>'Приложение 2'!#REF!</f>
        <v>#REF!</v>
      </c>
      <c r="X10" s="2" t="e">
        <f>'Приложение 2'!#REF!</f>
        <v>#REF!</v>
      </c>
      <c r="Y10" s="2" t="e">
        <f>'Приложение 2'!#REF!</f>
        <v>#REF!</v>
      </c>
      <c r="Z10" s="2" t="e">
        <f>'Приложение 2'!#REF!</f>
        <v>#REF!</v>
      </c>
      <c r="AA10" s="2" t="e">
        <f>'Приложение 2'!#REF!</f>
        <v>#REF!</v>
      </c>
      <c r="AB10" s="2" t="e">
        <f>'Приложение 2'!#REF!</f>
        <v>#REF!</v>
      </c>
    </row>
    <row r="11" spans="1:28" ht="91.5" customHeight="1">
      <c r="A11" s="373"/>
      <c r="B11" s="376"/>
      <c r="C11" s="9" t="s">
        <v>157</v>
      </c>
      <c r="D11" s="10" t="s">
        <v>153</v>
      </c>
      <c r="E11" s="7" t="s">
        <v>13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 t="e">
        <f>'Приложение 2'!#REF!</f>
        <v>#REF!</v>
      </c>
      <c r="R11" s="2" t="e">
        <f>'Приложение 2'!#REF!</f>
        <v>#REF!</v>
      </c>
      <c r="S11" s="2" t="e">
        <f>'Приложение 2'!#REF!</f>
        <v>#REF!</v>
      </c>
      <c r="T11" s="2" t="e">
        <f>'Приложение 2'!#REF!</f>
        <v>#REF!</v>
      </c>
      <c r="U11" s="48" t="e">
        <f>'Приложение 2'!#REF!</f>
        <v>#REF!</v>
      </c>
      <c r="V11" s="48" t="e">
        <f>'Приложение 2'!#REF!</f>
        <v>#REF!</v>
      </c>
      <c r="W11" s="2" t="e">
        <f>'Приложение 2'!#REF!</f>
        <v>#REF!</v>
      </c>
      <c r="X11" s="2" t="e">
        <f>'Приложение 2'!#REF!</f>
        <v>#REF!</v>
      </c>
      <c r="Y11" s="2" t="e">
        <f>'Приложение 2'!#REF!</f>
        <v>#REF!</v>
      </c>
      <c r="Z11" s="2" t="e">
        <f>'Приложение 2'!#REF!</f>
        <v>#REF!</v>
      </c>
      <c r="AA11" s="2" t="e">
        <f>'Приложение 2'!#REF!</f>
        <v>#REF!</v>
      </c>
      <c r="AB11" s="2" t="e">
        <f>'Приложение 2'!#REF!</f>
        <v>#REF!</v>
      </c>
    </row>
    <row r="12" spans="1:28" ht="91.5" customHeight="1">
      <c r="A12" s="373"/>
      <c r="B12" s="376"/>
      <c r="C12" s="9" t="s">
        <v>158</v>
      </c>
      <c r="D12" s="10" t="s">
        <v>153</v>
      </c>
      <c r="E12" s="7" t="s">
        <v>13</v>
      </c>
      <c r="F12" s="237" t="s">
        <v>159</v>
      </c>
      <c r="G12" s="237"/>
      <c r="H12" s="237"/>
      <c r="I12" s="237"/>
      <c r="J12" s="237"/>
      <c r="K12" s="237"/>
      <c r="L12" s="237"/>
      <c r="M12" s="7">
        <v>0</v>
      </c>
      <c r="N12" s="7">
        <v>0</v>
      </c>
      <c r="O12" s="7">
        <v>0.27</v>
      </c>
      <c r="P12" s="7">
        <v>0.27</v>
      </c>
      <c r="Q12" s="2" t="e">
        <f>'Приложение 2'!#REF!</f>
        <v>#REF!</v>
      </c>
      <c r="R12" s="2" t="e">
        <f>'Приложение 2'!#REF!</f>
        <v>#REF!</v>
      </c>
      <c r="S12" s="2" t="e">
        <f>'Приложение 2'!#REF!</f>
        <v>#REF!</v>
      </c>
      <c r="T12" s="2" t="e">
        <f>'Приложение 2'!#REF!</f>
        <v>#REF!</v>
      </c>
      <c r="U12" s="2" t="e">
        <f>'Приложение 2'!#REF!</f>
        <v>#REF!</v>
      </c>
      <c r="V12" s="2" t="e">
        <f>'Приложение 2'!#REF!</f>
        <v>#REF!</v>
      </c>
      <c r="W12" s="2" t="e">
        <f>'Приложение 2'!#REF!</f>
        <v>#REF!</v>
      </c>
      <c r="X12" s="2" t="e">
        <f>'Приложение 2'!#REF!</f>
        <v>#REF!</v>
      </c>
      <c r="Y12" s="2" t="e">
        <f>'Приложение 2'!#REF!</f>
        <v>#REF!</v>
      </c>
      <c r="Z12" s="2" t="e">
        <f>'Приложение 2'!#REF!</f>
        <v>#REF!</v>
      </c>
      <c r="AA12" s="2" t="e">
        <f>'Приложение 2'!#REF!</f>
        <v>#REF!</v>
      </c>
      <c r="AB12" s="2" t="e">
        <f>'Приложение 2'!#REF!</f>
        <v>#REF!</v>
      </c>
    </row>
    <row r="13" spans="1:28" ht="91.5" customHeight="1">
      <c r="A13" s="373"/>
      <c r="B13" s="376"/>
      <c r="C13" s="9" t="s">
        <v>212</v>
      </c>
      <c r="D13" s="10" t="s">
        <v>160</v>
      </c>
      <c r="E13" s="7" t="s">
        <v>13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 t="e">
        <f>Q24</f>
        <v>#REF!</v>
      </c>
      <c r="R13" s="13" t="e">
        <f aca="true" t="shared" si="0" ref="R13:AB13">R24</f>
        <v>#REF!</v>
      </c>
      <c r="S13" s="13" t="e">
        <f t="shared" si="0"/>
        <v>#REF!</v>
      </c>
      <c r="T13" s="13" t="e">
        <f t="shared" si="0"/>
        <v>#REF!</v>
      </c>
      <c r="U13" s="13" t="e">
        <f>U24</f>
        <v>#REF!</v>
      </c>
      <c r="V13" s="13" t="e">
        <f t="shared" si="0"/>
        <v>#REF!</v>
      </c>
      <c r="W13" s="13" t="e">
        <f t="shared" si="0"/>
        <v>#REF!</v>
      </c>
      <c r="X13" s="13" t="e">
        <f t="shared" si="0"/>
        <v>#REF!</v>
      </c>
      <c r="Y13" s="13" t="e">
        <f t="shared" si="0"/>
        <v>#REF!</v>
      </c>
      <c r="Z13" s="13" t="e">
        <f t="shared" si="0"/>
        <v>#REF!</v>
      </c>
      <c r="AA13" s="13" t="e">
        <f>AA24</f>
        <v>#REF!</v>
      </c>
      <c r="AB13" s="13" t="e">
        <f t="shared" si="0"/>
        <v>#REF!</v>
      </c>
    </row>
    <row r="14" spans="1:28" ht="94.5" customHeight="1">
      <c r="A14" s="373"/>
      <c r="B14" s="376"/>
      <c r="C14" s="18" t="s">
        <v>161</v>
      </c>
      <c r="D14" s="19" t="s">
        <v>162</v>
      </c>
      <c r="E14" s="20" t="s">
        <v>41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362" t="s">
        <v>163</v>
      </c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ht="128.25" customHeight="1">
      <c r="A15" s="374"/>
      <c r="B15" s="377"/>
      <c r="C15" s="18" t="s">
        <v>164</v>
      </c>
      <c r="D15" s="19" t="s">
        <v>162</v>
      </c>
      <c r="E15" s="20" t="s">
        <v>41</v>
      </c>
      <c r="F15" s="363" t="s">
        <v>165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364" t="s">
        <v>166</v>
      </c>
      <c r="B16" s="365" t="s">
        <v>167</v>
      </c>
      <c r="C16" s="9" t="s">
        <v>168</v>
      </c>
      <c r="D16" s="10" t="s">
        <v>160</v>
      </c>
      <c r="E16" s="7" t="s">
        <v>13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378" t="s">
        <v>169</v>
      </c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9" customHeight="1">
      <c r="A17" s="364"/>
      <c r="B17" s="365"/>
      <c r="C17" s="9" t="s">
        <v>170</v>
      </c>
      <c r="D17" s="10" t="s">
        <v>160</v>
      </c>
      <c r="E17" s="7" t="s">
        <v>13</v>
      </c>
      <c r="F17" s="237" t="s">
        <v>171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17" t="e">
        <f>'Приложение 2'!#REF!</f>
        <v>#REF!</v>
      </c>
      <c r="R17" s="17" t="e">
        <f>'Приложение 2'!#REF!</f>
        <v>#REF!</v>
      </c>
      <c r="S17" s="1" t="e">
        <f>'Приложение 2'!#REF!</f>
        <v>#REF!</v>
      </c>
      <c r="T17" s="1" t="e">
        <f>'Приложение 2'!#REF!</f>
        <v>#REF!</v>
      </c>
      <c r="U17" s="36" t="e">
        <f>'Приложение 2'!#REF!</f>
        <v>#REF!</v>
      </c>
      <c r="V17" s="1" t="e">
        <f>'Приложение 2'!#REF!</f>
        <v>#REF!</v>
      </c>
      <c r="W17" s="1" t="e">
        <f>'Приложение 2'!#REF!</f>
        <v>#REF!</v>
      </c>
      <c r="X17" s="1" t="e">
        <f>'Приложение 2'!#REF!</f>
        <v>#REF!</v>
      </c>
      <c r="Y17" s="1" t="e">
        <f>'Приложение 2'!#REF!</f>
        <v>#REF!</v>
      </c>
      <c r="Z17" s="1" t="e">
        <f>'Приложение 2'!#REF!</f>
        <v>#REF!</v>
      </c>
      <c r="AA17" s="1" t="e">
        <f>'Приложение 2'!#REF!</f>
        <v>#REF!</v>
      </c>
      <c r="AB17" s="1" t="e">
        <f>'Приложение 2'!#REF!</f>
        <v>#REF!</v>
      </c>
    </row>
    <row r="18" spans="1:28" ht="84" customHeight="1">
      <c r="A18" s="364"/>
      <c r="B18" s="365"/>
      <c r="C18" s="9" t="s">
        <v>172</v>
      </c>
      <c r="D18" s="10" t="s">
        <v>160</v>
      </c>
      <c r="E18" s="7" t="s">
        <v>13</v>
      </c>
      <c r="F18" s="237" t="s">
        <v>173</v>
      </c>
      <c r="G18" s="237"/>
      <c r="H18" s="237"/>
      <c r="I18" s="237"/>
      <c r="J18" s="237"/>
      <c r="K18" s="237"/>
      <c r="L18" s="237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 t="e">
        <f>'Приложение 2'!#REF!</f>
        <v>#REF!</v>
      </c>
      <c r="T18" s="39" t="e">
        <f>'Приложение 2'!#REF!</f>
        <v>#REF!</v>
      </c>
      <c r="U18" s="39" t="e">
        <f>'Приложение 2'!#REF!</f>
        <v>#REF!</v>
      </c>
      <c r="V18" s="39" t="e">
        <f>'Приложение 2'!#REF!</f>
        <v>#REF!</v>
      </c>
      <c r="W18" s="39" t="e">
        <f>'Приложение 2'!#REF!</f>
        <v>#REF!</v>
      </c>
      <c r="X18" s="39" t="e">
        <f>'Приложение 2'!#REF!</f>
        <v>#REF!</v>
      </c>
      <c r="Y18" s="39" t="e">
        <f>'Приложение 2'!#REF!</f>
        <v>#REF!</v>
      </c>
      <c r="Z18" s="39" t="e">
        <f>'Приложение 2'!#REF!</f>
        <v>#REF!</v>
      </c>
      <c r="AA18" s="39" t="e">
        <f>'Приложение 2'!#REF!</f>
        <v>#REF!</v>
      </c>
      <c r="AB18" s="39" t="e">
        <f>'Приложение 2'!#REF!</f>
        <v>#REF!</v>
      </c>
    </row>
    <row r="19" spans="1:28" ht="201" customHeight="1">
      <c r="A19" s="364"/>
      <c r="B19" s="365"/>
      <c r="C19" s="9" t="s">
        <v>174</v>
      </c>
      <c r="D19" s="10" t="s">
        <v>160</v>
      </c>
      <c r="E19" s="37" t="s">
        <v>222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 t="e">
        <f>'Приложение 2'!#REF!</f>
        <v>#REF!</v>
      </c>
      <c r="R19" s="1" t="e">
        <f>'Приложение 2'!#REF!</f>
        <v>#REF!</v>
      </c>
      <c r="S19" s="1" t="e">
        <f>'Приложение 2'!#REF!</f>
        <v>#REF!</v>
      </c>
      <c r="T19" s="1" t="e">
        <f>'Приложение 2'!#REF!</f>
        <v>#REF!</v>
      </c>
      <c r="U19" s="41" t="e">
        <f>'Приложение 2'!#REF!</f>
        <v>#REF!</v>
      </c>
      <c r="V19" s="1" t="e">
        <f>'Приложение 2'!#REF!</f>
        <v>#REF!</v>
      </c>
      <c r="W19" s="41" t="e">
        <f>'Приложение 2'!#REF!</f>
        <v>#REF!</v>
      </c>
      <c r="X19" s="1" t="e">
        <f>'Приложение 2'!#REF!</f>
        <v>#REF!</v>
      </c>
      <c r="Y19" s="41" t="e">
        <f>'Приложение 2'!#REF!</f>
        <v>#REF!</v>
      </c>
      <c r="Z19" s="1" t="e">
        <f>'Приложение 2'!#REF!</f>
        <v>#REF!</v>
      </c>
      <c r="AA19" s="1" t="e">
        <f>'Приложение 2'!#REF!</f>
        <v>#REF!</v>
      </c>
      <c r="AB19" s="1" t="e">
        <f>'Приложение 2'!#REF!</f>
        <v>#REF!</v>
      </c>
    </row>
    <row r="20" spans="1:28" ht="97.5" customHeight="1">
      <c r="A20" s="364" t="s">
        <v>175</v>
      </c>
      <c r="B20" s="365" t="s">
        <v>97</v>
      </c>
      <c r="C20" s="9" t="s">
        <v>176</v>
      </c>
      <c r="D20" s="10" t="s">
        <v>160</v>
      </c>
      <c r="E20" s="7" t="s">
        <v>13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371" t="s">
        <v>169</v>
      </c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</row>
    <row r="21" spans="1:28" ht="176.25" customHeight="1">
      <c r="A21" s="364"/>
      <c r="B21" s="365"/>
      <c r="C21" s="9" t="s">
        <v>177</v>
      </c>
      <c r="D21" s="10" t="s">
        <v>160</v>
      </c>
      <c r="E21" s="37" t="s">
        <v>222</v>
      </c>
      <c r="F21" s="237" t="s">
        <v>171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1" t="e">
        <f>'Приложение 2'!#REF!</f>
        <v>#REF!</v>
      </c>
      <c r="R21" s="1" t="e">
        <f>'Приложение 2'!#REF!</f>
        <v>#REF!</v>
      </c>
      <c r="S21" s="1" t="e">
        <f>'Приложение 2'!#REF!</f>
        <v>#REF!</v>
      </c>
      <c r="T21" s="1" t="e">
        <f>'Приложение 2'!#REF!</f>
        <v>#REF!</v>
      </c>
      <c r="U21" s="1" t="e">
        <f>'Приложение 2'!#REF!</f>
        <v>#REF!</v>
      </c>
      <c r="V21" s="1" t="e">
        <f>'Приложение 2'!#REF!</f>
        <v>#REF!</v>
      </c>
      <c r="W21" s="3" t="e">
        <f>'Приложение 2'!#REF!</f>
        <v>#REF!</v>
      </c>
      <c r="X21" s="1" t="e">
        <f>'Приложение 2'!#REF!</f>
        <v>#REF!</v>
      </c>
      <c r="Y21" s="1" t="e">
        <f>'Приложение 2'!#REF!</f>
        <v>#REF!</v>
      </c>
      <c r="Z21" s="1" t="e">
        <f>'Приложение 2'!#REF!</f>
        <v>#REF!</v>
      </c>
      <c r="AA21" s="1" t="e">
        <f>'Приложение 2'!#REF!</f>
        <v>#REF!</v>
      </c>
      <c r="AB21" s="1" t="e">
        <f>'Приложение 2'!#REF!</f>
        <v>#REF!</v>
      </c>
    </row>
    <row r="22" spans="1:28" ht="63.75" customHeight="1">
      <c r="A22" s="364"/>
      <c r="B22" s="365"/>
      <c r="C22" s="9" t="s">
        <v>172</v>
      </c>
      <c r="D22" s="10" t="s">
        <v>160</v>
      </c>
      <c r="E22" s="7" t="s">
        <v>13</v>
      </c>
      <c r="F22" s="237" t="s">
        <v>159</v>
      </c>
      <c r="G22" s="237"/>
      <c r="H22" s="237"/>
      <c r="I22" s="237"/>
      <c r="J22" s="237"/>
      <c r="K22" s="237"/>
      <c r="L22" s="237"/>
      <c r="M22" s="7">
        <v>1</v>
      </c>
      <c r="N22" s="7">
        <v>1</v>
      </c>
      <c r="O22" s="7">
        <v>1</v>
      </c>
      <c r="P22" s="7">
        <v>1</v>
      </c>
      <c r="Q22" s="7" t="e">
        <f>'Приложение 2'!#REF!</f>
        <v>#REF!</v>
      </c>
      <c r="R22" s="14" t="e">
        <f>'Приложение 2'!#REF!</f>
        <v>#REF!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364"/>
      <c r="B23" s="365"/>
      <c r="C23" s="9" t="s">
        <v>217</v>
      </c>
      <c r="D23" s="10" t="s">
        <v>160</v>
      </c>
      <c r="E23" s="32" t="s">
        <v>13</v>
      </c>
      <c r="F23" s="368" t="s">
        <v>218</v>
      </c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  <c r="S23" s="35">
        <v>1</v>
      </c>
      <c r="T23" s="35">
        <v>1</v>
      </c>
      <c r="U23" s="33"/>
      <c r="V23" s="33"/>
      <c r="W23" s="33"/>
      <c r="X23" s="33"/>
      <c r="Y23" s="33"/>
      <c r="Z23" s="33"/>
      <c r="AA23" s="33"/>
      <c r="AB23" s="33"/>
    </row>
    <row r="24" spans="1:28" ht="173.25" customHeight="1">
      <c r="A24" s="364"/>
      <c r="B24" s="365"/>
      <c r="C24" s="9" t="s">
        <v>174</v>
      </c>
      <c r="D24" s="10" t="s">
        <v>160</v>
      </c>
      <c r="E24" s="37" t="s">
        <v>222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 t="e">
        <f>'Приложение 2'!#REF!</f>
        <v>#REF!</v>
      </c>
      <c r="R24" s="3" t="e">
        <f>'Приложение 2'!#REF!</f>
        <v>#REF!</v>
      </c>
      <c r="S24" s="34" t="e">
        <f>'Приложение 2'!#REF!</f>
        <v>#REF!</v>
      </c>
      <c r="T24" s="34" t="e">
        <f>'Приложение 2'!#REF!</f>
        <v>#REF!</v>
      </c>
      <c r="U24" s="41" t="e">
        <f>'Приложение 2'!#REF!</f>
        <v>#REF!</v>
      </c>
      <c r="V24" s="1" t="e">
        <f>'Приложение 2'!#REF!</f>
        <v>#REF!</v>
      </c>
      <c r="W24" s="1" t="e">
        <f>'Приложение 2'!#REF!</f>
        <v>#REF!</v>
      </c>
      <c r="X24" s="1" t="e">
        <f>'Приложение 2'!#REF!</f>
        <v>#REF!</v>
      </c>
      <c r="Y24" s="1" t="e">
        <f>'Приложение 2'!#REF!</f>
        <v>#REF!</v>
      </c>
      <c r="Z24" s="1" t="e">
        <f>'Приложение 2'!#REF!</f>
        <v>#REF!</v>
      </c>
      <c r="AA24" s="1" t="e">
        <f>'Приложение 2'!#REF!</f>
        <v>#REF!</v>
      </c>
      <c r="AB24" s="1" t="e">
        <f>'Приложение 2'!#REF!</f>
        <v>#REF!</v>
      </c>
    </row>
    <row r="25" spans="1:28" ht="63">
      <c r="A25" s="364" t="s">
        <v>178</v>
      </c>
      <c r="B25" s="365" t="s">
        <v>179</v>
      </c>
      <c r="C25" s="9" t="s">
        <v>176</v>
      </c>
      <c r="D25" s="10" t="s">
        <v>160</v>
      </c>
      <c r="E25" s="7" t="s">
        <v>13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367" t="s">
        <v>180</v>
      </c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28" ht="176.25" customHeight="1">
      <c r="A26" s="364"/>
      <c r="B26" s="365"/>
      <c r="C26" s="9" t="s">
        <v>181</v>
      </c>
      <c r="D26" s="10" t="s">
        <v>160</v>
      </c>
      <c r="E26" s="37" t="s">
        <v>222</v>
      </c>
      <c r="F26" s="237" t="s">
        <v>171</v>
      </c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3" t="e">
        <f>'Приложение 2'!#REF!</f>
        <v>#REF!</v>
      </c>
      <c r="R26" s="3" t="e">
        <f>'Приложение 2'!#REF!</f>
        <v>#REF!</v>
      </c>
      <c r="S26" s="1" t="e">
        <f>'Приложение 2'!#REF!</f>
        <v>#REF!</v>
      </c>
      <c r="T26" s="1" t="e">
        <f>'Приложение 2'!#REF!</f>
        <v>#REF!</v>
      </c>
      <c r="U26" s="1" t="e">
        <f>'Приложение 2'!#REF!</f>
        <v>#REF!</v>
      </c>
      <c r="V26" s="1" t="e">
        <f>'Приложение 2'!#REF!</f>
        <v>#REF!</v>
      </c>
      <c r="W26" s="1" t="e">
        <f>'Приложение 2'!#REF!</f>
        <v>#REF!</v>
      </c>
      <c r="X26" s="1" t="e">
        <f>'Приложение 2'!#REF!</f>
        <v>#REF!</v>
      </c>
      <c r="Y26" s="1" t="e">
        <f>'Приложение 2'!#REF!</f>
        <v>#REF!</v>
      </c>
      <c r="Z26" s="1" t="e">
        <f>'Приложение 2'!#REF!</f>
        <v>#REF!</v>
      </c>
      <c r="AA26" s="1" t="e">
        <f>'Приложение 2'!#REF!</f>
        <v>#REF!</v>
      </c>
      <c r="AB26" s="1" t="e">
        <f>'Приложение 2'!#REF!</f>
        <v>#REF!</v>
      </c>
    </row>
    <row r="27" spans="1:28" ht="99" customHeight="1">
      <c r="A27" s="364"/>
      <c r="B27" s="365"/>
      <c r="C27" s="9" t="s">
        <v>210</v>
      </c>
      <c r="D27" s="10" t="s">
        <v>160</v>
      </c>
      <c r="E27" s="7" t="s">
        <v>13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 t="e">
        <f>'Приложение 2'!#REF!</f>
        <v>#REF!</v>
      </c>
      <c r="R27" s="14" t="e">
        <f>'Приложение 2'!#REF!</f>
        <v>#REF!</v>
      </c>
      <c r="S27" s="14" t="e">
        <f>'Приложение 2'!#REF!</f>
        <v>#REF!</v>
      </c>
      <c r="T27" s="14" t="e">
        <f>'Приложение 2'!#REF!</f>
        <v>#REF!</v>
      </c>
      <c r="U27" s="14" t="e">
        <f>'Приложение 2'!#REF!</f>
        <v>#REF!</v>
      </c>
      <c r="V27" s="14" t="e">
        <f>'Приложение 2'!#REF!</f>
        <v>#REF!</v>
      </c>
      <c r="W27" s="14" t="e">
        <f>'Приложение 2'!#REF!</f>
        <v>#REF!</v>
      </c>
      <c r="X27" s="14" t="e">
        <f>'Приложение 2'!#REF!</f>
        <v>#REF!</v>
      </c>
      <c r="Y27" s="14" t="e">
        <f>'Приложение 2'!#REF!</f>
        <v>#REF!</v>
      </c>
      <c r="Z27" s="14" t="e">
        <f>'Приложение 2'!#REF!</f>
        <v>#REF!</v>
      </c>
      <c r="AA27" s="14" t="e">
        <f>'Приложение 2'!#REF!</f>
        <v>#REF!</v>
      </c>
      <c r="AB27" s="14" t="e">
        <f>'Приложение 2'!#REF!</f>
        <v>#REF!</v>
      </c>
    </row>
    <row r="28" spans="1:28" ht="94.5">
      <c r="A28" s="42" t="s">
        <v>182</v>
      </c>
      <c r="B28" s="43" t="s">
        <v>183</v>
      </c>
      <c r="C28" s="44" t="s">
        <v>184</v>
      </c>
      <c r="D28" s="45" t="s">
        <v>160</v>
      </c>
      <c r="E28" s="46" t="s">
        <v>41</v>
      </c>
      <c r="F28" s="46">
        <v>0</v>
      </c>
      <c r="G28" s="46">
        <v>1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7">
        <v>0</v>
      </c>
      <c r="S28" s="47" t="e">
        <f>'Приложение 2'!#REF!</f>
        <v>#REF!</v>
      </c>
      <c r="T28" s="47" t="e">
        <f>'Приложение 2'!#REF!</f>
        <v>#REF!</v>
      </c>
      <c r="U28" s="47" t="e">
        <f>'Приложение 2'!#REF!</f>
        <v>#REF!</v>
      </c>
      <c r="V28" s="47" t="e">
        <f>'Приложение 2'!#REF!</f>
        <v>#REF!</v>
      </c>
      <c r="W28" s="47" t="e">
        <f>'Приложение 2'!#REF!</f>
        <v>#REF!</v>
      </c>
      <c r="X28" s="47" t="e">
        <f>'Приложение 2'!#REF!</f>
        <v>#REF!</v>
      </c>
      <c r="Y28" s="47" t="e">
        <f>'Приложение 2'!#REF!</f>
        <v>#REF!</v>
      </c>
      <c r="Z28" s="47" t="e">
        <f>'Приложение 2'!#REF!</f>
        <v>#REF!</v>
      </c>
      <c r="AA28" s="47" t="e">
        <f>'Приложение 2'!#REF!</f>
        <v>#REF!</v>
      </c>
      <c r="AB28" s="47" t="e">
        <f>'Приложение 2'!#REF!</f>
        <v>#REF!</v>
      </c>
    </row>
    <row r="29" spans="1:28" ht="141.75">
      <c r="A29" s="15" t="s">
        <v>185</v>
      </c>
      <c r="B29" s="8" t="s">
        <v>186</v>
      </c>
      <c r="C29" s="9" t="s">
        <v>187</v>
      </c>
      <c r="D29" s="10" t="s">
        <v>160</v>
      </c>
      <c r="E29" s="7" t="s">
        <v>13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188</v>
      </c>
      <c r="B30" s="8" t="s">
        <v>189</v>
      </c>
      <c r="C30" s="9" t="s">
        <v>209</v>
      </c>
      <c r="D30" s="10" t="s">
        <v>160</v>
      </c>
      <c r="E30" s="29" t="s">
        <v>41</v>
      </c>
      <c r="F30" s="367" t="s">
        <v>171</v>
      </c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1">
        <v>0</v>
      </c>
      <c r="R30" s="1">
        <v>0</v>
      </c>
      <c r="S30" s="31" t="e">
        <f>'Приложение 2'!#REF!</f>
        <v>#REF!</v>
      </c>
      <c r="T30" s="31" t="e">
        <f>'Приложение 2'!#REF!</f>
        <v>#REF!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190</v>
      </c>
      <c r="B31" s="25" t="s">
        <v>191</v>
      </c>
      <c r="C31" s="18" t="s">
        <v>192</v>
      </c>
      <c r="D31" s="19" t="s">
        <v>162</v>
      </c>
      <c r="E31" s="30" t="s">
        <v>41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364" t="s">
        <v>193</v>
      </c>
      <c r="B32" s="365" t="s">
        <v>194</v>
      </c>
      <c r="C32" s="9" t="s">
        <v>168</v>
      </c>
      <c r="D32" s="10" t="s">
        <v>160</v>
      </c>
      <c r="E32" s="7" t="s">
        <v>13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366" t="s">
        <v>169</v>
      </c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33.5" customHeight="1">
      <c r="A33" s="364"/>
      <c r="B33" s="365"/>
      <c r="C33" s="9" t="s">
        <v>195</v>
      </c>
      <c r="D33" s="10" t="s">
        <v>160</v>
      </c>
      <c r="E33" s="7" t="s">
        <v>13</v>
      </c>
      <c r="F33" s="237" t="s">
        <v>171</v>
      </c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14" t="e">
        <f>'Приложение 2'!#REF!</f>
        <v>#REF!</v>
      </c>
      <c r="R33" s="14" t="e">
        <f>'Приложение 2'!#REF!</f>
        <v>#REF!</v>
      </c>
      <c r="S33" s="14" t="e">
        <f>'Приложение 2'!#REF!</f>
        <v>#REF!</v>
      </c>
      <c r="T33" s="14" t="e">
        <f>'Приложение 2'!#REF!</f>
        <v>#REF!</v>
      </c>
      <c r="U33" s="14" t="e">
        <f>'Приложение 2'!#REF!</f>
        <v>#REF!</v>
      </c>
      <c r="V33" s="14" t="e">
        <f>'Приложение 2'!#REF!</f>
        <v>#REF!</v>
      </c>
      <c r="W33" s="14" t="e">
        <f>'Приложение 2'!#REF!</f>
        <v>#REF!</v>
      </c>
      <c r="X33" s="14" t="e">
        <f>'Приложение 2'!#REF!</f>
        <v>#REF!</v>
      </c>
      <c r="Y33" s="14" t="e">
        <f>'Приложение 2'!#REF!</f>
        <v>#REF!</v>
      </c>
      <c r="Z33" s="14" t="e">
        <f>'Приложение 2'!#REF!</f>
        <v>#REF!</v>
      </c>
      <c r="AA33" s="14" t="e">
        <f>'Приложение 2'!#REF!</f>
        <v>#REF!</v>
      </c>
      <c r="AB33" s="14" t="e">
        <f>'Приложение 2'!#REF!</f>
        <v>#REF!</v>
      </c>
    </row>
    <row r="34" spans="1:28" ht="78.75">
      <c r="A34" s="364"/>
      <c r="B34" s="365"/>
      <c r="C34" s="9" t="s">
        <v>196</v>
      </c>
      <c r="D34" s="10" t="s">
        <v>160</v>
      </c>
      <c r="E34" s="7" t="s">
        <v>75</v>
      </c>
      <c r="F34" s="237" t="s">
        <v>159</v>
      </c>
      <c r="G34" s="237"/>
      <c r="H34" s="237"/>
      <c r="I34" s="237"/>
      <c r="J34" s="237"/>
      <c r="K34" s="237"/>
      <c r="L34" s="237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38" t="e">
        <f>'Приложение 2'!#REF!</f>
        <v>#REF!</v>
      </c>
      <c r="T34" s="38" t="e">
        <f>'Приложение 2'!#REF!</f>
        <v>#REF!</v>
      </c>
      <c r="U34" s="38" t="e">
        <f>'Приложение 2'!#REF!</f>
        <v>#REF!</v>
      </c>
      <c r="V34" s="38" t="e">
        <f>'Приложение 2'!#REF!</f>
        <v>#REF!</v>
      </c>
      <c r="W34" s="38" t="e">
        <f>'Приложение 2'!#REF!</f>
        <v>#REF!</v>
      </c>
      <c r="X34" s="38" t="e">
        <f>'Приложение 2'!#REF!</f>
        <v>#REF!</v>
      </c>
      <c r="Y34" s="38" t="e">
        <f>'Приложение 2'!#REF!</f>
        <v>#REF!</v>
      </c>
      <c r="Z34" s="38" t="e">
        <f>'Приложение 2'!#REF!</f>
        <v>#REF!</v>
      </c>
      <c r="AA34" s="38" t="e">
        <f>'Приложение 2'!#REF!</f>
        <v>#REF!</v>
      </c>
      <c r="AB34" s="38" t="e">
        <f>'Приложение 2'!#REF!</f>
        <v>#REF!</v>
      </c>
    </row>
    <row r="35" spans="1:28" ht="180" customHeight="1">
      <c r="A35" s="364"/>
      <c r="B35" s="365"/>
      <c r="C35" s="9" t="s">
        <v>172</v>
      </c>
      <c r="D35" s="10" t="s">
        <v>160</v>
      </c>
      <c r="E35" s="37" t="s">
        <v>222</v>
      </c>
      <c r="F35" s="237" t="s">
        <v>159</v>
      </c>
      <c r="G35" s="237"/>
      <c r="H35" s="237"/>
      <c r="I35" s="237"/>
      <c r="J35" s="237"/>
      <c r="K35" s="237"/>
      <c r="L35" s="237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38" t="e">
        <f>'Приложение 2'!#REF!</f>
        <v>#REF!</v>
      </c>
      <c r="T35" s="38" t="e">
        <f>'Приложение 2'!#REF!</f>
        <v>#REF!</v>
      </c>
      <c r="U35" s="38" t="e">
        <f>'Приложение 2'!#REF!</f>
        <v>#REF!</v>
      </c>
      <c r="V35" s="38" t="e">
        <f>'Приложение 2'!#REF!</f>
        <v>#REF!</v>
      </c>
      <c r="W35" s="38" t="e">
        <f>'Приложение 2'!#REF!</f>
        <v>#REF!</v>
      </c>
      <c r="X35" s="38" t="e">
        <f>'Приложение 2'!#REF!</f>
        <v>#REF!</v>
      </c>
      <c r="Y35" s="38" t="e">
        <f>'Приложение 2'!#REF!</f>
        <v>#REF!</v>
      </c>
      <c r="Z35" s="38" t="e">
        <f>'Приложение 2'!#REF!</f>
        <v>#REF!</v>
      </c>
      <c r="AA35" s="38" t="e">
        <f>'Приложение 2'!#REF!</f>
        <v>#REF!</v>
      </c>
      <c r="AB35" s="38" t="e">
        <f>'Приложение 2'!#REF!</f>
        <v>#REF!</v>
      </c>
    </row>
    <row r="36" spans="1:28" ht="128.25" customHeight="1">
      <c r="A36" s="364"/>
      <c r="B36" s="365"/>
      <c r="C36" s="9" t="s">
        <v>211</v>
      </c>
      <c r="D36" s="10" t="s">
        <v>160</v>
      </c>
      <c r="E36" s="7" t="s">
        <v>13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 t="e">
        <f>'Приложение 2'!#REF!</f>
        <v>#REF!</v>
      </c>
      <c r="R36" s="17" t="e">
        <f>'Приложение 2'!#REF!</f>
        <v>#REF!</v>
      </c>
      <c r="S36" s="17" t="e">
        <f>'Приложение 2'!#REF!</f>
        <v>#REF!</v>
      </c>
      <c r="T36" s="17" t="e">
        <f>'Приложение 2'!#REF!</f>
        <v>#REF!</v>
      </c>
      <c r="U36" s="1" t="e">
        <f>'Приложение 2'!#REF!</f>
        <v>#REF!</v>
      </c>
      <c r="V36" s="1" t="e">
        <f>'Приложение 2'!#REF!</f>
        <v>#REF!</v>
      </c>
      <c r="W36" s="1" t="e">
        <f>'Приложение 2'!#REF!</f>
        <v>#REF!</v>
      </c>
      <c r="X36" s="1" t="e">
        <f>'Приложение 2'!#REF!</f>
        <v>#REF!</v>
      </c>
      <c r="Y36" s="1" t="e">
        <f>'Приложение 2'!#REF!</f>
        <v>#REF!</v>
      </c>
      <c r="Z36" s="1" t="e">
        <f>'Приложение 2'!#REF!</f>
        <v>#REF!</v>
      </c>
      <c r="AA36" s="1" t="e">
        <f>'Приложение 2'!#REF!</f>
        <v>#REF!</v>
      </c>
      <c r="AB36" s="1" t="e">
        <f>'Приложение 2'!#REF!</f>
        <v>#REF!</v>
      </c>
    </row>
    <row r="37" spans="1:28" ht="80.25" customHeight="1">
      <c r="A37" s="24" t="s">
        <v>197</v>
      </c>
      <c r="B37" s="25" t="s">
        <v>198</v>
      </c>
      <c r="C37" s="18" t="s">
        <v>199</v>
      </c>
      <c r="D37" s="19" t="s">
        <v>160</v>
      </c>
      <c r="E37" s="20" t="s">
        <v>41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364" t="s">
        <v>200</v>
      </c>
      <c r="B38" s="365" t="s">
        <v>201</v>
      </c>
      <c r="C38" s="9" t="s">
        <v>176</v>
      </c>
      <c r="D38" s="10" t="s">
        <v>160</v>
      </c>
      <c r="E38" s="7" t="s">
        <v>13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371" t="s">
        <v>169</v>
      </c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</row>
    <row r="39" spans="1:28" ht="95.25" customHeight="1">
      <c r="A39" s="364"/>
      <c r="B39" s="365"/>
      <c r="C39" s="9" t="s">
        <v>202</v>
      </c>
      <c r="D39" s="10" t="s">
        <v>160</v>
      </c>
      <c r="E39" s="7" t="s">
        <v>13</v>
      </c>
      <c r="F39" s="237" t="s">
        <v>171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1" t="e">
        <f>'Приложение 2'!#REF!</f>
        <v>#REF!</v>
      </c>
      <c r="R39" s="1" t="e">
        <f>'Приложение 2'!#REF!</f>
        <v>#REF!</v>
      </c>
      <c r="S39" s="1" t="e">
        <f>'Приложение 2'!#REF!</f>
        <v>#REF!</v>
      </c>
      <c r="T39" s="1" t="e">
        <f>'Приложение 2'!#REF!</f>
        <v>#REF!</v>
      </c>
      <c r="U39" s="1" t="e">
        <f>'Приложение 2'!#REF!</f>
        <v>#REF!</v>
      </c>
      <c r="V39" s="1" t="e">
        <f>'Приложение 2'!#REF!</f>
        <v>#REF!</v>
      </c>
      <c r="W39" s="1" t="e">
        <f>'Приложение 2'!#REF!</f>
        <v>#REF!</v>
      </c>
      <c r="X39" s="14" t="e">
        <f>'Приложение 2'!#REF!</f>
        <v>#REF!</v>
      </c>
      <c r="Y39" s="1" t="e">
        <f>'Приложение 2'!#REF!</f>
        <v>#REF!</v>
      </c>
      <c r="Z39" s="1" t="e">
        <f>'Приложение 2'!#REF!</f>
        <v>#REF!</v>
      </c>
      <c r="AA39" s="1" t="e">
        <f>'Приложение 2'!#REF!</f>
        <v>#REF!</v>
      </c>
      <c r="AB39" s="1" t="e">
        <f>'Приложение 2'!#REF!</f>
        <v>#REF!</v>
      </c>
    </row>
    <row r="40" spans="1:28" ht="63" customHeight="1">
      <c r="A40" s="364"/>
      <c r="B40" s="365"/>
      <c r="C40" s="9" t="s">
        <v>172</v>
      </c>
      <c r="D40" s="10" t="s">
        <v>160</v>
      </c>
      <c r="E40" s="7" t="s">
        <v>13</v>
      </c>
      <c r="F40" s="237" t="s">
        <v>159</v>
      </c>
      <c r="G40" s="237"/>
      <c r="H40" s="237"/>
      <c r="I40" s="237"/>
      <c r="J40" s="237"/>
      <c r="K40" s="237"/>
      <c r="L40" s="237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 t="e">
        <f>'Приложение 2'!#REF!</f>
        <v>#REF!</v>
      </c>
      <c r="T40" s="14" t="e">
        <f>'Приложение 2'!#REF!</f>
        <v>#REF!</v>
      </c>
      <c r="U40" s="14" t="e">
        <f>'Приложение 2'!#REF!</f>
        <v>#REF!</v>
      </c>
      <c r="V40" s="14" t="e">
        <f>'Приложение 2'!#REF!</f>
        <v>#REF!</v>
      </c>
      <c r="W40" s="14" t="e">
        <f>'Приложение 2'!#REF!</f>
        <v>#REF!</v>
      </c>
      <c r="X40" s="14" t="e">
        <f>'Приложение 2'!#REF!</f>
        <v>#REF!</v>
      </c>
      <c r="Y40" s="14" t="e">
        <f>'Приложение 2'!#REF!</f>
        <v>#REF!</v>
      </c>
      <c r="Z40" s="14" t="e">
        <f>'Приложение 2'!#REF!</f>
        <v>#REF!</v>
      </c>
      <c r="AA40" s="14" t="e">
        <f>'Приложение 2'!#REF!</f>
        <v>#REF!</v>
      </c>
      <c r="AB40" s="14" t="e">
        <f>'Приложение 2'!#REF!</f>
        <v>#REF!</v>
      </c>
    </row>
    <row r="41" spans="1:28" ht="132" customHeight="1">
      <c r="A41" s="364"/>
      <c r="B41" s="365"/>
      <c r="C41" s="9" t="s">
        <v>210</v>
      </c>
      <c r="D41" s="10" t="s">
        <v>160</v>
      </c>
      <c r="E41" s="7" t="s">
        <v>13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 t="e">
        <f>'Приложение 2'!#REF!</f>
        <v>#REF!</v>
      </c>
      <c r="T41" s="14" t="e">
        <f>'Приложение 2'!#REF!</f>
        <v>#REF!</v>
      </c>
      <c r="U41" s="14" t="e">
        <f>'Приложение 2'!#REF!</f>
        <v>#REF!</v>
      </c>
      <c r="V41" s="14" t="e">
        <f>'Приложение 2'!#REF!</f>
        <v>#REF!</v>
      </c>
      <c r="W41" s="14" t="e">
        <f>'Приложение 2'!#REF!</f>
        <v>#REF!</v>
      </c>
      <c r="X41" s="14" t="e">
        <f>'Приложение 2'!#REF!</f>
        <v>#REF!</v>
      </c>
      <c r="Y41" s="14" t="e">
        <f>'Приложение 2'!#REF!</f>
        <v>#REF!</v>
      </c>
      <c r="Z41" s="14" t="e">
        <f>'Приложение 2'!#REF!</f>
        <v>#REF!</v>
      </c>
      <c r="AA41" s="14" t="e">
        <f>'Приложение 2'!#REF!</f>
        <v>#REF!</v>
      </c>
      <c r="AB41" s="14" t="e">
        <f>'Приложение 2'!#REF!</f>
        <v>#REF!</v>
      </c>
    </row>
    <row r="42" ht="15.75">
      <c r="A42" s="4" t="s">
        <v>203</v>
      </c>
    </row>
    <row r="43" ht="15.75">
      <c r="A43" s="4" t="s">
        <v>204</v>
      </c>
    </row>
    <row r="44" ht="15.75">
      <c r="A44" s="4" t="s">
        <v>205</v>
      </c>
    </row>
    <row r="45" ht="15.75">
      <c r="A45" s="4" t="s">
        <v>206</v>
      </c>
    </row>
    <row r="46" ht="15.75">
      <c r="A46" s="4" t="s">
        <v>207</v>
      </c>
    </row>
  </sheetData>
  <sheetProtection/>
  <mergeCells count="53"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25:A27"/>
    <mergeCell ref="B32:B36"/>
    <mergeCell ref="Q32:AB32"/>
    <mergeCell ref="A32:A36"/>
    <mergeCell ref="F34:L34"/>
    <mergeCell ref="F35:L35"/>
    <mergeCell ref="F33:P33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F17:P17"/>
    <mergeCell ref="F5:F7"/>
    <mergeCell ref="G5:AB5"/>
    <mergeCell ref="AA6:AB6"/>
    <mergeCell ref="F12:L12"/>
    <mergeCell ref="Q14:AB14"/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2023-10-02T10:26:28Z</cp:lastPrinted>
  <dcterms:created xsi:type="dcterms:W3CDTF">2014-04-28T07:48:47Z</dcterms:created>
  <dcterms:modified xsi:type="dcterms:W3CDTF">2023-10-03T09:47:06Z</dcterms:modified>
  <cp:category/>
  <cp:version/>
  <cp:contentType/>
  <cp:contentStatus/>
</cp:coreProperties>
</file>