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220" windowHeight="7815" activeTab="0"/>
  </bookViews>
  <sheets>
    <sheet name="IV перечень мероприятий" sheetId="1" r:id="rId1"/>
  </sheets>
  <definedNames>
    <definedName name="_xlnm.Print_Titles" localSheetId="0">'IV перечень мероприятий'!$6:$8</definedName>
    <definedName name="_xlnm.Print_Area" localSheetId="0">'IV перечень мероприятий'!$A$1:$AA$78</definedName>
  </definedNames>
  <calcPr fullCalcOnLoad="1"/>
</workbook>
</file>

<file path=xl/sharedStrings.xml><?xml version="1.0" encoding="utf-8"?>
<sst xmlns="http://schemas.openxmlformats.org/spreadsheetml/2006/main" count="130" uniqueCount="58">
  <si>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</si>
  <si>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</si>
  <si>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</si>
  <si>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</si>
  <si>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</si>
  <si>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Всего</t>
  </si>
  <si>
    <t>внебюджетных источников</t>
  </si>
  <si>
    <t xml:space="preserve">потребность </t>
  </si>
  <si>
    <t>утверждено</t>
  </si>
  <si>
    <t>1</t>
  </si>
  <si>
    <t xml:space="preserve">
</t>
  </si>
  <si>
    <t>Цель подпрограммы: Обеспечение защищенности населения и объектов экономики от негативного воздействия поверхностных вод</t>
  </si>
  <si>
    <t>Департамент капитального строительства администрации Города Томска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</si>
  <si>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</si>
  <si>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Расчет индикаторов</t>
  </si>
  <si>
    <t>Увеличение протяженности объектов инженерной защиты МО "Город Томск" (ПОТРЕБНОСТЬ)</t>
  </si>
  <si>
    <t>Увеличение протяженности объектов инженерной защиты МО "Город Томск" (Утверждено)</t>
  </si>
  <si>
    <t xml:space="preserve">областного бюджета </t>
  </si>
  <si>
    <t>Код бюджетной классификации (КЦСР, КВР)</t>
  </si>
  <si>
    <t>Протяженность, км.</t>
  </si>
  <si>
    <t>2020 год</t>
  </si>
  <si>
    <t>Строительство защитного сооружения вдоль ул. Лермонтова на реке Ушайка в  г. Томске</t>
  </si>
  <si>
    <t>2021 год</t>
  </si>
  <si>
    <t>2022 год</t>
  </si>
  <si>
    <t>2023 год</t>
  </si>
  <si>
    <t>2024 год</t>
  </si>
  <si>
    <t>2025 год</t>
  </si>
  <si>
    <t>план</t>
  </si>
  <si>
    <t>Задача 1  Строительство сооружений инженерной защиты муниципального образования «Город Томск»</t>
  </si>
  <si>
    <t>Берегоукрепление вдоль ул.  Б. Хмельницкого в Городе Томске  (пос. Степановка)</t>
  </si>
  <si>
    <t>СМР</t>
  </si>
  <si>
    <t>Количество подготовленных проектов на объекты инженерной защиты (выполнены  обмерно-обследовательские работы, получены заключения и пр.), шт.</t>
  </si>
  <si>
    <t>Количество инженерно-изыскательских обследований, шт.</t>
  </si>
  <si>
    <t>Количество построенных объектов (шт.)</t>
  </si>
  <si>
    <t>Количество созданных локальных систем оповещения (шт.)</t>
  </si>
  <si>
    <t>Вид работ</t>
  </si>
  <si>
    <t>потребность</t>
  </si>
  <si>
    <t xml:space="preserve">Уровень приоритетности мероприятий
</t>
  </si>
  <si>
    <t>Критерий уровня приоритетности мероприятий</t>
  </si>
  <si>
    <t>II</t>
  </si>
  <si>
    <t>Б</t>
  </si>
  <si>
    <t>2</t>
  </si>
  <si>
    <t>Укрупненное (основное) мероприятие  «Обеспечение защищенности населения и объектов экономики от негативного воздействия поверхностных вод»</t>
  </si>
  <si>
    <t>2026 год</t>
  </si>
  <si>
    <t>2027 год</t>
  </si>
  <si>
    <t>2028 год</t>
  </si>
  <si>
    <t>2029 год</t>
  </si>
  <si>
    <t>2030 год</t>
  </si>
  <si>
    <t>Аварийные противооползневые мероприятия на правом берегу р. Томи в г. Томске.
Аварийно-восстановительные работы дренажных горных выработок восточного направления и поверхностной инфраструктуры на правом берегу р. Томи в г. Томске</t>
  </si>
  <si>
    <t>3</t>
  </si>
  <si>
    <t>местного бюджета</t>
  </si>
  <si>
    <t xml:space="preserve">Приложение 3 к подпрограмме «Инженерная защита территорий»
</t>
  </si>
  <si>
    <t>Итого по задаче 1</t>
  </si>
  <si>
    <t xml:space="preserve">ИТОГО по подпрограмме </t>
  </si>
  <si>
    <t>Наименование целей, задач, ведомственных целевых программ, мероприятий подпрограммы</t>
  </si>
  <si>
    <t xml:space="preserve">  ПЕРЕЧЕНЬ МЕРОПРИЯТИЙ И РЕСУРСНОЕ ОБЕСПЕЧЕНИЕ ПОДПРОГРАММЫ </t>
  </si>
  <si>
    <t>«Инженерная защита территорий»</t>
  </si>
  <si>
    <t>Ответственный исполнитель, соисполнители, участники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</si>
</sst>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_ ;\-#,##0.00\ "/>
    <numFmt numFmtId="181" formatCode="#,##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4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2" fontId="2" fillId="34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center"/>
    </xf>
    <xf numFmtId="2" fontId="4" fillId="33" borderId="17" xfId="0" applyNumberFormat="1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right" vertical="top" wrapText="1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49" fontId="21" fillId="33" borderId="27" xfId="0" applyNumberFormat="1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vertical="top" wrapText="1"/>
    </xf>
    <xf numFmtId="0" fontId="21" fillId="33" borderId="28" xfId="0" applyFont="1" applyFill="1" applyBorder="1" applyAlignment="1">
      <alignment horizontal="left" vertical="top"/>
    </xf>
    <xf numFmtId="0" fontId="21" fillId="33" borderId="29" xfId="0" applyFont="1" applyFill="1" applyBorder="1" applyAlignment="1">
      <alignment horizontal="left" vertical="top"/>
    </xf>
    <xf numFmtId="0" fontId="21" fillId="33" borderId="30" xfId="0" applyFont="1" applyFill="1" applyBorder="1" applyAlignment="1">
      <alignment horizontal="center" vertical="top" wrapText="1"/>
    </xf>
    <xf numFmtId="0" fontId="21" fillId="33" borderId="31" xfId="0" applyFont="1" applyFill="1" applyBorder="1" applyAlignment="1">
      <alignment horizontal="center" vertical="top" wrapText="1"/>
    </xf>
    <xf numFmtId="0" fontId="21" fillId="33" borderId="18" xfId="0" applyFont="1" applyFill="1" applyBorder="1" applyAlignment="1">
      <alignment vertical="top" wrapText="1"/>
    </xf>
    <xf numFmtId="0" fontId="21" fillId="33" borderId="18" xfId="0" applyFont="1" applyFill="1" applyBorder="1" applyAlignment="1">
      <alignment horizontal="left" vertical="top" wrapText="1"/>
    </xf>
    <xf numFmtId="1" fontId="21" fillId="33" borderId="18" xfId="0" applyNumberFormat="1" applyFont="1" applyFill="1" applyBorder="1" applyAlignment="1">
      <alignment horizontal="center" vertical="center" wrapText="1"/>
    </xf>
    <xf numFmtId="182" fontId="21" fillId="33" borderId="18" xfId="0" applyNumberFormat="1" applyFont="1" applyFill="1" applyBorder="1" applyAlignment="1">
      <alignment horizontal="right" vertical="center" wrapText="1"/>
    </xf>
    <xf numFmtId="182" fontId="21" fillId="33" borderId="19" xfId="0" applyNumberFormat="1" applyFont="1" applyFill="1" applyBorder="1" applyAlignment="1">
      <alignment horizontal="right" vertical="center" wrapText="1"/>
    </xf>
    <xf numFmtId="0" fontId="21" fillId="33" borderId="32" xfId="0" applyFont="1" applyFill="1" applyBorder="1" applyAlignment="1">
      <alignment horizontal="center" wrapText="1"/>
    </xf>
    <xf numFmtId="0" fontId="21" fillId="33" borderId="33" xfId="0" applyFont="1" applyFill="1" applyBorder="1" applyAlignment="1">
      <alignment horizontal="center" vertical="top" wrapText="1"/>
    </xf>
    <xf numFmtId="0" fontId="21" fillId="33" borderId="34" xfId="0" applyFont="1" applyFill="1" applyBorder="1" applyAlignment="1">
      <alignment horizontal="center" vertical="top" wrapText="1"/>
    </xf>
    <xf numFmtId="0" fontId="21" fillId="33" borderId="20" xfId="0" applyFont="1" applyFill="1" applyBorder="1" applyAlignment="1">
      <alignment vertical="top" wrapText="1"/>
    </xf>
    <xf numFmtId="0" fontId="21" fillId="33" borderId="20" xfId="0" applyFont="1" applyFill="1" applyBorder="1" applyAlignment="1">
      <alignment horizontal="left" vertical="top" wrapText="1"/>
    </xf>
    <xf numFmtId="0" fontId="21" fillId="33" borderId="20" xfId="0" applyFont="1" applyFill="1" applyBorder="1" applyAlignment="1">
      <alignment horizontal="center" wrapText="1"/>
    </xf>
    <xf numFmtId="182" fontId="21" fillId="33" borderId="20" xfId="0" applyNumberFormat="1" applyFont="1" applyFill="1" applyBorder="1" applyAlignment="1">
      <alignment horizontal="right" wrapText="1"/>
    </xf>
    <xf numFmtId="182" fontId="21" fillId="33" borderId="20" xfId="0" applyNumberFormat="1" applyFont="1" applyFill="1" applyBorder="1" applyAlignment="1">
      <alignment horizontal="right" vertical="center" wrapText="1"/>
    </xf>
    <xf numFmtId="0" fontId="21" fillId="33" borderId="35" xfId="0" applyFont="1" applyFill="1" applyBorder="1" applyAlignment="1">
      <alignment horizontal="center" wrapText="1"/>
    </xf>
    <xf numFmtId="0" fontId="21" fillId="33" borderId="36" xfId="0" applyFont="1" applyFill="1" applyBorder="1" applyAlignment="1">
      <alignment horizontal="center" vertical="top" wrapText="1"/>
    </xf>
    <xf numFmtId="0" fontId="21" fillId="33" borderId="37" xfId="0" applyFont="1" applyFill="1" applyBorder="1" applyAlignment="1">
      <alignment horizontal="center" vertical="top" wrapText="1"/>
    </xf>
    <xf numFmtId="182" fontId="21" fillId="33" borderId="21" xfId="0" applyNumberFormat="1" applyFont="1" applyFill="1" applyBorder="1" applyAlignment="1">
      <alignment horizontal="right" wrapText="1"/>
    </xf>
    <xf numFmtId="182" fontId="21" fillId="33" borderId="21" xfId="0" applyNumberFormat="1" applyFont="1" applyFill="1" applyBorder="1" applyAlignment="1">
      <alignment horizontal="right" vertical="center" wrapText="1"/>
    </xf>
    <xf numFmtId="0" fontId="21" fillId="33" borderId="27" xfId="0" applyFont="1" applyFill="1" applyBorder="1" applyAlignment="1">
      <alignment horizontal="left" vertical="center" wrapText="1"/>
    </xf>
    <xf numFmtId="0" fontId="21" fillId="33" borderId="28" xfId="0" applyFont="1" applyFill="1" applyBorder="1" applyAlignment="1">
      <alignment horizontal="left" vertical="center" wrapText="1"/>
    </xf>
    <xf numFmtId="0" fontId="21" fillId="33" borderId="29" xfId="0" applyFont="1" applyFill="1" applyBorder="1" applyAlignment="1">
      <alignment horizontal="left" vertical="center" wrapText="1"/>
    </xf>
    <xf numFmtId="49" fontId="21" fillId="33" borderId="16" xfId="0" applyNumberFormat="1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left" vertical="top" wrapText="1"/>
    </xf>
    <xf numFmtId="178" fontId="21" fillId="33" borderId="18" xfId="0" applyNumberFormat="1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4" fontId="21" fillId="33" borderId="17" xfId="0" applyNumberFormat="1" applyFont="1" applyFill="1" applyBorder="1" applyAlignment="1">
      <alignment horizontal="center" vertical="center" wrapText="1"/>
    </xf>
    <xf numFmtId="49" fontId="21" fillId="33" borderId="12" xfId="0" applyNumberFormat="1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left" vertical="top" wrapText="1"/>
    </xf>
    <xf numFmtId="178" fontId="21" fillId="33" borderId="20" xfId="0" applyNumberFormat="1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top" wrapText="1"/>
    </xf>
    <xf numFmtId="4" fontId="21" fillId="33" borderId="11" xfId="0" applyNumberFormat="1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4" fontId="21" fillId="33" borderId="32" xfId="0" applyNumberFormat="1" applyFont="1" applyFill="1" applyBorder="1" applyAlignment="1">
      <alignment horizontal="center" vertical="center" wrapText="1"/>
    </xf>
    <xf numFmtId="4" fontId="21" fillId="33" borderId="35" xfId="0" applyNumberFormat="1" applyFont="1" applyFill="1" applyBorder="1" applyAlignment="1">
      <alignment horizontal="center" vertical="center" wrapText="1"/>
    </xf>
    <xf numFmtId="182" fontId="39" fillId="33" borderId="20" xfId="0" applyNumberFormat="1" applyFont="1" applyFill="1" applyBorder="1" applyAlignment="1">
      <alignment horizontal="right" vertical="center" wrapText="1"/>
    </xf>
    <xf numFmtId="49" fontId="21" fillId="33" borderId="38" xfId="0" applyNumberFormat="1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top" wrapText="1"/>
    </xf>
    <xf numFmtId="0" fontId="21" fillId="33" borderId="21" xfId="0" applyFont="1" applyFill="1" applyBorder="1" applyAlignment="1">
      <alignment vertical="top" wrapText="1"/>
    </xf>
    <xf numFmtId="182" fontId="21" fillId="33" borderId="21" xfId="0" applyNumberFormat="1" applyFont="1" applyFill="1" applyBorder="1" applyAlignment="1">
      <alignment horizontal="right" vertical="top" wrapText="1"/>
    </xf>
    <xf numFmtId="2" fontId="21" fillId="33" borderId="39" xfId="0" applyNumberFormat="1" applyFont="1" applyFill="1" applyBorder="1" applyAlignment="1">
      <alignment horizontal="right" vertical="center" wrapText="1"/>
    </xf>
    <xf numFmtId="49" fontId="21" fillId="33" borderId="12" xfId="0" applyNumberFormat="1" applyFont="1" applyFill="1" applyBorder="1" applyAlignment="1">
      <alignment horizontal="center" vertical="center" wrapText="1"/>
    </xf>
    <xf numFmtId="182" fontId="21" fillId="33" borderId="20" xfId="0" applyNumberFormat="1" applyFont="1" applyFill="1" applyBorder="1" applyAlignment="1">
      <alignment horizontal="right" vertical="top" wrapText="1"/>
    </xf>
    <xf numFmtId="2" fontId="21" fillId="33" borderId="11" xfId="0" applyNumberFormat="1" applyFont="1" applyFill="1" applyBorder="1" applyAlignment="1">
      <alignment horizontal="right" vertical="center" wrapText="1"/>
    </xf>
    <xf numFmtId="49" fontId="21" fillId="33" borderId="40" xfId="0" applyNumberFormat="1" applyFont="1" applyFill="1" applyBorder="1" applyAlignment="1">
      <alignment horizontal="center" vertical="center" wrapText="1"/>
    </xf>
    <xf numFmtId="0" fontId="21" fillId="33" borderId="41" xfId="0" applyFont="1" applyFill="1" applyBorder="1" applyAlignment="1">
      <alignment horizontal="center" vertical="top" wrapText="1"/>
    </xf>
    <xf numFmtId="182" fontId="21" fillId="33" borderId="41" xfId="0" applyNumberFormat="1" applyFont="1" applyFill="1" applyBorder="1" applyAlignment="1">
      <alignment horizontal="right" wrapText="1"/>
    </xf>
    <xf numFmtId="0" fontId="21" fillId="33" borderId="41" xfId="0" applyFont="1" applyFill="1" applyBorder="1" applyAlignment="1">
      <alignment vertical="top" wrapText="1"/>
    </xf>
    <xf numFmtId="182" fontId="21" fillId="33" borderId="41" xfId="0" applyNumberFormat="1" applyFont="1" applyFill="1" applyBorder="1" applyAlignment="1">
      <alignment horizontal="right" vertical="top" wrapText="1"/>
    </xf>
    <xf numFmtId="2" fontId="21" fillId="33" borderId="42" xfId="0" applyNumberFormat="1" applyFont="1" applyFill="1" applyBorder="1" applyAlignment="1">
      <alignment horizontal="right" vertical="center" wrapText="1"/>
    </xf>
    <xf numFmtId="4" fontId="21" fillId="33" borderId="32" xfId="0" applyNumberFormat="1" applyFont="1" applyFill="1" applyBorder="1" applyAlignment="1">
      <alignment horizontal="center" vertical="top" wrapText="1"/>
    </xf>
    <xf numFmtId="182" fontId="21" fillId="34" borderId="20" xfId="0" applyNumberFormat="1" applyFont="1" applyFill="1" applyBorder="1" applyAlignment="1">
      <alignment horizontal="right" wrapText="1"/>
    </xf>
    <xf numFmtId="4" fontId="21" fillId="33" borderId="35" xfId="0" applyNumberFormat="1" applyFont="1" applyFill="1" applyBorder="1" applyAlignment="1">
      <alignment horizontal="center" vertical="top" wrapText="1"/>
    </xf>
    <xf numFmtId="182" fontId="21" fillId="33" borderId="0" xfId="0" applyNumberFormat="1" applyFont="1" applyFill="1" applyAlignment="1">
      <alignment/>
    </xf>
    <xf numFmtId="182" fontId="21" fillId="33" borderId="23" xfId="0" applyNumberFormat="1" applyFont="1" applyFill="1" applyBorder="1" applyAlignment="1">
      <alignment horizontal="right" wrapText="1"/>
    </xf>
    <xf numFmtId="0" fontId="21" fillId="33" borderId="23" xfId="0" applyFont="1" applyFill="1" applyBorder="1" applyAlignment="1">
      <alignment vertical="top" wrapText="1"/>
    </xf>
    <xf numFmtId="0" fontId="21" fillId="33" borderId="23" xfId="0" applyFont="1" applyFill="1" applyBorder="1" applyAlignment="1">
      <alignment horizontal="left" vertical="top" wrapText="1"/>
    </xf>
    <xf numFmtId="0" fontId="21" fillId="33" borderId="23" xfId="0" applyFont="1" applyFill="1" applyBorder="1" applyAlignment="1">
      <alignment horizontal="center" wrapText="1"/>
    </xf>
    <xf numFmtId="182" fontId="21" fillId="33" borderId="24" xfId="0" applyNumberFormat="1" applyFont="1" applyFill="1" applyBorder="1" applyAlignment="1">
      <alignment horizontal="right" vertical="center" wrapText="1"/>
    </xf>
    <xf numFmtId="0" fontId="21" fillId="33" borderId="26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tabSelected="1" view="pageBreakPreview" zoomScale="70" zoomScaleNormal="80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O39" sqref="O39"/>
    </sheetView>
  </sheetViews>
  <sheetFormatPr defaultColWidth="9.140625" defaultRowHeight="15"/>
  <cols>
    <col min="1" max="1" width="10.28125" style="11" bestFit="1" customWidth="1"/>
    <col min="2" max="2" width="33.140625" style="12" customWidth="1"/>
    <col min="3" max="3" width="11.140625" style="11" hidden="1" customWidth="1"/>
    <col min="4" max="11" width="13.00390625" style="11" hidden="1" customWidth="1"/>
    <col min="12" max="12" width="18.57421875" style="11" customWidth="1"/>
    <col min="13" max="13" width="10.140625" style="11" hidden="1" customWidth="1"/>
    <col min="14" max="14" width="17.7109375" style="11" customWidth="1"/>
    <col min="15" max="15" width="18.140625" style="11" customWidth="1"/>
    <col min="16" max="16" width="12.8515625" style="10" customWidth="1"/>
    <col min="17" max="17" width="16.00390625" style="1" customWidth="1"/>
    <col min="18" max="18" width="13.421875" style="1" customWidth="1"/>
    <col min="19" max="19" width="17.28125" style="1" customWidth="1"/>
    <col min="20" max="20" width="13.421875" style="1" customWidth="1"/>
    <col min="21" max="21" width="14.57421875" style="1" customWidth="1"/>
    <col min="22" max="22" width="16.140625" style="1" customWidth="1"/>
    <col min="23" max="23" width="14.57421875" style="1" customWidth="1"/>
    <col min="24" max="24" width="15.8515625" style="1" customWidth="1"/>
    <col min="25" max="25" width="14.140625" style="1" customWidth="1"/>
    <col min="26" max="26" width="14.00390625" style="1" customWidth="1"/>
    <col min="27" max="27" width="24.00390625" style="1" customWidth="1"/>
    <col min="28" max="28" width="15.57421875" style="1" customWidth="1"/>
    <col min="29" max="29" width="11.8515625" style="1" customWidth="1"/>
    <col min="30" max="16384" width="9.140625" style="1" customWidth="1"/>
  </cols>
  <sheetData>
    <row r="1" spans="21:27" ht="21.75" customHeight="1">
      <c r="U1" s="26" t="s">
        <v>51</v>
      </c>
      <c r="V1" s="26"/>
      <c r="W1" s="26"/>
      <c r="X1" s="26"/>
      <c r="Y1" s="26"/>
      <c r="Z1" s="26"/>
      <c r="AA1" s="26"/>
    </row>
    <row r="2" spans="21:26" ht="21.75" customHeight="1">
      <c r="U2" s="18"/>
      <c r="V2" s="18"/>
      <c r="W2" s="18"/>
      <c r="X2" s="18"/>
      <c r="Y2" s="18"/>
      <c r="Z2" s="18"/>
    </row>
    <row r="3" spans="2:28" ht="25.5" customHeight="1">
      <c r="B3" s="3" t="s">
        <v>10</v>
      </c>
      <c r="C3" s="4"/>
      <c r="D3" s="4"/>
      <c r="E3" s="4"/>
      <c r="F3" s="4"/>
      <c r="G3" s="4"/>
      <c r="H3" s="4"/>
      <c r="I3" s="4"/>
      <c r="J3" s="4"/>
      <c r="K3" s="4"/>
      <c r="L3" s="30" t="s">
        <v>55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2"/>
      <c r="AB3" s="2"/>
    </row>
    <row r="4" spans="2:28" ht="25.5" customHeight="1">
      <c r="B4" s="3"/>
      <c r="C4" s="4"/>
      <c r="D4" s="4"/>
      <c r="E4" s="4"/>
      <c r="F4" s="4"/>
      <c r="G4" s="4"/>
      <c r="H4" s="4"/>
      <c r="I4" s="4"/>
      <c r="J4" s="4"/>
      <c r="K4" s="4"/>
      <c r="L4" s="25"/>
      <c r="M4" s="25"/>
      <c r="N4" s="25"/>
      <c r="O4" s="25"/>
      <c r="P4" s="25"/>
      <c r="Q4" s="25"/>
      <c r="R4" s="30" t="s">
        <v>56</v>
      </c>
      <c r="S4" s="30"/>
      <c r="T4" s="30"/>
      <c r="U4" s="30"/>
      <c r="V4" s="25"/>
      <c r="W4" s="25"/>
      <c r="X4" s="25"/>
      <c r="Y4" s="25"/>
      <c r="Z4" s="25"/>
      <c r="AA4" s="2"/>
      <c r="AB4" s="2"/>
    </row>
    <row r="5" spans="2:26" ht="1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9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7" s="35" customFormat="1" ht="42.75" customHeight="1">
      <c r="A6" s="31" t="s">
        <v>0</v>
      </c>
      <c r="B6" s="32" t="s">
        <v>54</v>
      </c>
      <c r="C6" s="32" t="s">
        <v>19</v>
      </c>
      <c r="D6" s="32" t="s">
        <v>31</v>
      </c>
      <c r="E6" s="32"/>
      <c r="F6" s="32" t="s">
        <v>32</v>
      </c>
      <c r="G6" s="32"/>
      <c r="H6" s="32" t="s">
        <v>33</v>
      </c>
      <c r="I6" s="32"/>
      <c r="J6" s="33" t="s">
        <v>34</v>
      </c>
      <c r="K6" s="32"/>
      <c r="L6" s="33" t="s">
        <v>18</v>
      </c>
      <c r="M6" s="33" t="s">
        <v>35</v>
      </c>
      <c r="N6" s="33" t="s">
        <v>37</v>
      </c>
      <c r="O6" s="33" t="s">
        <v>38</v>
      </c>
      <c r="P6" s="32" t="s">
        <v>1</v>
      </c>
      <c r="Q6" s="32" t="s">
        <v>2</v>
      </c>
      <c r="R6" s="32"/>
      <c r="S6" s="32" t="s">
        <v>3</v>
      </c>
      <c r="T6" s="32"/>
      <c r="U6" s="32"/>
      <c r="V6" s="32"/>
      <c r="W6" s="32"/>
      <c r="X6" s="32"/>
      <c r="Y6" s="32"/>
      <c r="Z6" s="32"/>
      <c r="AA6" s="34" t="s">
        <v>57</v>
      </c>
    </row>
    <row r="7" spans="1:27" s="35" customFormat="1" ht="48.75" customHeight="1">
      <c r="A7" s="36"/>
      <c r="B7" s="37"/>
      <c r="C7" s="37"/>
      <c r="D7" s="37"/>
      <c r="E7" s="37"/>
      <c r="F7" s="37"/>
      <c r="G7" s="37"/>
      <c r="H7" s="37"/>
      <c r="I7" s="37"/>
      <c r="J7" s="38"/>
      <c r="K7" s="37"/>
      <c r="L7" s="39"/>
      <c r="M7" s="39"/>
      <c r="N7" s="39"/>
      <c r="O7" s="39"/>
      <c r="P7" s="37"/>
      <c r="Q7" s="37"/>
      <c r="R7" s="37"/>
      <c r="S7" s="37" t="s">
        <v>50</v>
      </c>
      <c r="T7" s="37"/>
      <c r="U7" s="37" t="s">
        <v>4</v>
      </c>
      <c r="V7" s="37"/>
      <c r="W7" s="37" t="s">
        <v>17</v>
      </c>
      <c r="X7" s="37"/>
      <c r="Y7" s="37" t="s">
        <v>6</v>
      </c>
      <c r="Z7" s="37"/>
      <c r="AA7" s="40"/>
    </row>
    <row r="8" spans="1:27" s="35" customFormat="1" ht="87.75" customHeight="1" thickBot="1">
      <c r="A8" s="41"/>
      <c r="B8" s="42"/>
      <c r="C8" s="42"/>
      <c r="D8" s="43" t="s">
        <v>36</v>
      </c>
      <c r="E8" s="43" t="s">
        <v>8</v>
      </c>
      <c r="F8" s="43" t="s">
        <v>36</v>
      </c>
      <c r="G8" s="43" t="s">
        <v>8</v>
      </c>
      <c r="H8" s="43" t="s">
        <v>36</v>
      </c>
      <c r="I8" s="43" t="s">
        <v>8</v>
      </c>
      <c r="J8" s="43" t="s">
        <v>36</v>
      </c>
      <c r="K8" s="43" t="s">
        <v>8</v>
      </c>
      <c r="L8" s="44"/>
      <c r="M8" s="44"/>
      <c r="N8" s="44"/>
      <c r="O8" s="44"/>
      <c r="P8" s="42"/>
      <c r="Q8" s="43" t="s">
        <v>36</v>
      </c>
      <c r="R8" s="43" t="s">
        <v>8</v>
      </c>
      <c r="S8" s="43" t="s">
        <v>7</v>
      </c>
      <c r="T8" s="43" t="s">
        <v>8</v>
      </c>
      <c r="U8" s="43" t="s">
        <v>7</v>
      </c>
      <c r="V8" s="43" t="s">
        <v>8</v>
      </c>
      <c r="W8" s="43" t="s">
        <v>7</v>
      </c>
      <c r="X8" s="43" t="s">
        <v>8</v>
      </c>
      <c r="Y8" s="43" t="s">
        <v>7</v>
      </c>
      <c r="Z8" s="43" t="s">
        <v>27</v>
      </c>
      <c r="AA8" s="45"/>
    </row>
    <row r="9" spans="1:27" s="35" customFormat="1" ht="23.25" customHeight="1" thickBot="1">
      <c r="A9" s="46">
        <v>1</v>
      </c>
      <c r="B9" s="47">
        <v>2</v>
      </c>
      <c r="C9" s="47"/>
      <c r="D9" s="47"/>
      <c r="E9" s="47"/>
      <c r="F9" s="47"/>
      <c r="G9" s="47"/>
      <c r="H9" s="47"/>
      <c r="I9" s="47"/>
      <c r="J9" s="47"/>
      <c r="K9" s="47"/>
      <c r="L9" s="47">
        <v>3</v>
      </c>
      <c r="M9" s="47"/>
      <c r="N9" s="47">
        <v>4</v>
      </c>
      <c r="O9" s="47">
        <v>5</v>
      </c>
      <c r="P9" s="47">
        <v>6</v>
      </c>
      <c r="Q9" s="47">
        <v>7</v>
      </c>
      <c r="R9" s="47">
        <v>8</v>
      </c>
      <c r="S9" s="47">
        <v>9</v>
      </c>
      <c r="T9" s="47">
        <v>10</v>
      </c>
      <c r="U9" s="47">
        <v>11</v>
      </c>
      <c r="V9" s="47">
        <v>12</v>
      </c>
      <c r="W9" s="47">
        <v>13</v>
      </c>
      <c r="X9" s="47">
        <v>14</v>
      </c>
      <c r="Y9" s="47">
        <v>15</v>
      </c>
      <c r="Z9" s="47">
        <v>16</v>
      </c>
      <c r="AA9" s="48">
        <v>17</v>
      </c>
    </row>
    <row r="10" spans="1:27" s="35" customFormat="1" ht="28.5" customHeight="1" thickBot="1">
      <c r="A10" s="49" t="s">
        <v>9</v>
      </c>
      <c r="B10" s="50" t="s">
        <v>11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2"/>
    </row>
    <row r="11" spans="1:27" s="35" customFormat="1" ht="20.25" customHeight="1">
      <c r="A11" s="53" t="s">
        <v>42</v>
      </c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56"/>
      <c r="O11" s="56"/>
      <c r="P11" s="57" t="s">
        <v>5</v>
      </c>
      <c r="Q11" s="58">
        <f>S11+U11+W11</f>
        <v>228855.69999999998</v>
      </c>
      <c r="R11" s="58">
        <f>T11+V11+X11+Z11</f>
        <v>0</v>
      </c>
      <c r="S11" s="59">
        <f>S58</f>
        <v>202850.59999999998</v>
      </c>
      <c r="T11" s="59">
        <f aca="true" t="shared" si="0" ref="T11:Z11">SUM(T12:T18)</f>
        <v>0</v>
      </c>
      <c r="U11" s="59">
        <f t="shared" si="0"/>
        <v>0</v>
      </c>
      <c r="V11" s="59">
        <f t="shared" si="0"/>
        <v>0</v>
      </c>
      <c r="W11" s="59">
        <f>W50</f>
        <v>26005.1</v>
      </c>
      <c r="X11" s="59">
        <f t="shared" si="0"/>
        <v>0</v>
      </c>
      <c r="Y11" s="58">
        <f t="shared" si="0"/>
        <v>0</v>
      </c>
      <c r="Z11" s="58">
        <f t="shared" si="0"/>
        <v>0</v>
      </c>
      <c r="AA11" s="60"/>
    </row>
    <row r="12" spans="1:27" s="35" customFormat="1" ht="20.25" customHeight="1">
      <c r="A12" s="61"/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4"/>
      <c r="O12" s="64"/>
      <c r="P12" s="65" t="s">
        <v>25</v>
      </c>
      <c r="Q12" s="66">
        <f>SUM(S12+U12+W12)</f>
        <v>110939.5</v>
      </c>
      <c r="R12" s="66">
        <f aca="true" t="shared" si="1" ref="R12:R17">T12+V12+X12</f>
        <v>0</v>
      </c>
      <c r="S12" s="67">
        <f>S59</f>
        <v>84934.4</v>
      </c>
      <c r="T12" s="66">
        <f aca="true" t="shared" si="2" ref="T12:Z12">T59</f>
        <v>0</v>
      </c>
      <c r="U12" s="66">
        <f t="shared" si="2"/>
        <v>0</v>
      </c>
      <c r="V12" s="66">
        <f t="shared" si="2"/>
        <v>0</v>
      </c>
      <c r="W12" s="67">
        <f aca="true" t="shared" si="3" ref="W12:W18">W51</f>
        <v>26005.1</v>
      </c>
      <c r="X12" s="66">
        <f t="shared" si="2"/>
        <v>0</v>
      </c>
      <c r="Y12" s="66">
        <f t="shared" si="2"/>
        <v>0</v>
      </c>
      <c r="Z12" s="66">
        <f t="shared" si="2"/>
        <v>0</v>
      </c>
      <c r="AA12" s="68"/>
    </row>
    <row r="13" spans="1:27" s="35" customFormat="1" ht="20.25" customHeight="1">
      <c r="A13" s="61"/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4"/>
      <c r="O13" s="64"/>
      <c r="P13" s="65" t="s">
        <v>26</v>
      </c>
      <c r="Q13" s="66">
        <f aca="true" t="shared" si="4" ref="Q13:Q18">SUM(S13+U13+W13)</f>
        <v>0</v>
      </c>
      <c r="R13" s="66">
        <f t="shared" si="1"/>
        <v>0</v>
      </c>
      <c r="S13" s="67">
        <f aca="true" t="shared" si="5" ref="S13:S18">S60</f>
        <v>0</v>
      </c>
      <c r="T13" s="66">
        <f aca="true" t="shared" si="6" ref="T13:Z13">T60</f>
        <v>0</v>
      </c>
      <c r="U13" s="66">
        <f t="shared" si="6"/>
        <v>0</v>
      </c>
      <c r="V13" s="66">
        <f t="shared" si="6"/>
        <v>0</v>
      </c>
      <c r="W13" s="67">
        <f t="shared" si="3"/>
        <v>0</v>
      </c>
      <c r="X13" s="66">
        <f t="shared" si="6"/>
        <v>0</v>
      </c>
      <c r="Y13" s="66">
        <f t="shared" si="6"/>
        <v>0</v>
      </c>
      <c r="Z13" s="66">
        <f t="shared" si="6"/>
        <v>0</v>
      </c>
      <c r="AA13" s="68"/>
    </row>
    <row r="14" spans="1:27" s="35" customFormat="1" ht="20.25" customHeight="1">
      <c r="A14" s="61"/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4"/>
      <c r="O14" s="64"/>
      <c r="P14" s="65" t="s">
        <v>43</v>
      </c>
      <c r="Q14" s="66">
        <f t="shared" si="4"/>
        <v>117916.2</v>
      </c>
      <c r="R14" s="66">
        <f t="shared" si="1"/>
        <v>0</v>
      </c>
      <c r="S14" s="67">
        <f t="shared" si="5"/>
        <v>117916.2</v>
      </c>
      <c r="T14" s="66">
        <f aca="true" t="shared" si="7" ref="T14:Z14">T61</f>
        <v>0</v>
      </c>
      <c r="U14" s="66">
        <f t="shared" si="7"/>
        <v>0</v>
      </c>
      <c r="V14" s="66">
        <f t="shared" si="7"/>
        <v>0</v>
      </c>
      <c r="W14" s="67">
        <f t="shared" si="3"/>
        <v>0</v>
      </c>
      <c r="X14" s="66">
        <f t="shared" si="7"/>
        <v>0</v>
      </c>
      <c r="Y14" s="66">
        <f t="shared" si="7"/>
        <v>0</v>
      </c>
      <c r="Z14" s="66">
        <f t="shared" si="7"/>
        <v>0</v>
      </c>
      <c r="AA14" s="68"/>
    </row>
    <row r="15" spans="1:27" s="35" customFormat="1" ht="20.25" customHeight="1">
      <c r="A15" s="61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4"/>
      <c r="O15" s="64"/>
      <c r="P15" s="65" t="s">
        <v>44</v>
      </c>
      <c r="Q15" s="66">
        <f t="shared" si="4"/>
        <v>0</v>
      </c>
      <c r="R15" s="66">
        <f t="shared" si="1"/>
        <v>0</v>
      </c>
      <c r="S15" s="67">
        <f t="shared" si="5"/>
        <v>0</v>
      </c>
      <c r="T15" s="66">
        <f aca="true" t="shared" si="8" ref="T15:Z15">T62</f>
        <v>0</v>
      </c>
      <c r="U15" s="66">
        <f t="shared" si="8"/>
        <v>0</v>
      </c>
      <c r="V15" s="66">
        <f t="shared" si="8"/>
        <v>0</v>
      </c>
      <c r="W15" s="67">
        <f t="shared" si="3"/>
        <v>0</v>
      </c>
      <c r="X15" s="66">
        <f t="shared" si="8"/>
        <v>0</v>
      </c>
      <c r="Y15" s="66">
        <f t="shared" si="8"/>
        <v>0</v>
      </c>
      <c r="Z15" s="66">
        <f t="shared" si="8"/>
        <v>0</v>
      </c>
      <c r="AA15" s="68"/>
    </row>
    <row r="16" spans="1:27" s="35" customFormat="1" ht="20.25" customHeight="1">
      <c r="A16" s="61"/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4"/>
      <c r="O16" s="64"/>
      <c r="P16" s="65" t="s">
        <v>45</v>
      </c>
      <c r="Q16" s="66">
        <f t="shared" si="4"/>
        <v>0</v>
      </c>
      <c r="R16" s="66">
        <f t="shared" si="1"/>
        <v>0</v>
      </c>
      <c r="S16" s="67">
        <f t="shared" si="5"/>
        <v>0</v>
      </c>
      <c r="T16" s="66">
        <f aca="true" t="shared" si="9" ref="T16:Z16">T63</f>
        <v>0</v>
      </c>
      <c r="U16" s="66">
        <f t="shared" si="9"/>
        <v>0</v>
      </c>
      <c r="V16" s="66">
        <f t="shared" si="9"/>
        <v>0</v>
      </c>
      <c r="W16" s="67">
        <f t="shared" si="3"/>
        <v>0</v>
      </c>
      <c r="X16" s="66">
        <f t="shared" si="9"/>
        <v>0</v>
      </c>
      <c r="Y16" s="66">
        <f t="shared" si="9"/>
        <v>0</v>
      </c>
      <c r="Z16" s="66">
        <f t="shared" si="9"/>
        <v>0</v>
      </c>
      <c r="AA16" s="68"/>
    </row>
    <row r="17" spans="1:27" s="35" customFormat="1" ht="20.25" customHeight="1">
      <c r="A17" s="61"/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4"/>
      <c r="O17" s="64"/>
      <c r="P17" s="65" t="s">
        <v>46</v>
      </c>
      <c r="Q17" s="66">
        <f t="shared" si="4"/>
        <v>0</v>
      </c>
      <c r="R17" s="66">
        <f t="shared" si="1"/>
        <v>0</v>
      </c>
      <c r="S17" s="67">
        <f t="shared" si="5"/>
        <v>0</v>
      </c>
      <c r="T17" s="66">
        <f aca="true" t="shared" si="10" ref="T17:Z17">T64</f>
        <v>0</v>
      </c>
      <c r="U17" s="66">
        <f t="shared" si="10"/>
        <v>0</v>
      </c>
      <c r="V17" s="66">
        <f t="shared" si="10"/>
        <v>0</v>
      </c>
      <c r="W17" s="67">
        <f t="shared" si="3"/>
        <v>0</v>
      </c>
      <c r="X17" s="66">
        <f t="shared" si="10"/>
        <v>0</v>
      </c>
      <c r="Y17" s="66">
        <f t="shared" si="10"/>
        <v>0</v>
      </c>
      <c r="Z17" s="66">
        <f t="shared" si="10"/>
        <v>0</v>
      </c>
      <c r="AA17" s="68"/>
    </row>
    <row r="18" spans="1:27" s="35" customFormat="1" ht="20.25" customHeight="1" thickBot="1">
      <c r="A18" s="69"/>
      <c r="B18" s="70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4"/>
      <c r="O18" s="64"/>
      <c r="P18" s="65" t="s">
        <v>47</v>
      </c>
      <c r="Q18" s="66">
        <f t="shared" si="4"/>
        <v>0</v>
      </c>
      <c r="R18" s="66">
        <f>T18+V18+X18</f>
        <v>0</v>
      </c>
      <c r="S18" s="67">
        <f t="shared" si="5"/>
        <v>0</v>
      </c>
      <c r="T18" s="71">
        <f aca="true" t="shared" si="11" ref="T18:Z18">T65</f>
        <v>0</v>
      </c>
      <c r="U18" s="71">
        <f t="shared" si="11"/>
        <v>0</v>
      </c>
      <c r="V18" s="71">
        <f t="shared" si="11"/>
        <v>0</v>
      </c>
      <c r="W18" s="72">
        <f t="shared" si="3"/>
        <v>0</v>
      </c>
      <c r="X18" s="71">
        <f t="shared" si="11"/>
        <v>0</v>
      </c>
      <c r="Y18" s="66">
        <f t="shared" si="11"/>
        <v>0</v>
      </c>
      <c r="Z18" s="66">
        <f t="shared" si="11"/>
        <v>0</v>
      </c>
      <c r="AA18" s="68"/>
    </row>
    <row r="19" spans="1:27" s="35" customFormat="1" ht="30" customHeight="1" thickBot="1">
      <c r="A19" s="73" t="s">
        <v>28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5"/>
    </row>
    <row r="20" spans="1:27" s="35" customFormat="1" ht="18.75" customHeight="1">
      <c r="A20" s="76" t="s">
        <v>9</v>
      </c>
      <c r="B20" s="77" t="s">
        <v>29</v>
      </c>
      <c r="C20" s="78">
        <v>0.58</v>
      </c>
      <c r="D20" s="79"/>
      <c r="E20" s="79"/>
      <c r="F20" s="79"/>
      <c r="G20" s="79"/>
      <c r="H20" s="79"/>
      <c r="I20" s="79"/>
      <c r="J20" s="79"/>
      <c r="K20" s="79"/>
      <c r="L20" s="56"/>
      <c r="M20" s="56"/>
      <c r="N20" s="56"/>
      <c r="O20" s="56"/>
      <c r="P20" s="79" t="s">
        <v>5</v>
      </c>
      <c r="Q20" s="58">
        <f>S20+U20+W20</f>
        <v>117916.2</v>
      </c>
      <c r="R20" s="58">
        <f aca="true" t="shared" si="12" ref="R20:R25">T20+V20+X20+Z20</f>
        <v>0</v>
      </c>
      <c r="S20" s="58">
        <f aca="true" t="shared" si="13" ref="S20:Z20">SUM(S21:S27)</f>
        <v>117916.2</v>
      </c>
      <c r="T20" s="58">
        <f t="shared" si="13"/>
        <v>0</v>
      </c>
      <c r="U20" s="58">
        <f t="shared" si="13"/>
        <v>0</v>
      </c>
      <c r="V20" s="58">
        <f t="shared" si="13"/>
        <v>0</v>
      </c>
      <c r="W20" s="58">
        <f t="shared" si="13"/>
        <v>0</v>
      </c>
      <c r="X20" s="58">
        <f t="shared" si="13"/>
        <v>0</v>
      </c>
      <c r="Y20" s="58">
        <f t="shared" si="13"/>
        <v>0</v>
      </c>
      <c r="Z20" s="58">
        <f t="shared" si="13"/>
        <v>0</v>
      </c>
      <c r="AA20" s="80" t="s">
        <v>12</v>
      </c>
    </row>
    <row r="21" spans="1:27" s="35" customFormat="1" ht="18.75" customHeight="1">
      <c r="A21" s="81"/>
      <c r="B21" s="82"/>
      <c r="C21" s="83"/>
      <c r="D21" s="84"/>
      <c r="E21" s="84"/>
      <c r="F21" s="84"/>
      <c r="G21" s="84"/>
      <c r="H21" s="84"/>
      <c r="I21" s="84"/>
      <c r="J21" s="84"/>
      <c r="K21" s="84"/>
      <c r="L21" s="64"/>
      <c r="M21" s="64"/>
      <c r="N21" s="85"/>
      <c r="O21" s="85"/>
      <c r="P21" s="65" t="s">
        <v>25</v>
      </c>
      <c r="Q21" s="67">
        <f aca="true" t="shared" si="14" ref="Q21:Q26">S21+U21+W21</f>
        <v>0</v>
      </c>
      <c r="R21" s="67">
        <f t="shared" si="12"/>
        <v>0</v>
      </c>
      <c r="S21" s="66">
        <v>0</v>
      </c>
      <c r="T21" s="66">
        <v>0</v>
      </c>
      <c r="U21" s="66">
        <v>0</v>
      </c>
      <c r="V21" s="66">
        <v>0</v>
      </c>
      <c r="W21" s="67">
        <v>0</v>
      </c>
      <c r="X21" s="66">
        <v>0</v>
      </c>
      <c r="Y21" s="66">
        <v>0</v>
      </c>
      <c r="Z21" s="66">
        <v>0</v>
      </c>
      <c r="AA21" s="86"/>
    </row>
    <row r="22" spans="1:27" s="35" customFormat="1" ht="18.75" customHeight="1">
      <c r="A22" s="81"/>
      <c r="B22" s="82"/>
      <c r="C22" s="83"/>
      <c r="D22" s="84"/>
      <c r="E22" s="84"/>
      <c r="F22" s="84"/>
      <c r="G22" s="84"/>
      <c r="H22" s="84"/>
      <c r="I22" s="84"/>
      <c r="J22" s="84"/>
      <c r="K22" s="84"/>
      <c r="L22" s="64"/>
      <c r="M22" s="64"/>
      <c r="N22" s="64"/>
      <c r="O22" s="64"/>
      <c r="P22" s="65" t="s">
        <v>26</v>
      </c>
      <c r="Q22" s="67">
        <f t="shared" si="14"/>
        <v>0</v>
      </c>
      <c r="R22" s="67">
        <f t="shared" si="12"/>
        <v>0</v>
      </c>
      <c r="S22" s="66">
        <v>0</v>
      </c>
      <c r="T22" s="66">
        <v>0</v>
      </c>
      <c r="U22" s="66">
        <v>0</v>
      </c>
      <c r="V22" s="66">
        <v>0</v>
      </c>
      <c r="W22" s="67">
        <v>0</v>
      </c>
      <c r="X22" s="66">
        <f>6637.4-6637.4</f>
        <v>0</v>
      </c>
      <c r="Y22" s="66">
        <v>0</v>
      </c>
      <c r="Z22" s="66">
        <v>0</v>
      </c>
      <c r="AA22" s="86"/>
    </row>
    <row r="23" spans="1:27" s="35" customFormat="1" ht="18.75" customHeight="1">
      <c r="A23" s="81"/>
      <c r="B23" s="82"/>
      <c r="C23" s="83"/>
      <c r="D23" s="84"/>
      <c r="E23" s="84"/>
      <c r="F23" s="84"/>
      <c r="G23" s="84"/>
      <c r="H23" s="87">
        <v>1</v>
      </c>
      <c r="I23" s="84"/>
      <c r="J23" s="84"/>
      <c r="K23" s="84"/>
      <c r="L23" s="85"/>
      <c r="M23" s="85" t="s">
        <v>30</v>
      </c>
      <c r="N23" s="85" t="s">
        <v>39</v>
      </c>
      <c r="O23" s="85" t="s">
        <v>40</v>
      </c>
      <c r="P23" s="65" t="s">
        <v>43</v>
      </c>
      <c r="Q23" s="67">
        <f t="shared" si="14"/>
        <v>117916.2</v>
      </c>
      <c r="R23" s="67">
        <f t="shared" si="12"/>
        <v>0</v>
      </c>
      <c r="S23" s="67">
        <v>117916.2</v>
      </c>
      <c r="T23" s="67">
        <f>2295.1-59.6-955.7-1279.8</f>
        <v>0</v>
      </c>
      <c r="U23" s="67">
        <v>0</v>
      </c>
      <c r="V23" s="67">
        <v>0</v>
      </c>
      <c r="W23" s="67">
        <f>6885.5-6885.5</f>
        <v>0</v>
      </c>
      <c r="X23" s="67">
        <f>6885.5-6885.5</f>
        <v>0</v>
      </c>
      <c r="Y23" s="67">
        <v>0</v>
      </c>
      <c r="Z23" s="67">
        <v>0</v>
      </c>
      <c r="AA23" s="86"/>
    </row>
    <row r="24" spans="1:27" s="35" customFormat="1" ht="18.75" customHeight="1">
      <c r="A24" s="81"/>
      <c r="B24" s="82"/>
      <c r="C24" s="83"/>
      <c r="D24" s="84"/>
      <c r="E24" s="84"/>
      <c r="F24" s="84"/>
      <c r="G24" s="84"/>
      <c r="H24" s="84"/>
      <c r="I24" s="84"/>
      <c r="J24" s="84"/>
      <c r="K24" s="84"/>
      <c r="L24" s="85"/>
      <c r="M24" s="85"/>
      <c r="N24" s="85"/>
      <c r="O24" s="85"/>
      <c r="P24" s="65" t="s">
        <v>44</v>
      </c>
      <c r="Q24" s="67">
        <f t="shared" si="14"/>
        <v>0</v>
      </c>
      <c r="R24" s="67">
        <f t="shared" si="12"/>
        <v>0</v>
      </c>
      <c r="S24" s="67">
        <v>0</v>
      </c>
      <c r="T24" s="67">
        <f>2329.3-2329.3</f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86"/>
    </row>
    <row r="25" spans="1:27" s="35" customFormat="1" ht="18.75" customHeight="1">
      <c r="A25" s="81"/>
      <c r="B25" s="82"/>
      <c r="C25" s="83"/>
      <c r="D25" s="84"/>
      <c r="E25" s="84"/>
      <c r="F25" s="84"/>
      <c r="G25" s="84"/>
      <c r="H25" s="84"/>
      <c r="I25" s="84"/>
      <c r="J25" s="84"/>
      <c r="K25" s="84"/>
      <c r="L25" s="64"/>
      <c r="M25" s="64"/>
      <c r="N25" s="64"/>
      <c r="O25" s="64"/>
      <c r="P25" s="65" t="s">
        <v>45</v>
      </c>
      <c r="Q25" s="67">
        <f t="shared" si="14"/>
        <v>0</v>
      </c>
      <c r="R25" s="67">
        <f t="shared" si="12"/>
        <v>0</v>
      </c>
      <c r="S25" s="66">
        <v>0</v>
      </c>
      <c r="T25" s="66">
        <v>0</v>
      </c>
      <c r="U25" s="66">
        <v>0</v>
      </c>
      <c r="V25" s="66">
        <v>0</v>
      </c>
      <c r="W25" s="67">
        <v>0</v>
      </c>
      <c r="X25" s="66">
        <v>0</v>
      </c>
      <c r="Y25" s="66">
        <v>0</v>
      </c>
      <c r="Z25" s="66">
        <v>0</v>
      </c>
      <c r="AA25" s="86"/>
    </row>
    <row r="26" spans="1:27" s="35" customFormat="1" ht="18.75" customHeight="1">
      <c r="A26" s="81"/>
      <c r="B26" s="82"/>
      <c r="C26" s="83"/>
      <c r="D26" s="84"/>
      <c r="E26" s="84"/>
      <c r="F26" s="84"/>
      <c r="G26" s="84"/>
      <c r="H26" s="84"/>
      <c r="I26" s="84"/>
      <c r="J26" s="84"/>
      <c r="K26" s="84"/>
      <c r="L26" s="64"/>
      <c r="M26" s="64"/>
      <c r="N26" s="64"/>
      <c r="O26" s="64"/>
      <c r="P26" s="65" t="s">
        <v>46</v>
      </c>
      <c r="Q26" s="67">
        <f t="shared" si="14"/>
        <v>0</v>
      </c>
      <c r="R26" s="67">
        <f>T26+V26+X26+Z26</f>
        <v>0</v>
      </c>
      <c r="S26" s="66">
        <v>0</v>
      </c>
      <c r="T26" s="66">
        <v>0</v>
      </c>
      <c r="U26" s="66">
        <v>0</v>
      </c>
      <c r="V26" s="66">
        <v>0</v>
      </c>
      <c r="W26" s="67">
        <v>0</v>
      </c>
      <c r="X26" s="66">
        <v>0</v>
      </c>
      <c r="Y26" s="66">
        <v>0</v>
      </c>
      <c r="Z26" s="66">
        <v>0</v>
      </c>
      <c r="AA26" s="86"/>
    </row>
    <row r="27" spans="1:27" s="35" customFormat="1" ht="18.75" customHeight="1" thickBot="1">
      <c r="A27" s="81"/>
      <c r="B27" s="82"/>
      <c r="C27" s="83"/>
      <c r="D27" s="84"/>
      <c r="E27" s="84"/>
      <c r="F27" s="84"/>
      <c r="G27" s="84"/>
      <c r="H27" s="84"/>
      <c r="I27" s="84"/>
      <c r="J27" s="84"/>
      <c r="K27" s="84"/>
      <c r="L27" s="64"/>
      <c r="M27" s="85"/>
      <c r="N27" s="85"/>
      <c r="O27" s="85"/>
      <c r="P27" s="65" t="s">
        <v>47</v>
      </c>
      <c r="Q27" s="67">
        <f>S27+U27+W27</f>
        <v>0</v>
      </c>
      <c r="R27" s="67">
        <f>T27+V27+X27+Z27</f>
        <v>0</v>
      </c>
      <c r="S27" s="66">
        <v>0</v>
      </c>
      <c r="T27" s="66">
        <v>0</v>
      </c>
      <c r="U27" s="66">
        <v>0</v>
      </c>
      <c r="V27" s="66">
        <v>0</v>
      </c>
      <c r="W27" s="67">
        <v>0</v>
      </c>
      <c r="X27" s="66">
        <v>0</v>
      </c>
      <c r="Y27" s="66">
        <v>0</v>
      </c>
      <c r="Z27" s="66">
        <v>0</v>
      </c>
      <c r="AA27" s="86"/>
    </row>
    <row r="28" spans="1:27" s="35" customFormat="1" ht="18.75" customHeight="1">
      <c r="A28" s="76" t="s">
        <v>41</v>
      </c>
      <c r="B28" s="77" t="s">
        <v>21</v>
      </c>
      <c r="C28" s="78">
        <v>0.32</v>
      </c>
      <c r="D28" s="79"/>
      <c r="E28" s="79"/>
      <c r="F28" s="79"/>
      <c r="G28" s="79"/>
      <c r="H28" s="79"/>
      <c r="I28" s="79"/>
      <c r="J28" s="79"/>
      <c r="K28" s="79"/>
      <c r="L28" s="56"/>
      <c r="M28" s="56"/>
      <c r="N28" s="56"/>
      <c r="O28" s="56"/>
      <c r="P28" s="79" t="s">
        <v>5</v>
      </c>
      <c r="Q28" s="58">
        <f aca="true" t="shared" si="15" ref="Q28:Q34">S28+U28+W28</f>
        <v>34673.5</v>
      </c>
      <c r="R28" s="58">
        <f>T28+V28+X28+Z28</f>
        <v>0</v>
      </c>
      <c r="S28" s="58">
        <f aca="true" t="shared" si="16" ref="S28:Z28">SUM(S29:S35)</f>
        <v>8668.4</v>
      </c>
      <c r="T28" s="58">
        <f t="shared" si="16"/>
        <v>0</v>
      </c>
      <c r="U28" s="58">
        <f t="shared" si="16"/>
        <v>0</v>
      </c>
      <c r="V28" s="58">
        <f t="shared" si="16"/>
        <v>0</v>
      </c>
      <c r="W28" s="58">
        <f t="shared" si="16"/>
        <v>26005.1</v>
      </c>
      <c r="X28" s="58">
        <f t="shared" si="16"/>
        <v>0</v>
      </c>
      <c r="Y28" s="58">
        <f t="shared" si="16"/>
        <v>0</v>
      </c>
      <c r="Z28" s="58">
        <f t="shared" si="16"/>
        <v>0</v>
      </c>
      <c r="AA28" s="88" t="s">
        <v>12</v>
      </c>
    </row>
    <row r="29" spans="1:27" s="35" customFormat="1" ht="18.75" customHeight="1">
      <c r="A29" s="81"/>
      <c r="B29" s="82"/>
      <c r="C29" s="83"/>
      <c r="D29" s="84"/>
      <c r="E29" s="84"/>
      <c r="F29" s="84"/>
      <c r="G29" s="84"/>
      <c r="H29" s="87">
        <v>1</v>
      </c>
      <c r="I29" s="84"/>
      <c r="J29" s="84"/>
      <c r="K29" s="84"/>
      <c r="L29" s="64"/>
      <c r="M29" s="85" t="s">
        <v>30</v>
      </c>
      <c r="N29" s="85" t="s">
        <v>39</v>
      </c>
      <c r="O29" s="85" t="s">
        <v>40</v>
      </c>
      <c r="P29" s="65" t="s">
        <v>25</v>
      </c>
      <c r="Q29" s="67">
        <f t="shared" si="15"/>
        <v>34673.5</v>
      </c>
      <c r="R29" s="67">
        <f aca="true" t="shared" si="17" ref="R29:R34">T29+V29+X29</f>
        <v>0</v>
      </c>
      <c r="S29" s="67">
        <v>8668.4</v>
      </c>
      <c r="T29" s="67">
        <v>0</v>
      </c>
      <c r="U29" s="67">
        <v>0</v>
      </c>
      <c r="V29" s="67">
        <v>0</v>
      </c>
      <c r="W29" s="67">
        <v>26005.1</v>
      </c>
      <c r="X29" s="67">
        <v>0</v>
      </c>
      <c r="Y29" s="67">
        <v>0</v>
      </c>
      <c r="Z29" s="67">
        <v>0</v>
      </c>
      <c r="AA29" s="89"/>
    </row>
    <row r="30" spans="1:27" s="35" customFormat="1" ht="18.75" customHeight="1">
      <c r="A30" s="81"/>
      <c r="B30" s="82"/>
      <c r="C30" s="83"/>
      <c r="D30" s="84"/>
      <c r="E30" s="84"/>
      <c r="F30" s="84"/>
      <c r="G30" s="84"/>
      <c r="H30" s="84"/>
      <c r="I30" s="84"/>
      <c r="J30" s="84"/>
      <c r="K30" s="84"/>
      <c r="L30" s="64"/>
      <c r="M30" s="64"/>
      <c r="N30" s="64"/>
      <c r="O30" s="64"/>
      <c r="P30" s="65" t="s">
        <v>26</v>
      </c>
      <c r="Q30" s="67">
        <f t="shared" si="15"/>
        <v>0</v>
      </c>
      <c r="R30" s="67">
        <f t="shared" si="17"/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89"/>
    </row>
    <row r="31" spans="1:27" s="35" customFormat="1" ht="18.75" customHeight="1">
      <c r="A31" s="81"/>
      <c r="B31" s="82"/>
      <c r="C31" s="83"/>
      <c r="D31" s="84"/>
      <c r="E31" s="84"/>
      <c r="F31" s="84"/>
      <c r="G31" s="84"/>
      <c r="H31" s="84"/>
      <c r="I31" s="84"/>
      <c r="J31" s="84"/>
      <c r="K31" s="84"/>
      <c r="L31" s="64"/>
      <c r="M31" s="64"/>
      <c r="N31" s="64"/>
      <c r="O31" s="64"/>
      <c r="P31" s="65" t="s">
        <v>43</v>
      </c>
      <c r="Q31" s="67">
        <f t="shared" si="15"/>
        <v>0</v>
      </c>
      <c r="R31" s="67">
        <f t="shared" si="17"/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89"/>
    </row>
    <row r="32" spans="1:27" s="35" customFormat="1" ht="18.75" customHeight="1">
      <c r="A32" s="81"/>
      <c r="B32" s="82"/>
      <c r="C32" s="83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65" t="s">
        <v>44</v>
      </c>
      <c r="Q32" s="67">
        <f t="shared" si="15"/>
        <v>0</v>
      </c>
      <c r="R32" s="67">
        <f t="shared" si="17"/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89"/>
    </row>
    <row r="33" spans="1:27" s="35" customFormat="1" ht="18.75" customHeight="1">
      <c r="A33" s="81"/>
      <c r="B33" s="82"/>
      <c r="C33" s="83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65" t="s">
        <v>45</v>
      </c>
      <c r="Q33" s="67">
        <f t="shared" si="15"/>
        <v>0</v>
      </c>
      <c r="R33" s="67">
        <f t="shared" si="17"/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89"/>
    </row>
    <row r="34" spans="1:27" s="35" customFormat="1" ht="18.75" customHeight="1">
      <c r="A34" s="81"/>
      <c r="B34" s="82"/>
      <c r="C34" s="83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5"/>
      <c r="O34" s="85"/>
      <c r="P34" s="65" t="s">
        <v>46</v>
      </c>
      <c r="Q34" s="67">
        <f t="shared" si="15"/>
        <v>0</v>
      </c>
      <c r="R34" s="67">
        <f t="shared" si="17"/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89"/>
    </row>
    <row r="35" spans="1:27" s="35" customFormat="1" ht="18.75" customHeight="1" thickBot="1">
      <c r="A35" s="81"/>
      <c r="B35" s="82"/>
      <c r="C35" s="83"/>
      <c r="D35" s="84"/>
      <c r="E35" s="84"/>
      <c r="F35" s="84"/>
      <c r="G35" s="84"/>
      <c r="H35" s="84"/>
      <c r="I35" s="84"/>
      <c r="J35" s="84"/>
      <c r="K35" s="84"/>
      <c r="L35" s="64"/>
      <c r="M35" s="85"/>
      <c r="N35" s="85"/>
      <c r="O35" s="85"/>
      <c r="P35" s="65" t="s">
        <v>47</v>
      </c>
      <c r="Q35" s="67">
        <f>S35+U35+W35</f>
        <v>0</v>
      </c>
      <c r="R35" s="67">
        <f>T35+V35+X35+Z35</f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89"/>
    </row>
    <row r="36" spans="1:27" s="35" customFormat="1" ht="18.75" customHeight="1">
      <c r="A36" s="76" t="s">
        <v>49</v>
      </c>
      <c r="B36" s="77" t="s">
        <v>48</v>
      </c>
      <c r="C36" s="78">
        <v>1.289</v>
      </c>
      <c r="D36" s="79"/>
      <c r="E36" s="79"/>
      <c r="F36" s="79"/>
      <c r="G36" s="79"/>
      <c r="H36" s="79"/>
      <c r="I36" s="79"/>
      <c r="J36" s="79"/>
      <c r="K36" s="79"/>
      <c r="L36" s="55"/>
      <c r="M36" s="55"/>
      <c r="N36" s="55"/>
      <c r="O36" s="55"/>
      <c r="P36" s="79" t="s">
        <v>5</v>
      </c>
      <c r="Q36" s="58">
        <f aca="true" t="shared" si="18" ref="Q36:Q43">S36+U36+W36</f>
        <v>76266</v>
      </c>
      <c r="R36" s="58">
        <f aca="true" t="shared" si="19" ref="R36:R43">T36+V36+X36+Z36</f>
        <v>0</v>
      </c>
      <c r="S36" s="58">
        <f aca="true" t="shared" si="20" ref="S36:Z36">SUM(S37:S43)</f>
        <v>76266</v>
      </c>
      <c r="T36" s="58">
        <f t="shared" si="20"/>
        <v>0</v>
      </c>
      <c r="U36" s="58">
        <f t="shared" si="20"/>
        <v>0</v>
      </c>
      <c r="V36" s="58">
        <f t="shared" si="20"/>
        <v>0</v>
      </c>
      <c r="W36" s="58">
        <f t="shared" si="20"/>
        <v>0</v>
      </c>
      <c r="X36" s="58">
        <f t="shared" si="20"/>
        <v>0</v>
      </c>
      <c r="Y36" s="58">
        <f t="shared" si="20"/>
        <v>0</v>
      </c>
      <c r="Z36" s="58">
        <f t="shared" si="20"/>
        <v>0</v>
      </c>
      <c r="AA36" s="80" t="s">
        <v>12</v>
      </c>
    </row>
    <row r="37" spans="1:27" s="35" customFormat="1" ht="18.75" customHeight="1">
      <c r="A37" s="81"/>
      <c r="B37" s="82"/>
      <c r="C37" s="83"/>
      <c r="D37" s="87">
        <v>1</v>
      </c>
      <c r="E37" s="84"/>
      <c r="F37" s="84"/>
      <c r="G37" s="84"/>
      <c r="H37" s="84"/>
      <c r="I37" s="84"/>
      <c r="J37" s="84"/>
      <c r="K37" s="84"/>
      <c r="L37" s="63"/>
      <c r="M37" s="85" t="s">
        <v>30</v>
      </c>
      <c r="N37" s="85" t="s">
        <v>39</v>
      </c>
      <c r="O37" s="85" t="s">
        <v>40</v>
      </c>
      <c r="P37" s="65" t="s">
        <v>25</v>
      </c>
      <c r="Q37" s="90">
        <f aca="true" t="shared" si="21" ref="Q37:R40">S37+U37+W37</f>
        <v>76266</v>
      </c>
      <c r="R37" s="90">
        <f t="shared" si="21"/>
        <v>0</v>
      </c>
      <c r="S37" s="90">
        <v>76266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86"/>
    </row>
    <row r="38" spans="1:27" s="35" customFormat="1" ht="18.75" customHeight="1">
      <c r="A38" s="81"/>
      <c r="B38" s="82"/>
      <c r="C38" s="83"/>
      <c r="D38" s="84"/>
      <c r="E38" s="84"/>
      <c r="F38" s="84"/>
      <c r="G38" s="84"/>
      <c r="H38" s="84"/>
      <c r="I38" s="84"/>
      <c r="J38" s="84"/>
      <c r="K38" s="84"/>
      <c r="L38" s="63"/>
      <c r="M38" s="85"/>
      <c r="N38" s="85"/>
      <c r="O38" s="85"/>
      <c r="P38" s="65" t="s">
        <v>26</v>
      </c>
      <c r="Q38" s="67">
        <f t="shared" si="21"/>
        <v>0</v>
      </c>
      <c r="R38" s="67">
        <f t="shared" si="21"/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86"/>
    </row>
    <row r="39" spans="1:27" s="35" customFormat="1" ht="18.75" customHeight="1">
      <c r="A39" s="81"/>
      <c r="B39" s="82"/>
      <c r="C39" s="83"/>
      <c r="D39" s="84"/>
      <c r="E39" s="84"/>
      <c r="F39" s="84"/>
      <c r="G39" s="84"/>
      <c r="H39" s="84"/>
      <c r="I39" s="84"/>
      <c r="J39" s="84"/>
      <c r="K39" s="84"/>
      <c r="L39" s="63"/>
      <c r="M39" s="85"/>
      <c r="N39" s="85"/>
      <c r="O39" s="85"/>
      <c r="P39" s="65" t="s">
        <v>43</v>
      </c>
      <c r="Q39" s="67">
        <f t="shared" si="21"/>
        <v>0</v>
      </c>
      <c r="R39" s="67">
        <f t="shared" si="21"/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86"/>
    </row>
    <row r="40" spans="1:27" s="35" customFormat="1" ht="18.75" customHeight="1">
      <c r="A40" s="81"/>
      <c r="B40" s="82"/>
      <c r="C40" s="83"/>
      <c r="D40" s="84"/>
      <c r="E40" s="84"/>
      <c r="F40" s="84"/>
      <c r="G40" s="84"/>
      <c r="H40" s="84"/>
      <c r="I40" s="84"/>
      <c r="J40" s="84"/>
      <c r="K40" s="84"/>
      <c r="L40" s="63"/>
      <c r="M40" s="63"/>
      <c r="N40" s="63"/>
      <c r="O40" s="63"/>
      <c r="P40" s="65" t="s">
        <v>44</v>
      </c>
      <c r="Q40" s="67">
        <f t="shared" si="21"/>
        <v>0</v>
      </c>
      <c r="R40" s="67">
        <f t="shared" si="21"/>
        <v>0</v>
      </c>
      <c r="S40" s="66">
        <v>0</v>
      </c>
      <c r="T40" s="66">
        <v>0</v>
      </c>
      <c r="U40" s="66"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86"/>
    </row>
    <row r="41" spans="1:27" s="35" customFormat="1" ht="18.75" customHeight="1">
      <c r="A41" s="81"/>
      <c r="B41" s="82"/>
      <c r="C41" s="83"/>
      <c r="D41" s="84"/>
      <c r="E41" s="84"/>
      <c r="F41" s="84"/>
      <c r="G41" s="84"/>
      <c r="H41" s="84"/>
      <c r="I41" s="84"/>
      <c r="J41" s="84"/>
      <c r="K41" s="84"/>
      <c r="L41" s="63"/>
      <c r="M41" s="63"/>
      <c r="N41" s="63"/>
      <c r="O41" s="63"/>
      <c r="P41" s="65" t="s">
        <v>45</v>
      </c>
      <c r="Q41" s="67">
        <f t="shared" si="18"/>
        <v>0</v>
      </c>
      <c r="R41" s="67">
        <f t="shared" si="19"/>
        <v>0</v>
      </c>
      <c r="S41" s="66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86"/>
    </row>
    <row r="42" spans="1:27" s="35" customFormat="1" ht="18.75" customHeight="1">
      <c r="A42" s="81"/>
      <c r="B42" s="82"/>
      <c r="C42" s="83"/>
      <c r="D42" s="84"/>
      <c r="E42" s="84"/>
      <c r="F42" s="84"/>
      <c r="G42" s="84"/>
      <c r="H42" s="84"/>
      <c r="I42" s="84"/>
      <c r="J42" s="84"/>
      <c r="K42" s="84"/>
      <c r="L42" s="63"/>
      <c r="M42" s="63"/>
      <c r="N42" s="63"/>
      <c r="O42" s="63"/>
      <c r="P42" s="65" t="s">
        <v>46</v>
      </c>
      <c r="Q42" s="67">
        <f t="shared" si="18"/>
        <v>0</v>
      </c>
      <c r="R42" s="67">
        <f t="shared" si="19"/>
        <v>0</v>
      </c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86"/>
    </row>
    <row r="43" spans="1:27" s="35" customFormat="1" ht="18.75" customHeight="1" thickBot="1">
      <c r="A43" s="81"/>
      <c r="B43" s="82"/>
      <c r="C43" s="83"/>
      <c r="D43" s="84"/>
      <c r="E43" s="84"/>
      <c r="F43" s="84"/>
      <c r="G43" s="84"/>
      <c r="H43" s="84"/>
      <c r="I43" s="84"/>
      <c r="J43" s="84"/>
      <c r="K43" s="84"/>
      <c r="L43" s="63"/>
      <c r="M43" s="63"/>
      <c r="N43" s="63"/>
      <c r="O43" s="63"/>
      <c r="P43" s="65" t="s">
        <v>47</v>
      </c>
      <c r="Q43" s="67">
        <f t="shared" si="18"/>
        <v>0</v>
      </c>
      <c r="R43" s="67">
        <f t="shared" si="19"/>
        <v>0</v>
      </c>
      <c r="S43" s="66">
        <v>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86"/>
    </row>
    <row r="44" spans="1:27" s="35" customFormat="1" ht="18.75" customHeight="1" hidden="1">
      <c r="A44" s="91"/>
      <c r="B44" s="92" t="s">
        <v>20</v>
      </c>
      <c r="C44" s="71" t="e">
        <f>#REF!+#REF!+C26+#REF!+C34+#REF!+C43+#REF!+#REF!+#REF!+#REF!</f>
        <v>#REF!</v>
      </c>
      <c r="D44" s="71" t="e">
        <f>#REF!+#REF!+D26+#REF!+D34+#REF!+D43+#REF!+#REF!+#REF!+#REF!</f>
        <v>#REF!</v>
      </c>
      <c r="E44" s="71" t="e">
        <f>#REF!+#REF!+E26+#REF!+E34+#REF!+E43+#REF!+#REF!+#REF!+#REF!</f>
        <v>#REF!</v>
      </c>
      <c r="F44" s="71" t="e">
        <f>#REF!+#REF!+F26+#REF!+F34+#REF!+F43+#REF!+#REF!+#REF!+#REF!</f>
        <v>#REF!</v>
      </c>
      <c r="G44" s="71" t="e">
        <f>#REF!+#REF!+G26+#REF!+G34+#REF!+G43+#REF!+#REF!+#REF!+#REF!</f>
        <v>#REF!</v>
      </c>
      <c r="H44" s="71" t="e">
        <f>#REF!+#REF!+H26+#REF!+H34+#REF!+H43+#REF!+#REF!+#REF!+#REF!</f>
        <v>#REF!</v>
      </c>
      <c r="I44" s="71" t="e">
        <f>#REF!+#REF!+I26+#REF!+I34+#REF!+I43+#REF!+#REF!+#REF!+#REF!</f>
        <v>#REF!</v>
      </c>
      <c r="J44" s="71" t="e">
        <f>#REF!+#REF!+J26+#REF!+J34+#REF!+J43+#REF!+#REF!+#REF!+#REF!</f>
        <v>#REF!</v>
      </c>
      <c r="K44" s="71" t="e">
        <f>#REF!+#REF!+K26+#REF!+K34+#REF!+K43+#REF!+#REF!+#REF!+#REF!</f>
        <v>#REF!</v>
      </c>
      <c r="L44" s="93"/>
      <c r="M44" s="93"/>
      <c r="N44" s="93"/>
      <c r="O44" s="93"/>
      <c r="P44" s="92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5"/>
    </row>
    <row r="45" spans="1:27" s="35" customFormat="1" ht="18.75" customHeight="1" hidden="1">
      <c r="A45" s="96"/>
      <c r="B45" s="85" t="s">
        <v>22</v>
      </c>
      <c r="C45" s="66" t="e">
        <f>#REF!+#REF!+C27+#REF!+C35+#REF!+#REF!+#REF!+#REF!+#REF!+#REF!</f>
        <v>#REF!</v>
      </c>
      <c r="D45" s="66" t="e">
        <f>#REF!+#REF!+D27+#REF!+D35+#REF!+#REF!+#REF!+#REF!+#REF!+#REF!</f>
        <v>#REF!</v>
      </c>
      <c r="E45" s="66" t="e">
        <f>#REF!+#REF!+E27+#REF!+E35+#REF!+#REF!+#REF!+#REF!+#REF!+#REF!</f>
        <v>#REF!</v>
      </c>
      <c r="F45" s="66" t="e">
        <f>#REF!+#REF!+F27+#REF!+F35+#REF!+#REF!+#REF!+#REF!+#REF!+#REF!</f>
        <v>#REF!</v>
      </c>
      <c r="G45" s="66" t="e">
        <f>#REF!+#REF!+G27+#REF!+G35+#REF!+#REF!+#REF!+#REF!+#REF!+#REF!</f>
        <v>#REF!</v>
      </c>
      <c r="H45" s="66" t="e">
        <f>#REF!+#REF!+H27+#REF!+H35+#REF!+#REF!+#REF!+#REF!+#REF!+#REF!</f>
        <v>#REF!</v>
      </c>
      <c r="I45" s="66" t="e">
        <f>#REF!+#REF!+I27+#REF!+I35+#REF!+#REF!+#REF!+#REF!+#REF!+#REF!</f>
        <v>#REF!</v>
      </c>
      <c r="J45" s="66" t="e">
        <f>#REF!+#REF!+J27+#REF!+J35+#REF!+#REF!+#REF!+#REF!+#REF!+#REF!</f>
        <v>#REF!</v>
      </c>
      <c r="K45" s="66" t="e">
        <f>#REF!+#REF!+K27+#REF!+K35+#REF!+#REF!+#REF!+#REF!+#REF!+#REF!</f>
        <v>#REF!</v>
      </c>
      <c r="L45" s="63"/>
      <c r="M45" s="63"/>
      <c r="N45" s="63"/>
      <c r="O45" s="63"/>
      <c r="P45" s="85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8"/>
    </row>
    <row r="46" spans="1:27" s="35" customFormat="1" ht="18.75" customHeight="1" hidden="1">
      <c r="A46" s="96"/>
      <c r="B46" s="85" t="s">
        <v>23</v>
      </c>
      <c r="C46" s="66" t="e">
        <f>#REF!+#REF!+#REF!+#REF!+#REF!+#REF!+#REF!+#REF!+#REF!+#REF!+#REF!</f>
        <v>#REF!</v>
      </c>
      <c r="D46" s="66" t="e">
        <f>#REF!+#REF!+#REF!+#REF!+#REF!+#REF!+#REF!+#REF!+#REF!+#REF!+#REF!</f>
        <v>#REF!</v>
      </c>
      <c r="E46" s="66" t="e">
        <f>#REF!+#REF!+#REF!+#REF!+#REF!+#REF!+#REF!+#REF!+#REF!+#REF!+#REF!</f>
        <v>#REF!</v>
      </c>
      <c r="F46" s="66" t="e">
        <f>#REF!+#REF!+#REF!+#REF!+#REF!+#REF!+#REF!+#REF!+#REF!+#REF!+#REF!</f>
        <v>#REF!</v>
      </c>
      <c r="G46" s="66" t="e">
        <f>#REF!+#REF!+#REF!+#REF!+#REF!+#REF!+#REF!+#REF!+#REF!+#REF!+#REF!</f>
        <v>#REF!</v>
      </c>
      <c r="H46" s="66" t="e">
        <f>#REF!+#REF!+#REF!+#REF!+#REF!+#REF!+#REF!+#REF!+#REF!+#REF!+#REF!</f>
        <v>#REF!</v>
      </c>
      <c r="I46" s="66" t="e">
        <f>#REF!+#REF!+#REF!+#REF!+#REF!+#REF!+#REF!+#REF!+#REF!+#REF!+#REF!</f>
        <v>#REF!</v>
      </c>
      <c r="J46" s="66" t="e">
        <f>#REF!+#REF!+#REF!+#REF!+#REF!+#REF!+#REF!+#REF!+#REF!+#REF!+#REF!</f>
        <v>#REF!</v>
      </c>
      <c r="K46" s="66" t="e">
        <f>#REF!+#REF!+#REF!+#REF!+#REF!+#REF!+#REF!+#REF!+#REF!+#REF!+#REF!</f>
        <v>#REF!</v>
      </c>
      <c r="L46" s="63"/>
      <c r="M46" s="63"/>
      <c r="N46" s="63"/>
      <c r="O46" s="63"/>
      <c r="P46" s="85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8"/>
    </row>
    <row r="47" spans="1:27" s="35" customFormat="1" ht="18.75" customHeight="1" hidden="1">
      <c r="A47" s="96"/>
      <c r="B47" s="85" t="s">
        <v>24</v>
      </c>
      <c r="C47" s="66" t="e">
        <f>#REF!+#REF!+#REF!+#REF!+#REF!+#REF!+#REF!+#REF!+#REF!+#REF!+#REF!</f>
        <v>#REF!</v>
      </c>
      <c r="D47" s="66" t="e">
        <f>#REF!+#REF!+#REF!+#REF!+#REF!+#REF!+#REF!+#REF!+#REF!+#REF!+#REF!</f>
        <v>#REF!</v>
      </c>
      <c r="E47" s="66" t="e">
        <f>#REF!+#REF!+#REF!+#REF!+#REF!+#REF!+#REF!+#REF!+#REF!+#REF!+#REF!</f>
        <v>#REF!</v>
      </c>
      <c r="F47" s="66" t="e">
        <f>#REF!+#REF!+#REF!+#REF!+#REF!+#REF!+#REF!+#REF!+#REF!+#REF!+#REF!</f>
        <v>#REF!</v>
      </c>
      <c r="G47" s="66" t="e">
        <f>#REF!+#REF!+#REF!+#REF!+#REF!+#REF!+#REF!+#REF!+#REF!+#REF!+#REF!</f>
        <v>#REF!</v>
      </c>
      <c r="H47" s="66" t="e">
        <f>#REF!+#REF!+#REF!+#REF!+#REF!+#REF!+#REF!+#REF!+#REF!+#REF!+#REF!</f>
        <v>#REF!</v>
      </c>
      <c r="I47" s="66" t="e">
        <f>#REF!+#REF!+#REF!+#REF!+#REF!+#REF!+#REF!+#REF!+#REF!+#REF!+#REF!</f>
        <v>#REF!</v>
      </c>
      <c r="J47" s="66" t="e">
        <f>#REF!+#REF!+#REF!+#REF!+#REF!+#REF!+#REF!+#REF!+#REF!+#REF!+#REF!</f>
        <v>#REF!</v>
      </c>
      <c r="K47" s="66" t="e">
        <f>#REF!+#REF!+#REF!+#REF!+#REF!+#REF!+#REF!+#REF!+#REF!+#REF!+#REF!</f>
        <v>#REF!</v>
      </c>
      <c r="L47" s="63"/>
      <c r="M47" s="63"/>
      <c r="N47" s="63"/>
      <c r="O47" s="63"/>
      <c r="P47" s="85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8"/>
    </row>
    <row r="48" spans="1:27" s="35" customFormat="1" ht="18.75" customHeight="1" hidden="1">
      <c r="A48" s="96"/>
      <c r="B48" s="85" t="s">
        <v>25</v>
      </c>
      <c r="C48" s="66" t="e">
        <f>C19+#REF!+#REF!+#REF!+#REF!+#REF!+#REF!+#REF!+#REF!+#REF!+#REF!</f>
        <v>#REF!</v>
      </c>
      <c r="D48" s="66" t="e">
        <f>D19+#REF!+#REF!+#REF!+#REF!+#REF!+#REF!+#REF!+#REF!+#REF!+#REF!</f>
        <v>#REF!</v>
      </c>
      <c r="E48" s="66" t="e">
        <f>E19+#REF!+#REF!+#REF!+#REF!+#REF!+#REF!+#REF!+#REF!+#REF!+#REF!</f>
        <v>#REF!</v>
      </c>
      <c r="F48" s="66" t="e">
        <f>F19+#REF!+#REF!+#REF!+#REF!+#REF!+#REF!+#REF!+#REF!+#REF!+#REF!</f>
        <v>#REF!</v>
      </c>
      <c r="G48" s="66" t="e">
        <f>G19+#REF!+#REF!+#REF!+#REF!+#REF!+#REF!+#REF!+#REF!+#REF!+#REF!</f>
        <v>#REF!</v>
      </c>
      <c r="H48" s="66" t="e">
        <f>H19+#REF!+#REF!+#REF!+#REF!+#REF!+#REF!+#REF!+#REF!+#REF!+#REF!</f>
        <v>#REF!</v>
      </c>
      <c r="I48" s="66" t="e">
        <f>I19+#REF!+#REF!+#REF!+#REF!+#REF!+#REF!+#REF!+#REF!+#REF!+#REF!</f>
        <v>#REF!</v>
      </c>
      <c r="J48" s="66" t="e">
        <f>J19+#REF!+#REF!+#REF!+#REF!+#REF!+#REF!+#REF!+#REF!+#REF!+#REF!</f>
        <v>#REF!</v>
      </c>
      <c r="K48" s="66" t="e">
        <f>K19+#REF!+#REF!+#REF!+#REF!+#REF!+#REF!+#REF!+#REF!+#REF!+#REF!</f>
        <v>#REF!</v>
      </c>
      <c r="L48" s="63"/>
      <c r="M48" s="63"/>
      <c r="N48" s="63"/>
      <c r="O48" s="63"/>
      <c r="P48" s="85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8"/>
    </row>
    <row r="49" spans="1:27" s="35" customFormat="1" ht="18.75" customHeight="1" hidden="1" thickBot="1">
      <c r="A49" s="99"/>
      <c r="B49" s="100" t="s">
        <v>26</v>
      </c>
      <c r="C49" s="101" t="e">
        <f>#REF!+#REF!+#REF!+#REF!+#REF!+C36+#REF!+#REF!+#REF!+#REF!+#REF!</f>
        <v>#REF!</v>
      </c>
      <c r="D49" s="101" t="e">
        <f>#REF!+#REF!+#REF!+#REF!+#REF!+D36+#REF!+#REF!+#REF!+#REF!+#REF!</f>
        <v>#REF!</v>
      </c>
      <c r="E49" s="101" t="e">
        <f>#REF!+#REF!+#REF!+#REF!+#REF!+E36+#REF!+#REF!+#REF!+#REF!+#REF!</f>
        <v>#REF!</v>
      </c>
      <c r="F49" s="101" t="e">
        <f>#REF!+#REF!+#REF!+#REF!+#REF!+F36+#REF!+#REF!+#REF!+#REF!+#REF!</f>
        <v>#REF!</v>
      </c>
      <c r="G49" s="101" t="e">
        <f>#REF!+#REF!+#REF!+#REF!+#REF!+G36+#REF!+#REF!+#REF!+#REF!+#REF!</f>
        <v>#REF!</v>
      </c>
      <c r="H49" s="101" t="e">
        <f>#REF!+#REF!+#REF!+#REF!+#REF!+H36+#REF!+#REF!+#REF!+#REF!+#REF!</f>
        <v>#REF!</v>
      </c>
      <c r="I49" s="101" t="e">
        <f>#REF!+#REF!+#REF!+#REF!+#REF!+I36+#REF!+#REF!+#REF!+#REF!+#REF!</f>
        <v>#REF!</v>
      </c>
      <c r="J49" s="101" t="e">
        <f>#REF!+#REF!+#REF!+#REF!+#REF!+J36+#REF!+#REF!+#REF!+#REF!+#REF!</f>
        <v>#REF!</v>
      </c>
      <c r="K49" s="101" t="e">
        <f>#REF!+#REF!+#REF!+#REF!+#REF!+K36+#REF!+#REF!+#REF!+#REF!+#REF!</f>
        <v>#REF!</v>
      </c>
      <c r="L49" s="102"/>
      <c r="M49" s="102"/>
      <c r="N49" s="102"/>
      <c r="O49" s="102"/>
      <c r="P49" s="100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4"/>
    </row>
    <row r="50" spans="1:27" s="35" customFormat="1" ht="14.25" customHeight="1">
      <c r="A50" s="53" t="s">
        <v>52</v>
      </c>
      <c r="B50" s="54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56"/>
      <c r="O50" s="56"/>
      <c r="P50" s="79" t="s">
        <v>5</v>
      </c>
      <c r="Q50" s="58">
        <f>Q51+Q52+Q53+Q54+Q55+Q56+Q57</f>
        <v>228855.7</v>
      </c>
      <c r="R50" s="58">
        <f aca="true" t="shared" si="22" ref="R50:Z50">R51+R52+R53+R54+R55+R56+R57</f>
        <v>0</v>
      </c>
      <c r="S50" s="58">
        <f t="shared" si="22"/>
        <v>202850.59999999998</v>
      </c>
      <c r="T50" s="58">
        <f t="shared" si="22"/>
        <v>0</v>
      </c>
      <c r="U50" s="58">
        <f t="shared" si="22"/>
        <v>0</v>
      </c>
      <c r="V50" s="58">
        <f t="shared" si="22"/>
        <v>0</v>
      </c>
      <c r="W50" s="58">
        <f t="shared" si="22"/>
        <v>26005.1</v>
      </c>
      <c r="X50" s="58">
        <f t="shared" si="22"/>
        <v>0</v>
      </c>
      <c r="Y50" s="58">
        <f t="shared" si="22"/>
        <v>0</v>
      </c>
      <c r="Z50" s="58">
        <f t="shared" si="22"/>
        <v>0</v>
      </c>
      <c r="AA50" s="105"/>
    </row>
    <row r="51" spans="1:27" s="35" customFormat="1" ht="15" customHeight="1">
      <c r="A51" s="61"/>
      <c r="B51" s="62"/>
      <c r="C51" s="65" t="s">
        <v>25</v>
      </c>
      <c r="D51" s="106">
        <f aca="true" t="shared" si="23" ref="D51:K51">D21+D29+D37</f>
        <v>1</v>
      </c>
      <c r="E51" s="66">
        <f t="shared" si="23"/>
        <v>0</v>
      </c>
      <c r="F51" s="66">
        <f t="shared" si="23"/>
        <v>0</v>
      </c>
      <c r="G51" s="66">
        <f t="shared" si="23"/>
        <v>0</v>
      </c>
      <c r="H51" s="106">
        <f t="shared" si="23"/>
        <v>1</v>
      </c>
      <c r="I51" s="66">
        <f t="shared" si="23"/>
        <v>0</v>
      </c>
      <c r="J51" s="66">
        <f t="shared" si="23"/>
        <v>0</v>
      </c>
      <c r="K51" s="66">
        <f t="shared" si="23"/>
        <v>0</v>
      </c>
      <c r="L51" s="63"/>
      <c r="M51" s="64"/>
      <c r="N51" s="64"/>
      <c r="O51" s="64"/>
      <c r="P51" s="65" t="s">
        <v>25</v>
      </c>
      <c r="Q51" s="66">
        <f>Q21+Q29+Q37</f>
        <v>110939.5</v>
      </c>
      <c r="R51" s="66">
        <f aca="true" t="shared" si="24" ref="R51:Z51">R21+R29+R37</f>
        <v>0</v>
      </c>
      <c r="S51" s="66">
        <f>S21+S29+S37</f>
        <v>84934.4</v>
      </c>
      <c r="T51" s="66">
        <f>T21+T29+T37</f>
        <v>0</v>
      </c>
      <c r="U51" s="66">
        <f t="shared" si="24"/>
        <v>0</v>
      </c>
      <c r="V51" s="66">
        <f>V21+V29+V37</f>
        <v>0</v>
      </c>
      <c r="W51" s="66">
        <f t="shared" si="24"/>
        <v>26005.1</v>
      </c>
      <c r="X51" s="66">
        <f t="shared" si="24"/>
        <v>0</v>
      </c>
      <c r="Y51" s="66">
        <f t="shared" si="24"/>
        <v>0</v>
      </c>
      <c r="Z51" s="66">
        <f t="shared" si="24"/>
        <v>0</v>
      </c>
      <c r="AA51" s="107"/>
    </row>
    <row r="52" spans="1:27" s="35" customFormat="1" ht="15" customHeight="1">
      <c r="A52" s="61"/>
      <c r="B52" s="62"/>
      <c r="C52" s="65" t="s">
        <v>26</v>
      </c>
      <c r="D52" s="66">
        <f aca="true" t="shared" si="25" ref="D52:K52">D22+D30+D38</f>
        <v>0</v>
      </c>
      <c r="E52" s="66">
        <f t="shared" si="25"/>
        <v>0</v>
      </c>
      <c r="F52" s="66">
        <f t="shared" si="25"/>
        <v>0</v>
      </c>
      <c r="G52" s="66">
        <f t="shared" si="25"/>
        <v>0</v>
      </c>
      <c r="H52" s="106">
        <f t="shared" si="25"/>
        <v>0</v>
      </c>
      <c r="I52" s="66">
        <f t="shared" si="25"/>
        <v>0</v>
      </c>
      <c r="J52" s="66">
        <f t="shared" si="25"/>
        <v>0</v>
      </c>
      <c r="K52" s="66">
        <f t="shared" si="25"/>
        <v>0</v>
      </c>
      <c r="L52" s="63"/>
      <c r="M52" s="64"/>
      <c r="N52" s="64"/>
      <c r="O52" s="64"/>
      <c r="P52" s="65" t="s">
        <v>26</v>
      </c>
      <c r="Q52" s="66">
        <f aca="true" t="shared" si="26" ref="Q52:Z57">Q22+Q30+Q38</f>
        <v>0</v>
      </c>
      <c r="R52" s="66">
        <f t="shared" si="26"/>
        <v>0</v>
      </c>
      <c r="S52" s="66">
        <f>S22+S30+S38</f>
        <v>0</v>
      </c>
      <c r="T52" s="66">
        <f t="shared" si="26"/>
        <v>0</v>
      </c>
      <c r="U52" s="66">
        <f t="shared" si="26"/>
        <v>0</v>
      </c>
      <c r="V52" s="66">
        <f t="shared" si="26"/>
        <v>0</v>
      </c>
      <c r="W52" s="66">
        <f t="shared" si="26"/>
        <v>0</v>
      </c>
      <c r="X52" s="66">
        <f t="shared" si="26"/>
        <v>0</v>
      </c>
      <c r="Y52" s="66">
        <f t="shared" si="26"/>
        <v>0</v>
      </c>
      <c r="Z52" s="66">
        <f t="shared" si="26"/>
        <v>0</v>
      </c>
      <c r="AA52" s="107"/>
    </row>
    <row r="53" spans="1:27" s="35" customFormat="1" ht="15" customHeight="1">
      <c r="A53" s="61"/>
      <c r="B53" s="62"/>
      <c r="C53" s="65" t="s">
        <v>43</v>
      </c>
      <c r="D53" s="66">
        <f aca="true" t="shared" si="27" ref="D53:K53">D23+D31+D39</f>
        <v>0</v>
      </c>
      <c r="E53" s="66">
        <f t="shared" si="27"/>
        <v>0</v>
      </c>
      <c r="F53" s="66">
        <f t="shared" si="27"/>
        <v>0</v>
      </c>
      <c r="G53" s="66">
        <f t="shared" si="27"/>
        <v>0</v>
      </c>
      <c r="H53" s="106">
        <f t="shared" si="27"/>
        <v>1</v>
      </c>
      <c r="I53" s="66">
        <f t="shared" si="27"/>
        <v>0</v>
      </c>
      <c r="J53" s="66">
        <f t="shared" si="27"/>
        <v>0</v>
      </c>
      <c r="K53" s="66">
        <f t="shared" si="27"/>
        <v>0</v>
      </c>
      <c r="L53" s="63"/>
      <c r="M53" s="64"/>
      <c r="N53" s="64"/>
      <c r="O53" s="64"/>
      <c r="P53" s="65" t="s">
        <v>43</v>
      </c>
      <c r="Q53" s="66">
        <f t="shared" si="26"/>
        <v>117916.2</v>
      </c>
      <c r="R53" s="66">
        <f t="shared" si="26"/>
        <v>0</v>
      </c>
      <c r="S53" s="66">
        <f>S23+S31+S39</f>
        <v>117916.2</v>
      </c>
      <c r="T53" s="66">
        <f t="shared" si="26"/>
        <v>0</v>
      </c>
      <c r="U53" s="66">
        <f t="shared" si="26"/>
        <v>0</v>
      </c>
      <c r="V53" s="66">
        <f t="shared" si="26"/>
        <v>0</v>
      </c>
      <c r="W53" s="66">
        <f t="shared" si="26"/>
        <v>0</v>
      </c>
      <c r="X53" s="66">
        <f t="shared" si="26"/>
        <v>0</v>
      </c>
      <c r="Y53" s="66">
        <f t="shared" si="26"/>
        <v>0</v>
      </c>
      <c r="Z53" s="66">
        <f t="shared" si="26"/>
        <v>0</v>
      </c>
      <c r="AA53" s="107"/>
    </row>
    <row r="54" spans="1:27" s="35" customFormat="1" ht="15" customHeight="1">
      <c r="A54" s="61"/>
      <c r="B54" s="62"/>
      <c r="C54" s="65" t="s">
        <v>44</v>
      </c>
      <c r="D54" s="66">
        <f aca="true" t="shared" si="28" ref="D54:K54">D24+D32+D40</f>
        <v>0</v>
      </c>
      <c r="E54" s="66">
        <f t="shared" si="28"/>
        <v>0</v>
      </c>
      <c r="F54" s="66">
        <f t="shared" si="28"/>
        <v>0</v>
      </c>
      <c r="G54" s="66">
        <f t="shared" si="28"/>
        <v>0</v>
      </c>
      <c r="H54" s="66">
        <f t="shared" si="28"/>
        <v>0</v>
      </c>
      <c r="I54" s="66">
        <f t="shared" si="28"/>
        <v>0</v>
      </c>
      <c r="J54" s="66">
        <f t="shared" si="28"/>
        <v>0</v>
      </c>
      <c r="K54" s="66">
        <f t="shared" si="28"/>
        <v>0</v>
      </c>
      <c r="L54" s="63"/>
      <c r="M54" s="64"/>
      <c r="N54" s="64"/>
      <c r="O54" s="64"/>
      <c r="P54" s="65" t="s">
        <v>44</v>
      </c>
      <c r="Q54" s="66">
        <f t="shared" si="26"/>
        <v>0</v>
      </c>
      <c r="R54" s="66">
        <f t="shared" si="26"/>
        <v>0</v>
      </c>
      <c r="S54" s="66">
        <f t="shared" si="26"/>
        <v>0</v>
      </c>
      <c r="T54" s="66">
        <f t="shared" si="26"/>
        <v>0</v>
      </c>
      <c r="U54" s="66">
        <f t="shared" si="26"/>
        <v>0</v>
      </c>
      <c r="V54" s="66">
        <f t="shared" si="26"/>
        <v>0</v>
      </c>
      <c r="W54" s="66">
        <f t="shared" si="26"/>
        <v>0</v>
      </c>
      <c r="X54" s="66">
        <f t="shared" si="26"/>
        <v>0</v>
      </c>
      <c r="Y54" s="66">
        <f t="shared" si="26"/>
        <v>0</v>
      </c>
      <c r="Z54" s="66">
        <f t="shared" si="26"/>
        <v>0</v>
      </c>
      <c r="AA54" s="107"/>
    </row>
    <row r="55" spans="1:27" s="35" customFormat="1" ht="15" customHeight="1">
      <c r="A55" s="61"/>
      <c r="B55" s="62"/>
      <c r="C55" s="65" t="s">
        <v>45</v>
      </c>
      <c r="D55" s="66">
        <f aca="true" t="shared" si="29" ref="D55:K55">D25+D33+D41</f>
        <v>0</v>
      </c>
      <c r="E55" s="66">
        <f t="shared" si="29"/>
        <v>0</v>
      </c>
      <c r="F55" s="66">
        <f t="shared" si="29"/>
        <v>0</v>
      </c>
      <c r="G55" s="66">
        <f t="shared" si="29"/>
        <v>0</v>
      </c>
      <c r="H55" s="66">
        <f t="shared" si="29"/>
        <v>0</v>
      </c>
      <c r="I55" s="66">
        <f t="shared" si="29"/>
        <v>0</v>
      </c>
      <c r="J55" s="66">
        <f t="shared" si="29"/>
        <v>0</v>
      </c>
      <c r="K55" s="66">
        <f t="shared" si="29"/>
        <v>0</v>
      </c>
      <c r="L55" s="63"/>
      <c r="M55" s="64"/>
      <c r="N55" s="64"/>
      <c r="O55" s="64"/>
      <c r="P55" s="65" t="s">
        <v>45</v>
      </c>
      <c r="Q55" s="66">
        <f t="shared" si="26"/>
        <v>0</v>
      </c>
      <c r="R55" s="66">
        <f t="shared" si="26"/>
        <v>0</v>
      </c>
      <c r="S55" s="66">
        <f t="shared" si="26"/>
        <v>0</v>
      </c>
      <c r="T55" s="66">
        <f t="shared" si="26"/>
        <v>0</v>
      </c>
      <c r="U55" s="66">
        <f t="shared" si="26"/>
        <v>0</v>
      </c>
      <c r="V55" s="66">
        <f t="shared" si="26"/>
        <v>0</v>
      </c>
      <c r="W55" s="66">
        <f t="shared" si="26"/>
        <v>0</v>
      </c>
      <c r="X55" s="66">
        <f t="shared" si="26"/>
        <v>0</v>
      </c>
      <c r="Y55" s="66">
        <f t="shared" si="26"/>
        <v>0</v>
      </c>
      <c r="Z55" s="66">
        <f t="shared" si="26"/>
        <v>0</v>
      </c>
      <c r="AA55" s="107"/>
    </row>
    <row r="56" spans="1:29" s="35" customFormat="1" ht="15.75">
      <c r="A56" s="61"/>
      <c r="B56" s="62"/>
      <c r="C56" s="65" t="s">
        <v>46</v>
      </c>
      <c r="D56" s="66">
        <f aca="true" t="shared" si="30" ref="D56:K56">D26+D34+D42</f>
        <v>0</v>
      </c>
      <c r="E56" s="66">
        <f t="shared" si="30"/>
        <v>0</v>
      </c>
      <c r="F56" s="66">
        <f t="shared" si="30"/>
        <v>0</v>
      </c>
      <c r="G56" s="66">
        <f t="shared" si="30"/>
        <v>0</v>
      </c>
      <c r="H56" s="66">
        <f t="shared" si="30"/>
        <v>0</v>
      </c>
      <c r="I56" s="66">
        <f t="shared" si="30"/>
        <v>0</v>
      </c>
      <c r="J56" s="66">
        <f t="shared" si="30"/>
        <v>0</v>
      </c>
      <c r="K56" s="66">
        <f t="shared" si="30"/>
        <v>0</v>
      </c>
      <c r="L56" s="64"/>
      <c r="M56" s="64"/>
      <c r="N56" s="64"/>
      <c r="O56" s="64"/>
      <c r="P56" s="65" t="s">
        <v>46</v>
      </c>
      <c r="Q56" s="66">
        <f t="shared" si="26"/>
        <v>0</v>
      </c>
      <c r="R56" s="66">
        <f t="shared" si="26"/>
        <v>0</v>
      </c>
      <c r="S56" s="66">
        <f t="shared" si="26"/>
        <v>0</v>
      </c>
      <c r="T56" s="66">
        <f t="shared" si="26"/>
        <v>0</v>
      </c>
      <c r="U56" s="66">
        <f t="shared" si="26"/>
        <v>0</v>
      </c>
      <c r="V56" s="66">
        <f t="shared" si="26"/>
        <v>0</v>
      </c>
      <c r="W56" s="66">
        <f t="shared" si="26"/>
        <v>0</v>
      </c>
      <c r="X56" s="66">
        <f t="shared" si="26"/>
        <v>0</v>
      </c>
      <c r="Y56" s="66">
        <f t="shared" si="26"/>
        <v>0</v>
      </c>
      <c r="Z56" s="66">
        <f t="shared" si="26"/>
        <v>0</v>
      </c>
      <c r="AA56" s="107"/>
      <c r="AB56" s="108"/>
      <c r="AC56" s="108"/>
    </row>
    <row r="57" spans="1:29" s="35" customFormat="1" ht="16.5" thickBot="1">
      <c r="A57" s="61"/>
      <c r="B57" s="62"/>
      <c r="C57" s="65" t="s">
        <v>47</v>
      </c>
      <c r="D57" s="66">
        <f aca="true" t="shared" si="31" ref="D57:K57">D27+D35+D43</f>
        <v>0</v>
      </c>
      <c r="E57" s="66">
        <f t="shared" si="31"/>
        <v>0</v>
      </c>
      <c r="F57" s="66">
        <f t="shared" si="31"/>
        <v>0</v>
      </c>
      <c r="G57" s="66">
        <f t="shared" si="31"/>
        <v>0</v>
      </c>
      <c r="H57" s="66">
        <f t="shared" si="31"/>
        <v>0</v>
      </c>
      <c r="I57" s="66">
        <f t="shared" si="31"/>
        <v>0</v>
      </c>
      <c r="J57" s="66">
        <f t="shared" si="31"/>
        <v>0</v>
      </c>
      <c r="K57" s="66">
        <f t="shared" si="31"/>
        <v>0</v>
      </c>
      <c r="L57" s="64"/>
      <c r="M57" s="64"/>
      <c r="N57" s="64"/>
      <c r="O57" s="64"/>
      <c r="P57" s="65" t="s">
        <v>47</v>
      </c>
      <c r="Q57" s="109">
        <f t="shared" si="26"/>
        <v>0</v>
      </c>
      <c r="R57" s="109">
        <f t="shared" si="26"/>
        <v>0</v>
      </c>
      <c r="S57" s="109">
        <f t="shared" si="26"/>
        <v>0</v>
      </c>
      <c r="T57" s="109">
        <f t="shared" si="26"/>
        <v>0</v>
      </c>
      <c r="U57" s="109">
        <f t="shared" si="26"/>
        <v>0</v>
      </c>
      <c r="V57" s="109">
        <f t="shared" si="26"/>
        <v>0</v>
      </c>
      <c r="W57" s="109">
        <f t="shared" si="26"/>
        <v>0</v>
      </c>
      <c r="X57" s="109">
        <f t="shared" si="26"/>
        <v>0</v>
      </c>
      <c r="Y57" s="109">
        <f t="shared" si="26"/>
        <v>0</v>
      </c>
      <c r="Z57" s="109">
        <f t="shared" si="26"/>
        <v>0</v>
      </c>
      <c r="AA57" s="107"/>
      <c r="AB57" s="108"/>
      <c r="AC57" s="108"/>
    </row>
    <row r="58" spans="1:27" s="35" customFormat="1" ht="15" customHeight="1">
      <c r="A58" s="53" t="s">
        <v>53</v>
      </c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56"/>
      <c r="O58" s="56"/>
      <c r="P58" s="57" t="s">
        <v>5</v>
      </c>
      <c r="Q58" s="58">
        <f>Q50</f>
        <v>228855.7</v>
      </c>
      <c r="R58" s="58">
        <f aca="true" t="shared" si="32" ref="R58:Z58">R50</f>
        <v>0</v>
      </c>
      <c r="S58" s="58">
        <f t="shared" si="32"/>
        <v>202850.59999999998</v>
      </c>
      <c r="T58" s="58">
        <f t="shared" si="32"/>
        <v>0</v>
      </c>
      <c r="U58" s="58">
        <f t="shared" si="32"/>
        <v>0</v>
      </c>
      <c r="V58" s="58">
        <f t="shared" si="32"/>
        <v>0</v>
      </c>
      <c r="W58" s="58">
        <f t="shared" si="32"/>
        <v>26005.1</v>
      </c>
      <c r="X58" s="58">
        <f t="shared" si="32"/>
        <v>0</v>
      </c>
      <c r="Y58" s="58">
        <f t="shared" si="32"/>
        <v>0</v>
      </c>
      <c r="Z58" s="58">
        <f t="shared" si="32"/>
        <v>0</v>
      </c>
      <c r="AA58" s="60"/>
    </row>
    <row r="59" spans="1:27" s="35" customFormat="1" ht="14.25" customHeight="1">
      <c r="A59" s="61"/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4"/>
      <c r="N59" s="64"/>
      <c r="O59" s="64"/>
      <c r="P59" s="65" t="s">
        <v>25</v>
      </c>
      <c r="Q59" s="67">
        <f aca="true" t="shared" si="33" ref="Q59:Z65">Q51</f>
        <v>110939.5</v>
      </c>
      <c r="R59" s="67">
        <f t="shared" si="33"/>
        <v>0</v>
      </c>
      <c r="S59" s="67">
        <f t="shared" si="33"/>
        <v>84934.4</v>
      </c>
      <c r="T59" s="67">
        <f t="shared" si="33"/>
        <v>0</v>
      </c>
      <c r="U59" s="67">
        <f t="shared" si="33"/>
        <v>0</v>
      </c>
      <c r="V59" s="67">
        <f t="shared" si="33"/>
        <v>0</v>
      </c>
      <c r="W59" s="67">
        <f t="shared" si="33"/>
        <v>26005.1</v>
      </c>
      <c r="X59" s="67">
        <f t="shared" si="33"/>
        <v>0</v>
      </c>
      <c r="Y59" s="67">
        <f t="shared" si="33"/>
        <v>0</v>
      </c>
      <c r="Z59" s="67">
        <f t="shared" si="33"/>
        <v>0</v>
      </c>
      <c r="AA59" s="68"/>
    </row>
    <row r="60" spans="1:27" s="35" customFormat="1" ht="14.25" customHeight="1">
      <c r="A60" s="61"/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4"/>
      <c r="N60" s="64"/>
      <c r="O60" s="64"/>
      <c r="P60" s="65" t="s">
        <v>26</v>
      </c>
      <c r="Q60" s="67">
        <f t="shared" si="33"/>
        <v>0</v>
      </c>
      <c r="R60" s="67">
        <f t="shared" si="33"/>
        <v>0</v>
      </c>
      <c r="S60" s="67">
        <f t="shared" si="33"/>
        <v>0</v>
      </c>
      <c r="T60" s="67">
        <f t="shared" si="33"/>
        <v>0</v>
      </c>
      <c r="U60" s="67">
        <f t="shared" si="33"/>
        <v>0</v>
      </c>
      <c r="V60" s="67">
        <f t="shared" si="33"/>
        <v>0</v>
      </c>
      <c r="W60" s="67">
        <f t="shared" si="33"/>
        <v>0</v>
      </c>
      <c r="X60" s="67">
        <f t="shared" si="33"/>
        <v>0</v>
      </c>
      <c r="Y60" s="67">
        <f t="shared" si="33"/>
        <v>0</v>
      </c>
      <c r="Z60" s="67">
        <f t="shared" si="33"/>
        <v>0</v>
      </c>
      <c r="AA60" s="68"/>
    </row>
    <row r="61" spans="1:27" s="35" customFormat="1" ht="14.25" customHeight="1">
      <c r="A61" s="61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4"/>
      <c r="N61" s="64"/>
      <c r="O61" s="64"/>
      <c r="P61" s="65" t="s">
        <v>43</v>
      </c>
      <c r="Q61" s="67">
        <f t="shared" si="33"/>
        <v>117916.2</v>
      </c>
      <c r="R61" s="67">
        <f t="shared" si="33"/>
        <v>0</v>
      </c>
      <c r="S61" s="67">
        <f t="shared" si="33"/>
        <v>117916.2</v>
      </c>
      <c r="T61" s="67">
        <f t="shared" si="33"/>
        <v>0</v>
      </c>
      <c r="U61" s="67">
        <f t="shared" si="33"/>
        <v>0</v>
      </c>
      <c r="V61" s="67">
        <f t="shared" si="33"/>
        <v>0</v>
      </c>
      <c r="W61" s="67">
        <f t="shared" si="33"/>
        <v>0</v>
      </c>
      <c r="X61" s="67">
        <f t="shared" si="33"/>
        <v>0</v>
      </c>
      <c r="Y61" s="67">
        <f t="shared" si="33"/>
        <v>0</v>
      </c>
      <c r="Z61" s="67">
        <f t="shared" si="33"/>
        <v>0</v>
      </c>
      <c r="AA61" s="68"/>
    </row>
    <row r="62" spans="1:27" s="35" customFormat="1" ht="14.25" customHeight="1">
      <c r="A62" s="61"/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4"/>
      <c r="N62" s="64"/>
      <c r="O62" s="64"/>
      <c r="P62" s="65" t="s">
        <v>44</v>
      </c>
      <c r="Q62" s="67">
        <f t="shared" si="33"/>
        <v>0</v>
      </c>
      <c r="R62" s="67">
        <f t="shared" si="33"/>
        <v>0</v>
      </c>
      <c r="S62" s="67">
        <f t="shared" si="33"/>
        <v>0</v>
      </c>
      <c r="T62" s="67">
        <f t="shared" si="33"/>
        <v>0</v>
      </c>
      <c r="U62" s="67">
        <f t="shared" si="33"/>
        <v>0</v>
      </c>
      <c r="V62" s="67">
        <f t="shared" si="33"/>
        <v>0</v>
      </c>
      <c r="W62" s="67">
        <f t="shared" si="33"/>
        <v>0</v>
      </c>
      <c r="X62" s="67">
        <f t="shared" si="33"/>
        <v>0</v>
      </c>
      <c r="Y62" s="67">
        <f t="shared" si="33"/>
        <v>0</v>
      </c>
      <c r="Z62" s="67">
        <f t="shared" si="33"/>
        <v>0</v>
      </c>
      <c r="AA62" s="68"/>
    </row>
    <row r="63" spans="1:27" s="35" customFormat="1" ht="14.25" customHeight="1">
      <c r="A63" s="61"/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4"/>
      <c r="N63" s="64"/>
      <c r="O63" s="64"/>
      <c r="P63" s="65" t="s">
        <v>45</v>
      </c>
      <c r="Q63" s="67">
        <f t="shared" si="33"/>
        <v>0</v>
      </c>
      <c r="R63" s="67">
        <f t="shared" si="33"/>
        <v>0</v>
      </c>
      <c r="S63" s="67">
        <f t="shared" si="33"/>
        <v>0</v>
      </c>
      <c r="T63" s="67">
        <f t="shared" si="33"/>
        <v>0</v>
      </c>
      <c r="U63" s="67">
        <f t="shared" si="33"/>
        <v>0</v>
      </c>
      <c r="V63" s="67">
        <f t="shared" si="33"/>
        <v>0</v>
      </c>
      <c r="W63" s="67">
        <f t="shared" si="33"/>
        <v>0</v>
      </c>
      <c r="X63" s="67">
        <f t="shared" si="33"/>
        <v>0</v>
      </c>
      <c r="Y63" s="67">
        <f t="shared" si="33"/>
        <v>0</v>
      </c>
      <c r="Z63" s="67">
        <f t="shared" si="33"/>
        <v>0</v>
      </c>
      <c r="AA63" s="68"/>
    </row>
    <row r="64" spans="1:27" s="35" customFormat="1" ht="14.25" customHeight="1">
      <c r="A64" s="61"/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4"/>
      <c r="N64" s="64"/>
      <c r="O64" s="64"/>
      <c r="P64" s="65" t="s">
        <v>46</v>
      </c>
      <c r="Q64" s="67">
        <f t="shared" si="33"/>
        <v>0</v>
      </c>
      <c r="R64" s="67">
        <f t="shared" si="33"/>
        <v>0</v>
      </c>
      <c r="S64" s="67">
        <f t="shared" si="33"/>
        <v>0</v>
      </c>
      <c r="T64" s="67">
        <f t="shared" si="33"/>
        <v>0</v>
      </c>
      <c r="U64" s="67">
        <f t="shared" si="33"/>
        <v>0</v>
      </c>
      <c r="V64" s="67">
        <f t="shared" si="33"/>
        <v>0</v>
      </c>
      <c r="W64" s="67">
        <f t="shared" si="33"/>
        <v>0</v>
      </c>
      <c r="X64" s="67">
        <f t="shared" si="33"/>
        <v>0</v>
      </c>
      <c r="Y64" s="67">
        <f t="shared" si="33"/>
        <v>0</v>
      </c>
      <c r="Z64" s="67">
        <f t="shared" si="33"/>
        <v>0</v>
      </c>
      <c r="AA64" s="68"/>
    </row>
    <row r="65" spans="1:27" s="35" customFormat="1" ht="14.25" customHeight="1" thickBot="1">
      <c r="A65" s="69"/>
      <c r="B65" s="7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1"/>
      <c r="N65" s="111"/>
      <c r="O65" s="111"/>
      <c r="P65" s="112" t="s">
        <v>47</v>
      </c>
      <c r="Q65" s="113">
        <f t="shared" si="33"/>
        <v>0</v>
      </c>
      <c r="R65" s="113">
        <f t="shared" si="33"/>
        <v>0</v>
      </c>
      <c r="S65" s="113">
        <f t="shared" si="33"/>
        <v>0</v>
      </c>
      <c r="T65" s="113">
        <f t="shared" si="33"/>
        <v>0</v>
      </c>
      <c r="U65" s="113">
        <f t="shared" si="33"/>
        <v>0</v>
      </c>
      <c r="V65" s="113">
        <f t="shared" si="33"/>
        <v>0</v>
      </c>
      <c r="W65" s="113">
        <f t="shared" si="33"/>
        <v>0</v>
      </c>
      <c r="X65" s="113">
        <f t="shared" si="33"/>
        <v>0</v>
      </c>
      <c r="Y65" s="113">
        <f t="shared" si="33"/>
        <v>0</v>
      </c>
      <c r="Z65" s="113">
        <f t="shared" si="33"/>
        <v>0</v>
      </c>
      <c r="AA65" s="114"/>
    </row>
    <row r="66" spans="1:27" ht="46.5" customHeight="1">
      <c r="A66" s="28" t="s">
        <v>13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ht="15">
      <c r="S67" s="5"/>
    </row>
    <row r="68" spans="1:27" ht="15" customHeight="1" hidden="1">
      <c r="A68" s="27" t="s">
        <v>14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19"/>
      <c r="AA68" s="19"/>
    </row>
    <row r="69" spans="1:27" ht="15" customHeight="1" hidden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19"/>
      <c r="AA69" s="19"/>
    </row>
    <row r="70" ht="15" hidden="1"/>
    <row r="71" spans="1:29" s="24" customFormat="1" ht="28.5" customHeight="1" hidden="1">
      <c r="A71" s="29" t="s">
        <v>15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0"/>
      <c r="N71" s="20"/>
      <c r="O71" s="20"/>
      <c r="P71" s="21">
        <v>2024</v>
      </c>
      <c r="Q71" s="22">
        <f>SUM(Q72:Q74)</f>
        <v>0.32</v>
      </c>
      <c r="R71" s="23">
        <v>2025</v>
      </c>
      <c r="S71" s="22">
        <f>SUM(S72:S74)</f>
        <v>0</v>
      </c>
      <c r="T71" s="23">
        <v>2026</v>
      </c>
      <c r="U71" s="22">
        <f>SUM(U72:U74)</f>
        <v>0.58</v>
      </c>
      <c r="V71" s="23">
        <v>2027</v>
      </c>
      <c r="W71" s="22">
        <f>SUM(W72:W74)</f>
        <v>0</v>
      </c>
      <c r="X71" s="23">
        <v>2028</v>
      </c>
      <c r="Y71" s="22">
        <f>SUM(Y72:Y74)</f>
        <v>0</v>
      </c>
      <c r="Z71" s="23">
        <v>2029</v>
      </c>
      <c r="AA71" s="22">
        <f>SUM(AA72:AA74)</f>
        <v>0</v>
      </c>
      <c r="AB71" s="23">
        <v>2030</v>
      </c>
      <c r="AC71" s="22">
        <f>SUM(AC72:AC74)</f>
        <v>0</v>
      </c>
    </row>
    <row r="72" spans="1:29" ht="15" hidden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0"/>
      <c r="N72" s="20"/>
      <c r="O72" s="20"/>
      <c r="P72" s="14">
        <v>1</v>
      </c>
      <c r="Q72" s="7">
        <v>0</v>
      </c>
      <c r="R72" s="6">
        <v>1</v>
      </c>
      <c r="S72" s="7">
        <v>0</v>
      </c>
      <c r="T72" s="6">
        <v>1</v>
      </c>
      <c r="U72" s="13">
        <f>(S23/S20)*C20</f>
        <v>0.58</v>
      </c>
      <c r="V72" s="6">
        <v>1</v>
      </c>
      <c r="W72" s="7">
        <v>0</v>
      </c>
      <c r="X72" s="6">
        <v>1</v>
      </c>
      <c r="Y72" s="7">
        <v>0</v>
      </c>
      <c r="Z72" s="6">
        <v>1</v>
      </c>
      <c r="AA72" s="7">
        <v>0</v>
      </c>
      <c r="AB72" s="6">
        <v>1</v>
      </c>
      <c r="AC72" s="7">
        <v>0</v>
      </c>
    </row>
    <row r="73" spans="1:29" ht="15" hidden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0"/>
      <c r="N73" s="20"/>
      <c r="O73" s="20"/>
      <c r="P73" s="14">
        <v>2</v>
      </c>
      <c r="Q73" s="13">
        <f>(Q29/Q28)*C28</f>
        <v>0.32</v>
      </c>
      <c r="R73" s="6">
        <v>2</v>
      </c>
      <c r="S73" s="7">
        <v>0</v>
      </c>
      <c r="T73" s="6">
        <v>2</v>
      </c>
      <c r="U73" s="7">
        <v>0</v>
      </c>
      <c r="V73" s="6">
        <v>2</v>
      </c>
      <c r="W73" s="7">
        <v>0</v>
      </c>
      <c r="X73" s="6">
        <v>2</v>
      </c>
      <c r="Y73" s="7">
        <v>0</v>
      </c>
      <c r="Z73" s="6">
        <v>2</v>
      </c>
      <c r="AA73" s="7">
        <v>0</v>
      </c>
      <c r="AB73" s="6">
        <v>2</v>
      </c>
      <c r="AC73" s="7">
        <v>0</v>
      </c>
    </row>
    <row r="74" spans="1:29" ht="15" hidden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0"/>
      <c r="N74" s="20"/>
      <c r="O74" s="20"/>
      <c r="P74" s="14">
        <v>3</v>
      </c>
      <c r="Q74" s="7">
        <v>0</v>
      </c>
      <c r="R74" s="6">
        <v>3</v>
      </c>
      <c r="S74" s="13">
        <f>(S38/110995.1)*C36</f>
        <v>0</v>
      </c>
      <c r="T74" s="6">
        <v>3</v>
      </c>
      <c r="U74" s="7">
        <v>0</v>
      </c>
      <c r="V74" s="6">
        <v>3</v>
      </c>
      <c r="W74" s="7">
        <v>0</v>
      </c>
      <c r="X74" s="6">
        <v>3</v>
      </c>
      <c r="Y74" s="7">
        <v>0</v>
      </c>
      <c r="Z74" s="6">
        <v>3</v>
      </c>
      <c r="AA74" s="7">
        <v>0</v>
      </c>
      <c r="AB74" s="6">
        <v>3</v>
      </c>
      <c r="AC74" s="7">
        <v>0</v>
      </c>
    </row>
    <row r="75" spans="1:29" s="24" customFormat="1" ht="21" customHeight="1" hidden="1">
      <c r="A75" s="29" t="s">
        <v>16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0"/>
      <c r="N75" s="20"/>
      <c r="O75" s="20"/>
      <c r="P75" s="21">
        <v>2024</v>
      </c>
      <c r="Q75" s="22">
        <f>SUM(Q76:Q78)</f>
        <v>0</v>
      </c>
      <c r="R75" s="23">
        <v>2016</v>
      </c>
      <c r="S75" s="22">
        <f>SUM(S76:S78)</f>
        <v>0</v>
      </c>
      <c r="T75" s="23">
        <v>2017</v>
      </c>
      <c r="U75" s="22">
        <f>SUM(U76:U78)</f>
        <v>0</v>
      </c>
      <c r="V75" s="23">
        <v>2018</v>
      </c>
      <c r="W75" s="22">
        <f>SUM(W76:W78)</f>
        <v>0</v>
      </c>
      <c r="X75" s="23">
        <v>2019</v>
      </c>
      <c r="Y75" s="22">
        <f>SUM(Y76:Y78)</f>
        <v>0</v>
      </c>
      <c r="Z75" s="23">
        <v>2020</v>
      </c>
      <c r="AA75" s="22">
        <f>SUM(AA76:AA78)</f>
        <v>0</v>
      </c>
      <c r="AB75" s="23">
        <v>2021</v>
      </c>
      <c r="AC75" s="22">
        <f>SUM(AC76:AC78)</f>
        <v>0</v>
      </c>
    </row>
    <row r="76" spans="1:29" ht="15" hidden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0"/>
      <c r="N76" s="20"/>
      <c r="O76" s="20"/>
      <c r="P76" s="14">
        <v>1</v>
      </c>
      <c r="Q76" s="8">
        <v>0</v>
      </c>
      <c r="R76" s="6">
        <v>1</v>
      </c>
      <c r="S76" s="8">
        <v>0</v>
      </c>
      <c r="T76" s="6">
        <v>1</v>
      </c>
      <c r="U76" s="8">
        <v>0</v>
      </c>
      <c r="V76" s="6">
        <v>1</v>
      </c>
      <c r="W76" s="8">
        <v>0</v>
      </c>
      <c r="X76" s="6">
        <v>1</v>
      </c>
      <c r="Y76" s="8">
        <v>0</v>
      </c>
      <c r="Z76" s="6">
        <v>1</v>
      </c>
      <c r="AA76" s="8">
        <v>0</v>
      </c>
      <c r="AB76" s="6">
        <v>1</v>
      </c>
      <c r="AC76" s="8">
        <v>0</v>
      </c>
    </row>
    <row r="77" spans="1:29" ht="15" hidden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0"/>
      <c r="N77" s="20"/>
      <c r="O77" s="20"/>
      <c r="P77" s="14">
        <v>2</v>
      </c>
      <c r="Q77" s="8">
        <v>0</v>
      </c>
      <c r="R77" s="6">
        <v>2</v>
      </c>
      <c r="S77" s="8">
        <v>0</v>
      </c>
      <c r="T77" s="6">
        <v>2</v>
      </c>
      <c r="U77" s="8">
        <v>0</v>
      </c>
      <c r="V77" s="6">
        <v>2</v>
      </c>
      <c r="W77" s="8">
        <v>0</v>
      </c>
      <c r="X77" s="6">
        <v>2</v>
      </c>
      <c r="Y77" s="8">
        <v>0</v>
      </c>
      <c r="Z77" s="6">
        <v>2</v>
      </c>
      <c r="AA77" s="8">
        <v>0</v>
      </c>
      <c r="AB77" s="6">
        <v>2</v>
      </c>
      <c r="AC77" s="8">
        <v>0</v>
      </c>
    </row>
    <row r="78" spans="1:29" ht="15.75" hidden="1" thickBo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0"/>
      <c r="N78" s="20"/>
      <c r="O78" s="20"/>
      <c r="P78" s="15">
        <v>3</v>
      </c>
      <c r="Q78" s="16">
        <v>0</v>
      </c>
      <c r="R78" s="17">
        <v>3</v>
      </c>
      <c r="S78" s="16">
        <v>0</v>
      </c>
      <c r="T78" s="17">
        <v>3</v>
      </c>
      <c r="U78" s="16">
        <v>0</v>
      </c>
      <c r="V78" s="17">
        <v>3</v>
      </c>
      <c r="W78" s="16">
        <v>0</v>
      </c>
      <c r="X78" s="17">
        <v>3</v>
      </c>
      <c r="Y78" s="16">
        <v>0</v>
      </c>
      <c r="Z78" s="17">
        <v>3</v>
      </c>
      <c r="AA78" s="16">
        <v>0</v>
      </c>
      <c r="AB78" s="17">
        <v>3</v>
      </c>
      <c r="AC78" s="16">
        <v>0</v>
      </c>
    </row>
  </sheetData>
  <sheetProtection/>
  <mergeCells count="46">
    <mergeCell ref="AA58:AA65"/>
    <mergeCell ref="A58:B65"/>
    <mergeCell ref="A50:B57"/>
    <mergeCell ref="B20:B27"/>
    <mergeCell ref="AA20:AA27"/>
    <mergeCell ref="A19:AA19"/>
    <mergeCell ref="C20:C27"/>
    <mergeCell ref="AA28:AA35"/>
    <mergeCell ref="AA50:AA57"/>
    <mergeCell ref="A36:A43"/>
    <mergeCell ref="L3:Z3"/>
    <mergeCell ref="S6:Z6"/>
    <mergeCell ref="F6:G7"/>
    <mergeCell ref="H6:I7"/>
    <mergeCell ref="J6:K7"/>
    <mergeCell ref="A6:A8"/>
    <mergeCell ref="N6:N8"/>
    <mergeCell ref="L6:L8"/>
    <mergeCell ref="P6:P8"/>
    <mergeCell ref="R4:U4"/>
    <mergeCell ref="C28:C35"/>
    <mergeCell ref="B36:B43"/>
    <mergeCell ref="C36:C43"/>
    <mergeCell ref="B28:B35"/>
    <mergeCell ref="A28:A35"/>
    <mergeCell ref="A11:B18"/>
    <mergeCell ref="A75:L78"/>
    <mergeCell ref="A71:L74"/>
    <mergeCell ref="C6:C8"/>
    <mergeCell ref="B10:AA10"/>
    <mergeCell ref="A20:A27"/>
    <mergeCell ref="O6:O8"/>
    <mergeCell ref="S7:T7"/>
    <mergeCell ref="W7:X7"/>
    <mergeCell ref="B6:B8"/>
    <mergeCell ref="Y7:Z7"/>
    <mergeCell ref="U1:AA1"/>
    <mergeCell ref="A68:Y69"/>
    <mergeCell ref="A66:AA66"/>
    <mergeCell ref="M6:M8"/>
    <mergeCell ref="D6:E7"/>
    <mergeCell ref="U7:V7"/>
    <mergeCell ref="AA6:AA8"/>
    <mergeCell ref="Q6:R7"/>
    <mergeCell ref="AA36:AA43"/>
    <mergeCell ref="AA11:AA18"/>
  </mergeCells>
  <printOptions/>
  <pageMargins left="0.2755905511811024" right="0.1968503937007874" top="0.35433070866141736" bottom="0.31496062992125984" header="0.31496062992125984" footer="0.31496062992125984"/>
  <pageSetup fitToHeight="1" fitToWidth="1" horizontalDpi="600" verticalDpi="600" orientation="landscape" paperSize="9" scale="38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И. Лысенко</dc:creator>
  <cp:keywords/>
  <dc:description/>
  <cp:lastModifiedBy>Анастасия Александровна Колегова</cp:lastModifiedBy>
  <cp:lastPrinted>2023-08-22T08:13:45Z</cp:lastPrinted>
  <dcterms:created xsi:type="dcterms:W3CDTF">2014-08-20T07:30:27Z</dcterms:created>
  <dcterms:modified xsi:type="dcterms:W3CDTF">2023-09-25T11:08:47Z</dcterms:modified>
  <cp:category/>
  <cp:version/>
  <cp:contentType/>
  <cp:contentStatus/>
</cp:coreProperties>
</file>