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3356" yWindow="840" windowWidth="7116" windowHeight="7068" tabRatio="500" firstSheet="1" activeTab="1"/>
  </bookViews>
  <sheets>
    <sheet name="!ПОКАЗАТЕЛИ МП" sheetId="40" state="hidden" r:id="rId1"/>
    <sheet name="Паспорт АВ" sheetId="6" r:id="rId2"/>
    <sheet name="Лист2" sheetId="42" r:id="rId3"/>
  </sheets>
  <definedNames>
    <definedName name="_xlnm.Print_Area" localSheetId="0">'!ПОКАЗАТЕЛИ МП'!$A$1:$AV$86</definedName>
    <definedName name="_xlnm.Print_Area" localSheetId="1">'Паспорт АВ'!$A$2:$T$75</definedName>
  </definedNames>
  <calcPr calcId="145621"/>
</workbook>
</file>

<file path=xl/calcChain.xml><?xml version="1.0" encoding="utf-8"?>
<calcChain xmlns="http://schemas.openxmlformats.org/spreadsheetml/2006/main">
  <c r="H27" i="6" l="1"/>
  <c r="G27" i="6"/>
  <c r="E27" i="6"/>
  <c r="G26" i="6"/>
  <c r="E26" i="6"/>
  <c r="E24" i="6"/>
  <c r="X17" i="40" l="1"/>
  <c r="L15" i="40"/>
  <c r="K15" i="40"/>
  <c r="I15" i="40"/>
  <c r="K14" i="40"/>
  <c r="I14" i="40"/>
  <c r="I12" i="40"/>
  <c r="N11" i="40"/>
  <c r="L11" i="40"/>
  <c r="Q10" i="40"/>
  <c r="O10" i="40"/>
  <c r="S9" i="40"/>
  <c r="K9" i="40"/>
  <c r="X8" i="40"/>
  <c r="V8" i="40"/>
  <c r="T8" i="40"/>
  <c r="R8" i="40"/>
  <c r="P8" i="40"/>
  <c r="N8" i="40"/>
  <c r="AV17" i="40" l="1"/>
  <c r="AJ15" i="40"/>
  <c r="AI15" i="40"/>
  <c r="AG15" i="40"/>
  <c r="AI14" i="40"/>
  <c r="AG14" i="40"/>
  <c r="AG12" i="40"/>
  <c r="AL11" i="40"/>
  <c r="AJ11" i="40"/>
  <c r="AO10" i="40"/>
  <c r="AM10" i="40"/>
  <c r="AQ9" i="40"/>
  <c r="AI9" i="40"/>
  <c r="AV8" i="40"/>
  <c r="AT8" i="40"/>
  <c r="AR8" i="40"/>
  <c r="AP8" i="40"/>
  <c r="AN8" i="40"/>
  <c r="AL8" i="40"/>
</calcChain>
</file>

<file path=xl/sharedStrings.xml><?xml version="1.0" encoding="utf-8"?>
<sst xmlns="http://schemas.openxmlformats.org/spreadsheetml/2006/main" count="428" uniqueCount="196">
  <si>
    <t>-</t>
  </si>
  <si>
    <t>администрация Города Томска (комитет жилищной политики)</t>
  </si>
  <si>
    <t>Соисполнители</t>
  </si>
  <si>
    <t>администрация Ленинского района Города Томска</t>
  </si>
  <si>
    <t>департамент управления муниципальной собственностью администрации Города Томска</t>
  </si>
  <si>
    <t>Участники</t>
  </si>
  <si>
    <t>Задача 1. Расселение аварийного жилищного фонда</t>
  </si>
  <si>
    <t>в соответствии с потребностью</t>
  </si>
  <si>
    <t>в соответствии с утвержденным финансированием</t>
  </si>
  <si>
    <t>Показатель цели 1. Обеспеченность населения жильем, кв. м общей площади на душу населения</t>
  </si>
  <si>
    <t>Показатель цели 2. Доля аварийного жилья в общей площади жилищного фонда, %</t>
  </si>
  <si>
    <t>показатель введен с 2019 года</t>
  </si>
  <si>
    <t>Показатель цели 4. Доля площади помещений маневренного жилищного фонда в нормативном состоянии от общей площади помещений маневренного жилищного фонда, %</t>
  </si>
  <si>
    <t>Всего по источникам</t>
  </si>
  <si>
    <t>потребность</t>
  </si>
  <si>
    <t>утверждено</t>
  </si>
  <si>
    <t>2017 - 2025 годы</t>
  </si>
  <si>
    <t>Редакция муниципальной программы в соответствии с проектом изменений</t>
  </si>
  <si>
    <t>в том числе за счет средств бюджета муниципального образования «Город Томск», шт.</t>
  </si>
  <si>
    <t>в том числе за счет средств бюджета муниципального образования «Город Томск», %</t>
  </si>
  <si>
    <t>Задача 2. Решение проблемы дефицита маневренного жилищного фонда муниципального образования «Город Томск»</t>
  </si>
  <si>
    <t>Показатель цели 3. Численность населения, проживающего в аварийных домах, чел.</t>
  </si>
  <si>
    <t>1.1.</t>
  </si>
  <si>
    <t>1.1.1.</t>
  </si>
  <si>
    <t>1.2.</t>
  </si>
  <si>
    <t>1.2.1.</t>
  </si>
  <si>
    <t>Подпрограмма «Создание маневренного жилищного фонда»  на 2017 - 2025 годы</t>
  </si>
  <si>
    <t>I. Паспорт подпрограммы «Расселение аварийного жилья» на 2017 - 2025 годы</t>
  </si>
  <si>
    <t>Куратор Подпрограммы</t>
  </si>
  <si>
    <t>Ответственный исполнитель Подпрограммы</t>
  </si>
  <si>
    <t xml:space="preserve">Администрация Города Томска (комитет жилищной политики) </t>
  </si>
  <si>
    <t>администрация Октябрьского района Города Томска;</t>
  </si>
  <si>
    <t>администрация Советского района Города Томска;</t>
  </si>
  <si>
    <t>администрация Кировского района Города Томска;</t>
  </si>
  <si>
    <t>Цель и задачи Подпрограммы</t>
  </si>
  <si>
    <t>Цель (соответствует задаче муниципальной программы):</t>
  </si>
  <si>
    <t>расселение аварийного жилищного фонда.</t>
  </si>
  <si>
    <t>Задачи:</t>
  </si>
  <si>
    <t>Задача 1. Разработка и реализация механизма переселения граждан из аварийного жилищного фонда Города Томска</t>
  </si>
  <si>
    <t>Показатели цели Подпрограммы, единицы измерения</t>
  </si>
  <si>
    <t>Цель: расселение аварийного жилищного фонда</t>
  </si>
  <si>
    <t>Показатель цели 1. Количество расселенных аварийных многоквартирных домов, шт.</t>
  </si>
  <si>
    <t>Показатель цели 2. Доля расселенных аварийных домов от общего количества аварийных домов, %</t>
  </si>
  <si>
    <t>Показатели задач Подпрограммы, единицы измерения</t>
  </si>
  <si>
    <t>Показатель задачи 1. Число переселенных граждан, чел.</t>
  </si>
  <si>
    <t>Показатель введен с 2019 года</t>
  </si>
  <si>
    <t>Объемы и источники финансирования Подпрограммы (с разбивкой по годам, тыс. рублей)</t>
  </si>
  <si>
    <t>Годы:</t>
  </si>
  <si>
    <t>местный бюджет</t>
  </si>
  <si>
    <t>областной бюджет</t>
  </si>
  <si>
    <t>итого</t>
  </si>
  <si>
    <t>Сроки реализации Подпрограммы</t>
  </si>
  <si>
    <t>Расселение жилых помещений аварийного жилищного фонда Города Томска
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</si>
  <si>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Организация управления Подпрограммой и контроль за ее реализацией:</t>
  </si>
  <si>
    <t>- управление Подпрограммой осуществляет</t>
  </si>
  <si>
    <t>- текущий контроль и мониторинг реализации Подпрограммы осуществляют</t>
  </si>
  <si>
    <t xml:space="preserve">администрация Города Томска (комитет жилищной политики) </t>
  </si>
  <si>
    <t>администрация Ленинского района Города Томска;</t>
  </si>
  <si>
    <t>департамент управления муниципальной собственностью администрации Города Томска;</t>
  </si>
  <si>
    <t>Администрация Города Томска (комитет жилищной политики)</t>
  </si>
  <si>
    <t>Задача 2. Повышение качества условий проживания граждан путем переселения их из аварийного жилищного фонда Города Томска</t>
  </si>
  <si>
    <t>Показатель задачи 2. Площадь расселенного аварийного жилищного фонда, тыс. кв. м</t>
  </si>
  <si>
    <t>Год разработки программы-2016</t>
  </si>
  <si>
    <t>Заместитель Мэра Города Томска по экономическому развитию</t>
  </si>
  <si>
    <t>№</t>
  </si>
  <si>
    <t>Задача 3 Подпрограммы. Снос расселенных многоквартирных домов, признанных аварийными и подлежащими сносу</t>
  </si>
  <si>
    <t>Показатель задачи 3. Площадь снесенного аварийного жилищного фонда, тыс. кв. м</t>
  </si>
  <si>
    <t>Показатель введен с 2021 года</t>
  </si>
  <si>
    <t>Показатель задачи 4. Количество заключенных договоров развития территорий, занятых аварийным жилищным фондом Города Томска, вовлеченных в решение задач Подпрограммы, шт.</t>
  </si>
  <si>
    <t>Показатель 1 задачи 5. Площадь расселенного (сокращенного) непригодного для проживания жилищного фонда, тыс. кв. м</t>
  </si>
  <si>
    <t>Задача 3.  Снос расселенных многоквартирных домов, признанных аварийными и подлежащими сносу</t>
  </si>
  <si>
    <t>Задача 4. Развитие территорий, занятых аварийным жилищным фондом Города Томска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</si>
  <si>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</si>
  <si>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 xml:space="preserve"> </t>
  </si>
  <si>
    <t>Метод сбора информации о достижении показателя</t>
  </si>
  <si>
    <t>Ответственный орган (подразделение) за достижение значения показателя</t>
  </si>
  <si>
    <t>Единовременное обследование (учет)</t>
  </si>
  <si>
    <t>Показатель 2. Доля расселенных аварийных домов от общего количества аварийных домов, %</t>
  </si>
  <si>
    <t>Фактическое значение показателей на момент разработки муниципальной программы- 2016 год</t>
  </si>
  <si>
    <t>Показатель 1. Дефицит маневренного жилищного фонда в Городе Томске, кв. м</t>
  </si>
  <si>
    <r>
      <t>ПОКАЗАТЕЛИ ЦЕЛИ, ЗАДАЧ, МЕРОПРИЯТИЙ МУНИЦИПАЛЬНОЙ ПРОГРАММЫ «РАССЕЛЕНИЕ АВАРИЙНОГО ЖИЛЬЯ И СОЗДАНИЕ МАНЕВРЕННОГО  ЖИЛИЩНОГО ФОНДА</t>
    </r>
    <r>
      <rPr>
        <sz val="12"/>
        <rFont val="Times New Roman"/>
        <family val="1"/>
        <charset val="204"/>
      </rPr>
      <t xml:space="preserve">» </t>
    </r>
    <r>
      <rPr>
        <b/>
        <sz val="12"/>
        <rFont val="Times New Roman"/>
        <family val="1"/>
        <charset val="204"/>
      </rPr>
      <t xml:space="preserve"> НА 2017 - 2025 ГОДЫ</t>
    </r>
  </si>
  <si>
    <t>Цель, задачи муниципальной программы</t>
  </si>
  <si>
    <t>Наименование показателей целей, задач муниципальной программы (единицы измерения)</t>
  </si>
  <si>
    <t>Плановые значения показателей по годам реализации муниципальной программы</t>
  </si>
  <si>
    <t>Цель муниципальной программы: повышение доступности жилья и качества жилищного обеспечения населения</t>
  </si>
  <si>
    <t>Статистические данные</t>
  </si>
  <si>
    <t>Периодическая отчетность</t>
  </si>
  <si>
    <t>Подпрограмма «Расселение аварийного жилья»  на 2017 - 2025 годы</t>
  </si>
  <si>
    <t xml:space="preserve">- Показатель цели 2 рассчитывался следующим образом: </t>
  </si>
  <si>
    <t>в столбце «в соответствии с утвержденным финансированием»:</t>
  </si>
  <si>
    <t>на 2017 год: рассчитан исходя из общей площади жилищного фонда (13597,6 тыс. кв.м.) и общей площади жилых помещений в аварийных домах (174,03 тыс. кв.м.) – данные взяты из формы статистического наблюдения 1-жилфонд по состоянию на 01.01.2017;</t>
  </si>
  <si>
    <t>на 2018 год: площадь жилых помещений в аварийных домах – 189,43 тыс. кв.м. и общая площадь жилищного фонда - 13 897,3 тыс. кв.м.;</t>
  </si>
  <si>
    <t>на 2019 год: площадь жилых помещений в аварийных домах –192,2 тыс. кв.м. и общая площадь жилищного фонда - 14 138,8 тыс. кв.м.;</t>
  </si>
  <si>
    <t>на 2020 год: площадь жилых помещений в аварийных домах – 215,5 тыс. кв.м. и общая площадь жилищного фонда -14 484,7 тыс. кв.м. (прогнозные значения, которые планируется достичь к концу 2020 года);</t>
  </si>
  <si>
    <t xml:space="preserve"> - Показатель цели 4 в столбце «в соответствии с утвержденным финансированием» рассчитан исходя из общей площади жилых помещений маневренного жилищного фонда и общей площади жилых помещений маневренного жилищного фонда в нормативном состоянии: </t>
  </si>
  <si>
    <t>на 2017 год общая площадь жилых помещений маневренного жилищного фонда – 6081,5 кв.м., из них в нормативном состоянии 3473,1 кв.м.;</t>
  </si>
  <si>
    <t>на 2018 год общая площадь – 6696,15 кв.м., в нормативном состоянии – 4289,75  кв.м. (при условии, что в 2018 году проведены работы по ремонту жилых помещений маневренного жилищного фонда и жилых помещений, которые планируется отнести к маневренному жилищному фонду);</t>
  </si>
  <si>
    <t>на 2019 год общая площадь – 6921,7 кв.м., в нормативном состоянии – 4318,5 кв.м. (при условии, что в 2019 году  проведены работы по ремонту жилых помещений маневренного жилищного фонда, в том числе и жилые помещения, которые планируется отнести к маневренному жилищному фонду);</t>
  </si>
  <si>
    <t>на 2020 год общая площадь – 7039,4 кв.м., в нормативном состоянии – 4182 кв.м. (при условии, что в 2020 году будут проведены работы по ремонту жилых помещений маневренного жилищного фонда).</t>
  </si>
  <si>
    <t>на 2021 год общая площадь – 7662,4 кв.м., в нормативном состоянии – 4079,7 кв.м. (при условии, что в 2021 году будут проведены работы по ремонту жилых помещений маневренного жилищного фонда).</t>
  </si>
  <si>
    <t xml:space="preserve">- Показатель 2 Задачи 1 муниципальной программы </t>
  </si>
  <si>
    <t xml:space="preserve">в столбце «в соответствии с потребностью»: 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</si>
  <si>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 и 23 многоквартирных домов в рамках договоров о развитии застроенной  территории (итого 56 шт.);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</si>
  <si>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 и 1 многоквартирный дом в рамках договора о развитии застроенной  территории (итого 26 шт.);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</si>
  <si>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 и 106 многоквартирных домов в рамках договоров о развитии застроенной  территории (итого 150 шт.);</t>
  </si>
  <si>
    <t>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домов, 23 многоквартирных дома в рамках договоров о развитии застроенной  территории и 34 многоквартирных дома в рамках Региональной адресной программы (итого 63 шт.);</t>
  </si>
  <si>
    <t xml:space="preserve">В столбце «в соответствии с утвержденным финансированием» </t>
  </si>
  <si>
    <t>на 2017 год: количество нерасселенных аварийных домов (всего) 461 шт., учитывая утвержденное финансирование, планируется расселить 1 многоквартирный аварийный дома за счет средств муниципального образования «Город Томск» и 1 за счет инвесторов (договор о развитии застроенной территории заключен в 2017 году);</t>
  </si>
  <si>
    <t>на 2018 год: прогнозное количество нерасселенных аварийных домов на конец 2018 года (всего) - 519 шт.,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 в 2018 году завершены мероприятия по расселению многоквартирных домов по адресам: г. Томск, ул. Ангарская, 85 и г. Томск,. пер. Шегарский, 69. В связи с реализацией проекта благоустройства территории сквера «Парк Победы» вне очереди расселены дома по ул.Вокзальная, 80 и ул. Вокзальная, 67, кроме этого 2 многоквартирных дома, по адресам: г. Томск, ул. Вершинина, д. 27/4, ул. Вершинина, д. 27/5, снесены собственником в декабре 2017 года и в показатели 2017 года не вошли. В рамках договора о развитии застроенной территории, заключенном в 2017 году, планируется расселить  1 дом;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</si>
  <si>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Также за счет инвесторов планируется расселить 10 многоквартирных домов в рамках договоров о развитии застроенной территории, заключенными в 2017 году и в рамках Региональной адресной программы планируется расселить 35 домов в случае софинансирования за счет средств бюджета муниципального образования «Город Томск».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</t>
  </si>
  <si>
    <t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Кроме этого, за счет жилых помещений, безвозмездно переданных муниципальному образованию «Город Томск« Администрацией Томской области планируется расселить 1 дом по адресу: г. Томск, пер. Баумана, 15, г. Томск, ул. Красноармейская, д. 45, и д. 77 и 34 дома в рамках Региональной адресной программы;</t>
  </si>
  <si>
    <t>в том числе за счет средств бюджета муниципального образования «Город Томск»</t>
  </si>
  <si>
    <t>в столбце «в соответствии с потребностью»:</t>
  </si>
  <si>
    <t xml:space="preserve"> на 2017 год: количество нерасселенных аварийных домов (всего)  – 461 шт., потребность в расселении аварийных домов за счет бюджета муниципального образования «Город Томск» - 33 многоквартирных дома;  </t>
  </si>
  <si>
    <t>на 2018 год: прогнозное количество нерасселенных аварийных домов на конец отчетного периода (всего)  – 519 шт., потребность в расселении аварийных домов за счет бюджета муниципального образования «Город Томск» - 25 многоквартирных домов;</t>
  </si>
  <si>
    <t>на 2019 год: прогнозное количество нерасселенных аварийных домов на конец отчетного периода (всего)  – 574 шт. (планируемое количество домов признанных аварийными до конца 2019 года), потребность в расселении аварийных домов за счет бюджета муниципального образования «Город Томск» - 44 многоквартирных домов;</t>
  </si>
  <si>
    <t>на 2020 год: прогнозное количество нерасселенных аварийных домов на конец отчетного периода (всего)  – 548 шт. (при условии, что в 2020 году будет расселено 35 домов, в том числе и в рамках Региональной адресной программы, а признанно аварийными в течение 2020 года- 44 дома), потребность в расселении аварийных домов за счет бюджета муниципального образования «Город Томск» - 6 многоквартирных домов;</t>
  </si>
  <si>
    <t>на 2018 год: прогнозное количество нерасселенных аварийных домов на конец 2018 года (всего) - 519 шт., планируется исполнить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 Также в 2018 году завершены мероприятия по расселению многоквартирных домов по адресам: г. Томск, ул. Ангарская, 85 и г. Томск, пер. Шегарский, 69;</t>
  </si>
  <si>
    <t>на 2019 год: прогнозное количество нерасселенных аварийных домов на конец отчетного периода - 574 шт. (планируемое количество домов признанных аварийными до конца 2019 года), в 2019 году планируется исполнить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фонда,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</t>
  </si>
  <si>
    <t xml:space="preserve">на 2020 год: прогнозное количество нерасселенных аварийных домов на конец отчетного периода - 548 шт. (при условии, что в 2020 году будет расселено 35 домов, в том числе и в рамках Региональной адресной программы, а признанно аварийными в течении 2020 года - 44 дома). В 2020 планируется исполнить судебные решения,  резолютивная часть которых содержит обязательство предоставить жилое помещение взамен непригодного для проживания жилого помещения, а также завершить мероприятия по расселению многоквартирного дома, расположенного по адресу: г. Томск, ул. Первомайская, д. 170. </t>
  </si>
  <si>
    <t>1&lt;2&gt;</t>
  </si>
  <si>
    <t>2 &lt;2&gt;</t>
  </si>
  <si>
    <t>3 &lt;2&gt;</t>
  </si>
  <si>
    <t>Показатель 1. Количество расселенных аварийных многоквартирных домов, шт. &lt;4&gt;</t>
  </si>
  <si>
    <t xml:space="preserve">&lt;4&gt; в том числе многоквартирные дома, подлежащих расселению в рамках Региональной адресной программе по переселению граждан из аварийного жилищного фонда Томской области на 2019 - 2024 годы, утвержденной распоряжением Администрации Томской области от 10.04.2019 № 233-ра (Приложение № 1). </t>
  </si>
  <si>
    <t>1&lt;1&gt;</t>
  </si>
  <si>
    <t>3 &lt;3&gt;</t>
  </si>
  <si>
    <t>в столбце «в соответствии с потребностью» рассчитан исходя из показателя «Доля аварийного жилья в общей площади жилищного фонда, %»  Стратегии социально-экономического развития муниципального образования «Город Томск» до 2030 года,утвержденной решением Думы Города Томска от 27.06.2006 № 224, а также из показателей «Общая площадь жилых помещений в аварийных жилых домах» и «Общая площадь жилищного фонда» Прогноза социально-экономического развития муниципального образования «Город Томск» на 2018 год и плановый период 2019 и 2020 годов и на период до 2030 года, утвержденного постановлением администрации Города Томска от 01.09.2017 № 780, Прогноза социально-экономического развития муниципального образования «Город Томск» на 2019 год и плановый период 2020 и 2021 годов и на период до 2030 года, утвержденного постановлением администрации Города Томска от 13.09.2018 № 820;</t>
  </si>
  <si>
    <t>&lt;2&gt; В 2018 году в рамках подпрограммы «Расселение аварийного жилья» на 2017 - 2020 годы 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</t>
  </si>
  <si>
    <t>36 &lt;1&gt;</t>
  </si>
  <si>
    <t>1 &lt;2&gt;</t>
  </si>
  <si>
    <t>0 &lt;2&gt;</t>
  </si>
  <si>
    <t>Задача 1. Разработка и реализация механизма переселения граждан из аварийного жилищного фонда Города Томска &lt;3&gt;</t>
  </si>
  <si>
    <t>Задача 5. Реализация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 &lt;4&gt;</t>
  </si>
  <si>
    <t>11,1 &lt;5&gt;</t>
  </si>
  <si>
    <t xml:space="preserve">план </t>
  </si>
  <si>
    <t xml:space="preserve"> &lt;5&gt; При расчете данного показателя учтены фактически расселенные жилые помещения в текущем году, для расселения которых благоустроенные жилые помещения были приобретены в предыдущем году.</t>
  </si>
  <si>
    <t>10 &lt;1&gt;</t>
  </si>
  <si>
    <t>1 &lt;3&gt;</t>
  </si>
  <si>
    <t>0 &lt;3&gt;</t>
  </si>
  <si>
    <t>&lt;1&gt;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от 19.09.2014  № 944.</t>
  </si>
  <si>
    <t>на 2021 год: прогнозное количество нерасселенных аварийных домов на конец отчетного периода - 621 шт. (при условии, что в 2021 году будет завершено  расселение 10 домов, в том числе и в рамках Региональной адресной программы, а признанно аварийными в течение 2021 года - 75 домов), потребность в расселении аварийных домов за счет бюджета муниципального образования «Город Томск» - 9 многоквартирных домов, 10 многоквартирных дома в рамках договоров о развитии застроенной  территории и 23 многоквартирных дома в рамках Региональной адресной программы (итого 42 шт.);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</si>
  <si>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 завершить расселение  9 домов в рамках Региональной адресной программы, 1 дом в рамках заключенного договора развития застроенных территорий, по адресу: г. Томск, Московский тракт, 15;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</si>
  <si>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планируется расселить 9 домов за счет средств муниципального образования «Город Томск»; </t>
  </si>
  <si>
    <t xml:space="preserve">на 2021 год: прогнозное количество нерасселенных аварийных домов на конец отчетного периода - 621 шт. (при условии, что в 2021 году будет завершено расселение 10 домов, в том числе и в рамках Региональной адресной программы, а признанно аварийными в течение 2021 года - 75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</si>
  <si>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Показатель 3 задачи 5. Число жителей, планируемых к переселению, чел.</t>
  </si>
  <si>
    <t xml:space="preserve"> &lt;8&gt;  Значения показателей указаны в соответствии с доведенными объемами финансирования и фактическими расходами средств (в т.ч. без учета завершения перехода права собственности за изымаемые жилые помещения к МО "Город Томск")</t>
  </si>
  <si>
    <t>&lt;3&gt;В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Томск»  Администрацией Томской области расселены 2 дома по адресам: ул. 19 Гвардейской Дивизии, 2 и 4;
в 2020 году в рамках подпрограммы "Расселение аварийного жилья"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
в 2021 году рамках подпрограммы «Расселение аварийного жилья» на 2017 - 2025 годы завершены мероприятия по расселению 10 многоквартирных домов;
в 2024 году рамках подпрограммы «Расселение аварийного жилья» на 2017 - 2025 годы планируется расселить 1 многоквартирный дом, признанный аварийными;
в 2025 году рамках подпрограммы «Расселение аварийного жилья» на 2017 - 2025 годы планируется расселить 1 многоквартирный дом, признанный аварийными.</t>
  </si>
  <si>
    <t>на 2022 год общая площадь –8316,3  кв.м., в нормативном состоянии –  3918,1кв.м. (при условии, что в 2022 году будут проведены работы по ремонту жилых помещений маневренного жилищного фонда).</t>
  </si>
  <si>
    <t>на 2023 год общая площадь –8378  кв.м., в нормативном состоянии –  3979,8 кв.м. (при условии, что в 2023 году будут проведены работы по ремонту жилых помещений маневренного жилищного фонда).</t>
  </si>
  <si>
    <t>на 2024 год общая площадь –8401,7  кв.м., в нормативном состоянии –  4003,5 кв.м. (при условии, что в 2023 году будут проведены работы по ремонту жилых помещений маневренного жилищного фонда).</t>
  </si>
  <si>
    <t>на 2025 год проведение мероприятий в рамках подпрограммы «Создание маневренного жилищного фонда» на 2017-2025 годы не планируется в связи с отсутствием финансирования, поэтому значения показателя «Доля площади помещений маневренного жилищного фонда в нормативном состоянии от общей площади помещений маневренного жилищного фонда» указан с учетом достигнутых результатов в предшествующие периоды (с нарастающим итогом).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</si>
  <si>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Томск», 5 многоквартирных домов в рамках договоров о развитии застроенной  территории, 140 домов в рамках Региональной адресной программы;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</si>
  <si>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Томск»,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</si>
  <si>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</si>
  <si>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- 418 шт. (при условии, что в 2025 году  будет расселено 29 домов, а будет признанно аварийными в течение 2025 года - 50 домов), планируется расселить 29 домов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</si>
  <si>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планируется расселить 62 домов в рамках Региональной адресной программы, 5 многоквартирных домов в рамках договоров о развитии застроенной  территории ; </t>
  </si>
  <si>
    <t>на 2023 год: прогнозное количество нерасселенных аварийных домов на конец отчетного периода - 559 шт. (при условии, что в 2023 году будет расселено 115 домов,  а признанно аварийными в течение 2023 года - 50 домов), планируется расселить 115 домов рамках Региональной адресной программы;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</si>
  <si>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признанно аварийными в течение 2024 года - 50 домов), планируется расселить 1 дом за счет средств муниципального образования «Город Томск», 77 домов рамках Региональной адресной программы;</t>
  </si>
  <si>
    <t>на 2025 год: прогнозное количество нерасселенных аварийных домов на конец отчетного периода - 580 шт. (при условии, что в 2025 году  будет расселен 1 дом, а признанно аварийными в течение 2025 года - 50 домов),  планируется расселить 1 дом за счет средств муниципального образования «Город Томск».</t>
  </si>
  <si>
    <t xml:space="preserve">на 2022 год: прогнозное количество нерасселенных аварийных домов на конец отчетного периода - 539 шт. (при условии, что в 2022 году будет расселено 152 дома, в том числе и в рамках Региональной адресной программы, а признанно аварийными в течение 2022 года - 70 домов), планируется расселить 7 домов за счет средств муниципального образования «Город Томск»; </t>
  </si>
  <si>
    <t>на 2023 год: прогнозное количество нерасселенных аварийных домов на конец отчетного периода - 448 шт. (при условии, что в 2023 году будет расселен 141 дом,  а признанно аварийными в течение 2023 года - 50 домов), планируется расселить  планируется расселить 26 домов за счет средств муниципального образования «Город Томск»;</t>
  </si>
  <si>
    <t>на 2024 год: прогнозное количество нерасселенных аварийных домов на конец отчетного периода - 397 шт. (при условии, что в 2024 году будет расселено 101 дом, а будет признанно аварийными в течение 2024 года - 50 домов), планируется расселить 24  дома за счет средств муниципального образования «Город Томск»;</t>
  </si>
  <si>
    <t xml:space="preserve">на 2022 год: прогнозное количество нерасселенных аварийных домов на конец отчетного периода - 624 шт. (при условии, что в 2022 году будет расселено 67 домов, а признанно аварийными в течение 2022 года - 70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</si>
  <si>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 xml:space="preserve">на 2023 год: прогнозное количество нерасселенных аварийных домов на конец отчетного периода - 559 шт. (при условии, что в 2023 году будет расселен 115 домов,  а признанно аварийными в течение 2023 года - 50 домов), проведение мероприятий по расселению многоквартирных домов, признанных аварийными, за счет средств бюджета  муниципального образования «Город Томск» не планируется; </t>
  </si>
  <si>
    <t>на 2024 год: прогнозное количество нерасселенных аварийных домов на конец отчетного периода - 531 шт. (при условии, что в 2024 году будет расселено 78 домов, а будет признанно аварийными в течение 2024 года - 50 домов), планируется расселить 1 дом за счет средств муниципального образования «Город Томск»;</t>
  </si>
  <si>
    <t>67 &lt;1&gt;</t>
  </si>
  <si>
    <t>11,6 &lt;6&gt;</t>
  </si>
  <si>
    <t>Показатель 2 задачи 5. Площадь расселенного непригодного для проживания жилищного фонда, планируемая к расселению посредством выкупа, тыс. кв. м &lt;8&gt;</t>
  </si>
  <si>
    <t>903 &lt;6&gt;</t>
  </si>
  <si>
    <t>Показатель 4 задачи 5. Число жителей, планируемых к расселению посредством выкупа жилых помещений, чел. &lt;8&gt;</t>
  </si>
  <si>
    <t>федеральный бюджет &lt;9&gt;</t>
  </si>
  <si>
    <t>внебюджетные источники  &lt;10&gt;</t>
  </si>
  <si>
    <t xml:space="preserve"> &lt;9&gt; Предусмотрены средства государственной корпорации - Фонда содействия реформированию жилищно-коммунального хозяйства для реализации регионального проекта «Обеспечение устойчивого сокращения непригодного для проживания жилищного фонда» национального проекта «Жилье и городская среда»</t>
  </si>
  <si>
    <t>на 2021 год: площадь жилых помещений в аварийных домах – 243,37  тыс. кв.м. и общая площадь жилищного фонда -14 724,1   тыс. кв.м. (прогнозные значения, которые планируется достичь к концу 2021 года);</t>
  </si>
  <si>
    <t>на 2022 год: площадь жилых помещений в аварийных домах – 236,17   тыс. кв.м. и общая площадь жилищного фонда -14 930,70 тыс. кв.м. (прогнозные значения, которые планируется достичь к концу 2022 года);</t>
  </si>
  <si>
    <t>на 2023 год: площадь жилых помещений в аварийных домах – 203,27  тыс. кв.м. и общая площадь жилищного фонда -15 169,70 тыс. кв.м. (прогнозные значения, которые планируется достичь к концу 2023 года);</t>
  </si>
  <si>
    <t>на 2024 год: площадь жилых помещений в аварийных домах –200,57   тыс. кв.м. и общая площадь жилищного фонда -15 408,7 тыс. кв.м. (прогнозные значения, которые планируется достичь к концу 2024 года);</t>
  </si>
  <si>
    <t>на 2025 год: площадь жилых помещений в аварийных домах – 217,57 тыс. кв.м. и общая площадь жилищного фонда -15 752,80 тыс. кв.м. (прогнозные значения, которые планируется достичь к концу 2025 года);</t>
  </si>
  <si>
    <t>28,6 &lt;7&gt;</t>
  </si>
  <si>
    <t xml:space="preserve"> &lt;10&gt; Размер привлеченных внебюджетных ресурсов для переселения граждан из аварийного жилья в 2020 году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(64 315,00 рублей * 1 кв.м.);
В 2021 году размер привлеченных внебюджетных ресурсов для переселения граждан рассчитан исходя из площади предоставленных жилых помещений взамен двух квартир, расположенных в  многоквартирном доме по адресу: Московский тракт, 15 (в рамках договора о развитии застроенной территории, заключенного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(77 778 рублей * 35,5 кв.м. и 79 015 рублей * 46 кв.м);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 2022 году размер планируемых к привлечению внебюджетных ресурсов для переселения граждан рассчитан исходя из площади 17 занимаемых жилых помещений, расположенных в  многоквартирных домах по адресам: пр. Фрунзе, 19а, 19б,  ул. Белинского, 22, 24, 26 (в рамках договоров о развитии застроенной территории, заключенных в 2017 году) и рыночной стоимости 1 кв.м. жилья определенной на основании проведенного ИП Доценко Юлия Геннадьевна мониторингом рынка жилой недвижимости г. Томска на 2 полугодие 2022 года.</t>
  </si>
  <si>
    <t>1639&lt;9&gt;</t>
  </si>
  <si>
    <t>&lt;2&gt; В 2017 году были завершены мероприятия по расселению многоквартирного дома по адресу: г. Томск, ул. Розы Люксембург, 121 за счет жилых помещений, приобретенных в 2016 году в  рамках муниципальной программы «Доступное и комфортное жилье» на 2015-2025 годы , утвержденной постановлением администрации Города Томска  от 19.09.2014  № 944;
В 2018 году в рамках подпрограммы «Расселение аварийного жилья» на 2017 - 2020 годы исполнено 49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помещения. Кроме этого, в 2018 году завершены мероприятия по расселению многоквартирных домов, расположенного по адресам: г. Томск, ул. Ангарская, д. 85 и г. Томск, пер. Шегарский, 69.
В 2019 году в рамках подпрограммы «Расселение аварийного жилья» на 2017 - 2025 годы исполнено 10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а также 3 мировых соглашения, в том числе и за счет освобожденного муниципального жилищного фонда. Кроме этого, в 2019 году завершены мероприятия по расселению многоквартирных домов, расположенных по адресам: г. Томск, ул. Красноармейская, 84; г. Томск, ул. Белозерская, 10; ул. Бердская, 11, а также за счет жилых помещений, безвозмездно переданных муниципальному образованию «Город Томск« Администрацией Томской области расселены 2 дома по адресам: ул. 19 Гвардейской Дивизии, 2 и 4;
в 2020 году в рамках подпрограммы «Расселение аварийного жилья» на 2017 - 2025 годы исполнено 16 судебных решений, резолютивная часть которых содержит обязательство предоставить жилое помещение взамен непригодного для проживания жилого помещения, в том числе за счет жилых помещений, приобретенных в 2019 году, а также завершены мероприятия по расселению многоквартирного дома, расположенного по адресу: г. Томск, ул. Первомайская, д. 170. Вместе с тем, значительное снижение количества расселенных аварийныйх многоквартирных домов, с учетом того, что финансирование данных мероприятий изменилось не значительно, связано с тем, что в некоторых домах остались не расселены по 1-3 квартиры;
в 2021 году рамках подпрограммы «Расселение аварийного жилья» на 2017 - 2025 годы завершены мероприятия по  расселению 10 многоквартирных домов, в т.ч. 1 дома в рамках договора развития застроенных территорий и 9 домов в рамках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233-ра.</t>
  </si>
  <si>
    <t>&lt;3&gt; Значение показателей достигаются за счет финансирования мероприятия 2.2.  «Приобретение жилых помещений гражданам, занимающим жилые помещения, расположенные в многоквартирных домах, признанных аварийными и подлежащими сносу (реконструкции), или признанные непригодными для проживания«. Кроме этого, за счет  расселения аварийных домов посредством предоставления жилых помещений освобожденного жилищного фонда муниципального образования «Город Томск», за счет инвесторов, а также за счет финансирования мероприятий Региональной адресной программе по переселению граждан из аварийного жилищного фонда Томской области на 2019 - 2025 годы, утвержденной распоряжением Администрации Томской области от 10.04.2019 № 233-ра, жилых помещений переданных Администрацией Томской области.</t>
  </si>
  <si>
    <t xml:space="preserve">&lt;4&gt; Перечень многоквартирных домов, подлежащих расселению в рамках данной задачи, указан в Приложении № 1 к Региональной адресной программе по переселению граждан из аварийного жилищного фонда Томской области на 2019 - 2025 годы, утвержденной распоряжением Администрации Томской области от 10.04.2019 № 233-ра . </t>
  </si>
  <si>
    <t xml:space="preserve"> &lt;6&gt;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2019-2025 годы, утвержденной распоряжением Администрации   Томской области от 10.04.2019 № 233-ра и включают в себя площадь, планируемую к расселению в рамках этапа 2021 года посредством выкупа с учетом изъятой площади, по которой произошел переход права собственности к МО "Город Томск", и посредством предоставления квартир, построенных в МКД по пер. Целинному и планируемых к передаче МО "Город Томск".</t>
  </si>
  <si>
    <t xml:space="preserve"> &lt;7&gt;  Значения показателей указаны в соответствии с приложением 7 к Региональной адресной программе по переселению  граждан из аварийного жилищного фонда Томской области на 2019-2025 годы, утвержденной распоряжением Администрации   Томской области от 10.04.2019 № 233-ра по годам в рамках соответствующих этапов.</t>
  </si>
  <si>
    <t>&lt;1&gt; Данный показатель планируется достичь посредством предоставления благоустроенных жилых помещений по договору социального найма (собственность), приобретенных или построенных,  в том числе в рамках  Региональной адресной программы по переселению  граждан из аварийного жилищного фонда Томской области на 2019-2025 годы, утвержденной распоряжением Администрации Томской области от 10.04.2019 № 233-ра, а также путем предоставления собственникам возмещения за изымаемые жилые помещения.</t>
  </si>
  <si>
    <t>2,2 &lt;7&gt;</t>
  </si>
  <si>
    <t>31,0&lt;7&gt;</t>
  </si>
  <si>
    <t>124 &lt;7&gt;</t>
  </si>
  <si>
    <t>2260&lt;7&gt;</t>
  </si>
  <si>
    <t xml:space="preserve">Перечень укрупненных (основных) мероприятий
подпрограммы
</t>
  </si>
  <si>
    <t>115&lt;1&gt;</t>
  </si>
  <si>
    <t>78&lt;1&gt;</t>
  </si>
  <si>
    <t>Приложение 4 к постановлению администрации Города Томска от  12.01.2024 № 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</si>
</sst>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_р_."/>
    <numFmt numFmtId="165" formatCode="0.0"/>
    <numFmt numFmtId="166" formatCode="#,##0.0"/>
  </numFmts>
  <fonts count="21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Helv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7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6.5"/>
      <name val="Times New Roman"/>
      <family val="1"/>
      <charset val="204"/>
    </font>
    <font>
      <b/>
      <sz val="8"/>
      <name val="Helv"/>
    </font>
    <font>
      <b/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186">
    <xf numFmtId="0" fontId="0" fillId="0" borderId="0" xfId="0"/>
    <xf numFmtId="0" fontId="0" fillId="2" borderId="0" xfId="0" applyFill="1"/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/>
    <xf numFmtId="0" fontId="18" fillId="0" borderId="1" xfId="0" applyFont="1" applyFill="1" applyBorder="1" applyAlignment="1">
      <alignment horizontal="center" vertical="center" textRotation="90" wrapText="1"/>
    </xf>
    <xf numFmtId="0" fontId="13" fillId="0" borderId="1" xfId="0" applyFont="1" applyFill="1" applyBorder="1"/>
    <xf numFmtId="0" fontId="8" fillId="3" borderId="0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166" fontId="6" fillId="2" borderId="2" xfId="0" applyNumberFormat="1" applyFont="1" applyFill="1" applyBorder="1" applyAlignment="1">
      <alignment horizontal="center" vertical="center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textRotation="90" wrapText="1"/>
    </xf>
    <xf numFmtId="0" fontId="13" fillId="2" borderId="1" xfId="0" applyFont="1" applyFill="1" applyBorder="1"/>
    <xf numFmtId="14" fontId="6" fillId="2" borderId="1" xfId="0" applyNumberFormat="1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0" fontId="0" fillId="0" borderId="0" xfId="0" applyFill="1" applyBorder="1"/>
    <xf numFmtId="0" fontId="14" fillId="0" borderId="0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textRotation="90" wrapText="1"/>
    </xf>
    <xf numFmtId="0" fontId="1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textRotation="90" wrapText="1"/>
    </xf>
    <xf numFmtId="0" fontId="6" fillId="2" borderId="0" xfId="0" applyFont="1" applyFill="1" applyAlignment="1">
      <alignment horizontal="justify" vertic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12" fillId="2" borderId="0" xfId="0" applyFont="1" applyFill="1" applyAlignment="1"/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justify"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/>
    <xf numFmtId="0" fontId="9" fillId="2" borderId="0" xfId="0" applyFont="1" applyFill="1" applyAlignment="1">
      <alignment vertical="center"/>
    </xf>
    <xf numFmtId="0" fontId="17" fillId="2" borderId="0" xfId="0" applyFont="1" applyFill="1" applyAlignment="1"/>
    <xf numFmtId="0" fontId="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1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justify" vertical="center" shrinkToFit="1"/>
    </xf>
    <xf numFmtId="0" fontId="5" fillId="2" borderId="0" xfId="0" applyFont="1" applyFill="1" applyAlignment="1">
      <alignment vertical="center" shrinkToFit="1"/>
    </xf>
    <xf numFmtId="0" fontId="12" fillId="2" borderId="0" xfId="0" applyFont="1" applyFill="1" applyAlignment="1">
      <alignment shrinkToFit="1"/>
    </xf>
    <xf numFmtId="0" fontId="5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justify" vertical="center"/>
    </xf>
    <xf numFmtId="0" fontId="6" fillId="2" borderId="0" xfId="0" applyFont="1" applyFill="1" applyBorder="1" applyAlignment="1">
      <alignment horizontal="justify" vertical="center" wrapText="1"/>
    </xf>
    <xf numFmtId="0" fontId="5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horizontal="justify" vertical="center"/>
    </xf>
    <xf numFmtId="0" fontId="6" fillId="2" borderId="5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justify" vertical="center"/>
    </xf>
    <xf numFmtId="0" fontId="2" fillId="0" borderId="0" xfId="0" applyFont="1" applyFill="1" applyAlignment="1">
      <alignment vertical="center"/>
    </xf>
    <xf numFmtId="0" fontId="12" fillId="0" borderId="0" xfId="0" applyFont="1" applyFill="1" applyAlignment="1"/>
    <xf numFmtId="0" fontId="6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7" fillId="0" borderId="0" xfId="0" applyFont="1" applyFill="1" applyAlignment="1"/>
    <xf numFmtId="0" fontId="11" fillId="0" borderId="0" xfId="0" applyFont="1" applyFill="1" applyAlignment="1">
      <alignment horizontal="justify" vertical="center"/>
    </xf>
    <xf numFmtId="0" fontId="9" fillId="0" borderId="0" xfId="0" applyFont="1" applyFill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/>
    <xf numFmtId="0" fontId="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6" fillId="0" borderId="0" xfId="0" applyFont="1" applyFill="1" applyBorder="1" applyAlignment="1">
      <alignment horizontal="justify" vertical="center" shrinkToFit="1"/>
    </xf>
    <xf numFmtId="0" fontId="5" fillId="0" borderId="0" xfId="0" applyFont="1" applyFill="1" applyAlignment="1">
      <alignment vertical="center" shrinkToFit="1"/>
    </xf>
    <xf numFmtId="0" fontId="12" fillId="0" borderId="0" xfId="0" applyFont="1" applyFill="1" applyAlignment="1">
      <alignment shrinkToFit="1"/>
    </xf>
    <xf numFmtId="0" fontId="5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justify" vertical="center"/>
    </xf>
    <xf numFmtId="0" fontId="6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justify" vertical="center"/>
    </xf>
    <xf numFmtId="0" fontId="6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2" fillId="0" borderId="5" xfId="0" applyFont="1" applyFill="1" applyBorder="1" applyAlignment="1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1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textRotation="90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vertical="center" textRotation="90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166" fontId="6" fillId="0" borderId="2" xfId="0" applyNumberFormat="1" applyFont="1" applyFill="1" applyBorder="1" applyAlignment="1">
      <alignment horizontal="center" vertical="center" wrapText="1"/>
    </xf>
    <xf numFmtId="166" fontId="6" fillId="0" borderId="4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166" fontId="5" fillId="0" borderId="4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6" fillId="0" borderId="8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166" fontId="11" fillId="0" borderId="4" xfId="0" applyNumberFormat="1" applyFont="1" applyFill="1" applyBorder="1" applyAlignment="1">
      <alignment horizontal="center" vertical="center" wrapText="1"/>
    </xf>
    <xf numFmtId="166" fontId="11" fillId="0" borderId="8" xfId="0" applyNumberFormat="1" applyFont="1" applyFill="1" applyBorder="1" applyAlignment="1">
      <alignment horizontal="center" vertical="center" wrapText="1"/>
    </xf>
    <xf numFmtId="166" fontId="11" fillId="0" borderId="13" xfId="0" applyNumberFormat="1" applyFont="1" applyFill="1" applyBorder="1" applyAlignment="1">
      <alignment horizontal="center" vertical="center" wrapText="1"/>
    </xf>
    <xf numFmtId="166" fontId="9" fillId="0" borderId="13" xfId="0" applyNumberFormat="1" applyFont="1" applyFill="1" applyBorder="1" applyAlignment="1">
      <alignment horizontal="center" vertical="center" wrapText="1"/>
    </xf>
    <xf numFmtId="166" fontId="11" fillId="0" borderId="7" xfId="0" applyNumberFormat="1" applyFont="1" applyFill="1" applyBorder="1" applyAlignment="1">
      <alignment horizontal="center" vertical="center" wrapText="1"/>
    </xf>
    <xf numFmtId="166" fontId="9" fillId="0" borderId="7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horizontal="left" wrapText="1"/>
    </xf>
  </cellXfs>
  <cellStyles count="3">
    <cellStyle name="Обычный" xfId="0" builtinId="0"/>
    <cellStyle name="Обычный 2" xfId="2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86"/>
  <sheetViews>
    <sheetView view="pageBreakPreview" topLeftCell="A4" zoomScale="80" zoomScaleNormal="70" zoomScaleSheetLayoutView="80" workbookViewId="0">
      <selection activeCell="C12" sqref="C12"/>
    </sheetView>
  </sheetViews>
  <sheetFormatPr defaultRowHeight="14.4" x14ac:dyDescent="0.3"/>
  <cols>
    <col min="3" max="3" width="24" customWidth="1"/>
    <col min="6" max="14" width="0" hidden="1" customWidth="1"/>
    <col min="25" max="26" width="9.109375" style="1"/>
    <col min="27" max="27" width="24" style="1" customWidth="1"/>
    <col min="28" max="29" width="9.109375" style="1"/>
    <col min="30" max="38" width="0" style="1" hidden="1" customWidth="1"/>
    <col min="39" max="48" width="9.109375" style="1"/>
  </cols>
  <sheetData>
    <row r="1" spans="1:50" s="13" customFormat="1" ht="27.75" customHeight="1" x14ac:dyDescent="0.3">
      <c r="A1" s="70" t="s">
        <v>17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130" t="s">
        <v>17</v>
      </c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  <c r="AT1" s="131"/>
      <c r="AU1" s="131"/>
      <c r="AV1" s="131"/>
      <c r="AW1" s="16"/>
      <c r="AX1" s="16"/>
    </row>
    <row r="2" spans="1:50" s="12" customFormat="1" x14ac:dyDescent="0.3"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50" s="12" customFormat="1" ht="78.75" customHeight="1" x14ac:dyDescent="0.3">
      <c r="A3" s="134" t="s">
        <v>80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29" t="s">
        <v>80</v>
      </c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</row>
    <row r="4" spans="1:50" ht="15" customHeight="1" x14ac:dyDescent="0.3">
      <c r="A4" s="127" t="s">
        <v>64</v>
      </c>
      <c r="B4" s="127" t="s">
        <v>81</v>
      </c>
      <c r="C4" s="127" t="s">
        <v>82</v>
      </c>
      <c r="D4" s="127" t="s">
        <v>74</v>
      </c>
      <c r="E4" s="127" t="s">
        <v>75</v>
      </c>
      <c r="F4" s="135" t="s">
        <v>78</v>
      </c>
      <c r="G4" s="127" t="s">
        <v>83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U4" s="127"/>
      <c r="V4" s="127"/>
      <c r="W4" s="127"/>
      <c r="X4" s="127"/>
      <c r="Y4" s="64" t="s">
        <v>64</v>
      </c>
      <c r="Z4" s="64" t="s">
        <v>81</v>
      </c>
      <c r="AA4" s="64" t="s">
        <v>82</v>
      </c>
      <c r="AB4" s="64" t="s">
        <v>74</v>
      </c>
      <c r="AC4" s="64" t="s">
        <v>75</v>
      </c>
      <c r="AD4" s="68" t="s">
        <v>78</v>
      </c>
      <c r="AE4" s="64" t="s">
        <v>83</v>
      </c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</row>
    <row r="5" spans="1:50" ht="15" customHeight="1" x14ac:dyDescent="0.3">
      <c r="A5" s="127"/>
      <c r="B5" s="127"/>
      <c r="C5" s="127"/>
      <c r="D5" s="127"/>
      <c r="E5" s="127"/>
      <c r="F5" s="135"/>
      <c r="G5" s="127">
        <v>2017</v>
      </c>
      <c r="H5" s="127"/>
      <c r="I5" s="127">
        <v>2018</v>
      </c>
      <c r="J5" s="127"/>
      <c r="K5" s="127">
        <v>2019</v>
      </c>
      <c r="L5" s="127"/>
      <c r="M5" s="127">
        <v>2020</v>
      </c>
      <c r="N5" s="127"/>
      <c r="O5" s="127">
        <v>2021</v>
      </c>
      <c r="P5" s="127"/>
      <c r="Q5" s="127">
        <v>2022</v>
      </c>
      <c r="R5" s="127"/>
      <c r="S5" s="127">
        <v>2023</v>
      </c>
      <c r="T5" s="127"/>
      <c r="U5" s="127">
        <v>2024</v>
      </c>
      <c r="V5" s="127"/>
      <c r="W5" s="127">
        <v>2025</v>
      </c>
      <c r="X5" s="127"/>
      <c r="Y5" s="64"/>
      <c r="Z5" s="64"/>
      <c r="AA5" s="64"/>
      <c r="AB5" s="64"/>
      <c r="AC5" s="64"/>
      <c r="AD5" s="68"/>
      <c r="AE5" s="64">
        <v>2017</v>
      </c>
      <c r="AF5" s="64"/>
      <c r="AG5" s="64">
        <v>2018</v>
      </c>
      <c r="AH5" s="64"/>
      <c r="AI5" s="64">
        <v>2019</v>
      </c>
      <c r="AJ5" s="64"/>
      <c r="AK5" s="64">
        <v>2020</v>
      </c>
      <c r="AL5" s="64"/>
      <c r="AM5" s="64">
        <v>2021</v>
      </c>
      <c r="AN5" s="64"/>
      <c r="AO5" s="64">
        <v>2022</v>
      </c>
      <c r="AP5" s="64"/>
      <c r="AQ5" s="64">
        <v>2023</v>
      </c>
      <c r="AR5" s="64"/>
      <c r="AS5" s="64">
        <v>2024</v>
      </c>
      <c r="AT5" s="64"/>
      <c r="AU5" s="64">
        <v>2025</v>
      </c>
      <c r="AV5" s="64"/>
    </row>
    <row r="6" spans="1:50" ht="54" customHeight="1" x14ac:dyDescent="0.3">
      <c r="A6" s="127"/>
      <c r="B6" s="127"/>
      <c r="C6" s="127"/>
      <c r="D6" s="127"/>
      <c r="E6" s="127"/>
      <c r="F6" s="135"/>
      <c r="G6" s="14" t="s">
        <v>7</v>
      </c>
      <c r="H6" s="14" t="s">
        <v>8</v>
      </c>
      <c r="I6" s="14" t="s">
        <v>7</v>
      </c>
      <c r="J6" s="14" t="s">
        <v>8</v>
      </c>
      <c r="K6" s="14" t="s">
        <v>7</v>
      </c>
      <c r="L6" s="14" t="s">
        <v>8</v>
      </c>
      <c r="M6" s="14" t="s">
        <v>7</v>
      </c>
      <c r="N6" s="14" t="s">
        <v>8</v>
      </c>
      <c r="O6" s="14" t="s">
        <v>7</v>
      </c>
      <c r="P6" s="14" t="s">
        <v>8</v>
      </c>
      <c r="Q6" s="14" t="s">
        <v>7</v>
      </c>
      <c r="R6" s="14" t="s">
        <v>8</v>
      </c>
      <c r="S6" s="14" t="s">
        <v>7</v>
      </c>
      <c r="T6" s="14" t="s">
        <v>8</v>
      </c>
      <c r="U6" s="14" t="s">
        <v>7</v>
      </c>
      <c r="V6" s="14" t="s">
        <v>8</v>
      </c>
      <c r="W6" s="14" t="s">
        <v>7</v>
      </c>
      <c r="X6" s="14" t="s">
        <v>8</v>
      </c>
      <c r="Y6" s="64"/>
      <c r="Z6" s="64"/>
      <c r="AA6" s="64"/>
      <c r="AB6" s="64"/>
      <c r="AC6" s="64"/>
      <c r="AD6" s="68"/>
      <c r="AE6" s="35" t="s">
        <v>7</v>
      </c>
      <c r="AF6" s="35" t="s">
        <v>8</v>
      </c>
      <c r="AG6" s="35" t="s">
        <v>7</v>
      </c>
      <c r="AH6" s="35" t="s">
        <v>8</v>
      </c>
      <c r="AI6" s="35" t="s">
        <v>7</v>
      </c>
      <c r="AJ6" s="35" t="s">
        <v>8</v>
      </c>
      <c r="AK6" s="35" t="s">
        <v>7</v>
      </c>
      <c r="AL6" s="35" t="s">
        <v>8</v>
      </c>
      <c r="AM6" s="35" t="s">
        <v>7</v>
      </c>
      <c r="AN6" s="35" t="s">
        <v>8</v>
      </c>
      <c r="AO6" s="35" t="s">
        <v>7</v>
      </c>
      <c r="AP6" s="35" t="s">
        <v>8</v>
      </c>
      <c r="AQ6" s="35" t="s">
        <v>7</v>
      </c>
      <c r="AR6" s="35" t="s">
        <v>8</v>
      </c>
      <c r="AS6" s="35" t="s">
        <v>7</v>
      </c>
      <c r="AT6" s="35" t="s">
        <v>8</v>
      </c>
      <c r="AU6" s="35" t="s">
        <v>7</v>
      </c>
      <c r="AV6" s="35" t="s">
        <v>8</v>
      </c>
    </row>
    <row r="7" spans="1:50" ht="15" customHeight="1" x14ac:dyDescent="0.3">
      <c r="A7" s="18">
        <v>1</v>
      </c>
      <c r="B7" s="18">
        <v>2</v>
      </c>
      <c r="C7" s="18">
        <v>3</v>
      </c>
      <c r="D7" s="15"/>
      <c r="E7" s="18">
        <v>4</v>
      </c>
      <c r="F7" s="18">
        <v>5</v>
      </c>
      <c r="G7" s="18">
        <v>6</v>
      </c>
      <c r="H7" s="18">
        <v>7</v>
      </c>
      <c r="I7" s="18">
        <v>8</v>
      </c>
      <c r="J7" s="18">
        <v>9</v>
      </c>
      <c r="K7" s="18">
        <v>10</v>
      </c>
      <c r="L7" s="18">
        <v>11</v>
      </c>
      <c r="M7" s="18">
        <v>12</v>
      </c>
      <c r="N7" s="18">
        <v>13</v>
      </c>
      <c r="O7" s="18">
        <v>14</v>
      </c>
      <c r="P7" s="18">
        <v>15</v>
      </c>
      <c r="Q7" s="18">
        <v>16</v>
      </c>
      <c r="R7" s="18">
        <v>17</v>
      </c>
      <c r="S7" s="18">
        <v>18</v>
      </c>
      <c r="T7" s="18">
        <v>19</v>
      </c>
      <c r="U7" s="18">
        <v>20</v>
      </c>
      <c r="V7" s="18">
        <v>21</v>
      </c>
      <c r="W7" s="18">
        <v>22</v>
      </c>
      <c r="X7" s="18">
        <v>23</v>
      </c>
      <c r="Y7" s="26">
        <v>1</v>
      </c>
      <c r="Z7" s="26">
        <v>2</v>
      </c>
      <c r="AA7" s="26">
        <v>3</v>
      </c>
      <c r="AB7" s="36"/>
      <c r="AC7" s="26">
        <v>4</v>
      </c>
      <c r="AD7" s="26">
        <v>5</v>
      </c>
      <c r="AE7" s="26">
        <v>6</v>
      </c>
      <c r="AF7" s="26">
        <v>7</v>
      </c>
      <c r="AG7" s="26">
        <v>8</v>
      </c>
      <c r="AH7" s="26">
        <v>9</v>
      </c>
      <c r="AI7" s="26">
        <v>10</v>
      </c>
      <c r="AJ7" s="26">
        <v>11</v>
      </c>
      <c r="AK7" s="26">
        <v>12</v>
      </c>
      <c r="AL7" s="26">
        <v>13</v>
      </c>
      <c r="AM7" s="26">
        <v>14</v>
      </c>
      <c r="AN7" s="26">
        <v>15</v>
      </c>
      <c r="AO7" s="26">
        <v>16</v>
      </c>
      <c r="AP7" s="26">
        <v>17</v>
      </c>
      <c r="AQ7" s="26">
        <v>18</v>
      </c>
      <c r="AR7" s="26">
        <v>19</v>
      </c>
      <c r="AS7" s="26">
        <v>20</v>
      </c>
      <c r="AT7" s="26">
        <v>21</v>
      </c>
      <c r="AU7" s="26">
        <v>22</v>
      </c>
      <c r="AV7" s="26">
        <v>23</v>
      </c>
    </row>
    <row r="8" spans="1:50" ht="78.75" customHeight="1" x14ac:dyDescent="0.3">
      <c r="A8" s="127">
        <v>1</v>
      </c>
      <c r="B8" s="127" t="s">
        <v>84</v>
      </c>
      <c r="C8" s="17" t="s">
        <v>9</v>
      </c>
      <c r="D8" s="18" t="s">
        <v>85</v>
      </c>
      <c r="E8" s="18" t="s">
        <v>59</v>
      </c>
      <c r="F8" s="18">
        <v>22.35</v>
      </c>
      <c r="G8" s="18">
        <v>23.5</v>
      </c>
      <c r="H8" s="18">
        <v>23.5</v>
      </c>
      <c r="I8" s="18">
        <v>23.7</v>
      </c>
      <c r="J8" s="18">
        <v>23.7</v>
      </c>
      <c r="K8" s="18">
        <v>23.8</v>
      </c>
      <c r="L8" s="18">
        <v>23.8</v>
      </c>
      <c r="M8" s="18">
        <v>24.2</v>
      </c>
      <c r="N8" s="18">
        <f>23.9+0.3</f>
        <v>24.2</v>
      </c>
      <c r="O8" s="18">
        <v>24.6</v>
      </c>
      <c r="P8" s="4">
        <f>24.2+0.2</f>
        <v>24.4</v>
      </c>
      <c r="Q8" s="18">
        <v>25.5</v>
      </c>
      <c r="R8" s="4">
        <f>24.4+0.3</f>
        <v>24.7</v>
      </c>
      <c r="S8" s="18">
        <v>25.9</v>
      </c>
      <c r="T8" s="4">
        <f>24.7+0.2</f>
        <v>24.9</v>
      </c>
      <c r="U8" s="18">
        <v>26.2</v>
      </c>
      <c r="V8" s="4">
        <f>24.9+0.3</f>
        <v>25.2</v>
      </c>
      <c r="W8" s="4">
        <v>26.6</v>
      </c>
      <c r="X8" s="4">
        <f>25.2+0.2</f>
        <v>25.4</v>
      </c>
      <c r="Y8" s="64">
        <v>1</v>
      </c>
      <c r="Z8" s="64" t="s">
        <v>84</v>
      </c>
      <c r="AA8" s="24" t="s">
        <v>9</v>
      </c>
      <c r="AB8" s="26" t="s">
        <v>85</v>
      </c>
      <c r="AC8" s="26" t="s">
        <v>59</v>
      </c>
      <c r="AD8" s="26">
        <v>22.35</v>
      </c>
      <c r="AE8" s="26">
        <v>23.5</v>
      </c>
      <c r="AF8" s="26">
        <v>23.5</v>
      </c>
      <c r="AG8" s="26">
        <v>23.7</v>
      </c>
      <c r="AH8" s="26">
        <v>23.7</v>
      </c>
      <c r="AI8" s="26">
        <v>23.8</v>
      </c>
      <c r="AJ8" s="26">
        <v>23.8</v>
      </c>
      <c r="AK8" s="26">
        <v>24.2</v>
      </c>
      <c r="AL8" s="26">
        <f>23.9+0.3</f>
        <v>24.2</v>
      </c>
      <c r="AM8" s="26">
        <v>24.6</v>
      </c>
      <c r="AN8" s="27">
        <f>24.2+0.2</f>
        <v>24.4</v>
      </c>
      <c r="AO8" s="26">
        <v>25.5</v>
      </c>
      <c r="AP8" s="27">
        <f>24.4+0.3</f>
        <v>24.7</v>
      </c>
      <c r="AQ8" s="26">
        <v>25.9</v>
      </c>
      <c r="AR8" s="27">
        <f>24.7+0.2</f>
        <v>24.9</v>
      </c>
      <c r="AS8" s="26">
        <v>26.2</v>
      </c>
      <c r="AT8" s="27">
        <f>24.9+0.3</f>
        <v>25.2</v>
      </c>
      <c r="AU8" s="27">
        <v>26.6</v>
      </c>
      <c r="AV8" s="27">
        <f>25.2+0.2</f>
        <v>25.4</v>
      </c>
    </row>
    <row r="9" spans="1:50" ht="61.2" x14ac:dyDescent="0.3">
      <c r="A9" s="127"/>
      <c r="B9" s="127"/>
      <c r="C9" s="17" t="s">
        <v>10</v>
      </c>
      <c r="D9" s="18" t="s">
        <v>85</v>
      </c>
      <c r="E9" s="18" t="s">
        <v>59</v>
      </c>
      <c r="F9" s="18">
        <v>1.2</v>
      </c>
      <c r="G9" s="18">
        <v>1.23</v>
      </c>
      <c r="H9" s="18">
        <v>1.28</v>
      </c>
      <c r="I9" s="18">
        <v>1.4</v>
      </c>
      <c r="J9" s="18">
        <v>1.4</v>
      </c>
      <c r="K9" s="5">
        <f>174.2*100/14227.3</f>
        <v>1.2244065985816002</v>
      </c>
      <c r="L9" s="5">
        <v>1.4</v>
      </c>
      <c r="M9" s="5">
        <v>1.1000000000000001</v>
      </c>
      <c r="N9" s="5">
        <v>1.5</v>
      </c>
      <c r="O9" s="6">
        <v>1.3</v>
      </c>
      <c r="P9" s="5">
        <v>1.5</v>
      </c>
      <c r="Q9" s="6">
        <v>1.2</v>
      </c>
      <c r="R9" s="5">
        <v>1.6</v>
      </c>
      <c r="S9" s="6">
        <f>156*100/15597.3</f>
        <v>1.0001731068838837</v>
      </c>
      <c r="T9" s="5">
        <v>1.3</v>
      </c>
      <c r="U9" s="6">
        <v>0.8</v>
      </c>
      <c r="V9" s="5">
        <v>1.3</v>
      </c>
      <c r="W9" s="7">
        <v>0.9</v>
      </c>
      <c r="X9" s="5">
        <v>1.4</v>
      </c>
      <c r="Y9" s="64"/>
      <c r="Z9" s="64"/>
      <c r="AA9" s="24" t="s">
        <v>10</v>
      </c>
      <c r="AB9" s="26" t="s">
        <v>85</v>
      </c>
      <c r="AC9" s="26" t="s">
        <v>59</v>
      </c>
      <c r="AD9" s="26">
        <v>1.2</v>
      </c>
      <c r="AE9" s="26">
        <v>1.23</v>
      </c>
      <c r="AF9" s="26">
        <v>1.28</v>
      </c>
      <c r="AG9" s="26">
        <v>1.4</v>
      </c>
      <c r="AH9" s="26">
        <v>1.4</v>
      </c>
      <c r="AI9" s="28">
        <f>174.2*100/14227.3</f>
        <v>1.2244065985816002</v>
      </c>
      <c r="AJ9" s="28">
        <v>1.4</v>
      </c>
      <c r="AK9" s="28">
        <v>1.1000000000000001</v>
      </c>
      <c r="AL9" s="28">
        <v>1.5</v>
      </c>
      <c r="AM9" s="29">
        <v>1.3</v>
      </c>
      <c r="AN9" s="28">
        <v>1.5</v>
      </c>
      <c r="AO9" s="29">
        <v>1.2</v>
      </c>
      <c r="AP9" s="28">
        <v>1.6</v>
      </c>
      <c r="AQ9" s="29">
        <f>156*100/15597.3</f>
        <v>1.0001731068838837</v>
      </c>
      <c r="AR9" s="28">
        <v>1.3</v>
      </c>
      <c r="AS9" s="29">
        <v>0.8</v>
      </c>
      <c r="AT9" s="28">
        <v>1.3</v>
      </c>
      <c r="AU9" s="30">
        <v>0.9</v>
      </c>
      <c r="AV9" s="28">
        <v>1.4</v>
      </c>
    </row>
    <row r="10" spans="1:50" ht="61.2" x14ac:dyDescent="0.3">
      <c r="A10" s="127"/>
      <c r="B10" s="127"/>
      <c r="C10" s="22" t="s">
        <v>21</v>
      </c>
      <c r="D10" s="18" t="s">
        <v>76</v>
      </c>
      <c r="E10" s="18" t="s">
        <v>59</v>
      </c>
      <c r="F10" s="127" t="s">
        <v>11</v>
      </c>
      <c r="G10" s="128"/>
      <c r="H10" s="128"/>
      <c r="I10" s="128"/>
      <c r="J10" s="128"/>
      <c r="K10" s="8">
        <v>9693</v>
      </c>
      <c r="L10" s="8">
        <v>12834</v>
      </c>
      <c r="M10" s="8">
        <v>9333</v>
      </c>
      <c r="N10" s="8">
        <v>12190</v>
      </c>
      <c r="O10" s="9">
        <f>9333-70</f>
        <v>9263</v>
      </c>
      <c r="P10" s="8">
        <v>10882</v>
      </c>
      <c r="Q10" s="9">
        <f>9263-367</f>
        <v>8896</v>
      </c>
      <c r="R10" s="8">
        <v>11464</v>
      </c>
      <c r="S10" s="9">
        <v>8529</v>
      </c>
      <c r="T10" s="8">
        <v>8649</v>
      </c>
      <c r="U10" s="9">
        <v>8622</v>
      </c>
      <c r="V10" s="8">
        <v>9349</v>
      </c>
      <c r="W10" s="9">
        <v>8513</v>
      </c>
      <c r="X10" s="8">
        <v>10049</v>
      </c>
      <c r="Y10" s="64"/>
      <c r="Z10" s="64"/>
      <c r="AA10" s="25" t="s">
        <v>21</v>
      </c>
      <c r="AB10" s="26" t="s">
        <v>76</v>
      </c>
      <c r="AC10" s="26" t="s">
        <v>59</v>
      </c>
      <c r="AD10" s="64" t="s">
        <v>11</v>
      </c>
      <c r="AE10" s="65"/>
      <c r="AF10" s="65"/>
      <c r="AG10" s="65"/>
      <c r="AH10" s="65"/>
      <c r="AI10" s="2">
        <v>9693</v>
      </c>
      <c r="AJ10" s="2">
        <v>12834</v>
      </c>
      <c r="AK10" s="2">
        <v>9333</v>
      </c>
      <c r="AL10" s="2">
        <v>12190</v>
      </c>
      <c r="AM10" s="3">
        <f>9333-70</f>
        <v>9263</v>
      </c>
      <c r="AN10" s="2">
        <v>10882</v>
      </c>
      <c r="AO10" s="3">
        <f>9263-367</f>
        <v>8896</v>
      </c>
      <c r="AP10" s="2">
        <v>11464</v>
      </c>
      <c r="AQ10" s="3">
        <v>8529</v>
      </c>
      <c r="AR10" s="2">
        <v>8649</v>
      </c>
      <c r="AS10" s="3">
        <v>8622</v>
      </c>
      <c r="AT10" s="2">
        <v>9349</v>
      </c>
      <c r="AU10" s="3">
        <v>8513</v>
      </c>
      <c r="AV10" s="2">
        <v>10049</v>
      </c>
    </row>
    <row r="11" spans="1:50" ht="61.2" x14ac:dyDescent="0.3">
      <c r="A11" s="127"/>
      <c r="B11" s="127"/>
      <c r="C11" s="17" t="s">
        <v>12</v>
      </c>
      <c r="D11" s="18" t="s">
        <v>76</v>
      </c>
      <c r="E11" s="18" t="s">
        <v>59</v>
      </c>
      <c r="F11" s="18">
        <v>54.3</v>
      </c>
      <c r="G11" s="18">
        <v>100</v>
      </c>
      <c r="H11" s="18">
        <v>57.11</v>
      </c>
      <c r="I11" s="18">
        <v>100</v>
      </c>
      <c r="J11" s="20">
        <v>64.099999999999994</v>
      </c>
      <c r="K11" s="18">
        <v>100</v>
      </c>
      <c r="L11" s="19">
        <f>4318.5*100/6921.7</f>
        <v>62.390742158718233</v>
      </c>
      <c r="M11" s="18">
        <v>100</v>
      </c>
      <c r="N11" s="19">
        <f>4032*100/7461.8</f>
        <v>54.035219384062827</v>
      </c>
      <c r="O11" s="18">
        <v>100</v>
      </c>
      <c r="P11" s="19">
        <v>53.2</v>
      </c>
      <c r="Q11" s="18">
        <v>100</v>
      </c>
      <c r="R11" s="19">
        <v>49</v>
      </c>
      <c r="S11" s="18">
        <v>100</v>
      </c>
      <c r="T11" s="19">
        <v>51.5</v>
      </c>
      <c r="U11" s="18">
        <v>100</v>
      </c>
      <c r="V11" s="19">
        <v>53.1</v>
      </c>
      <c r="W11" s="18">
        <v>100</v>
      </c>
      <c r="X11" s="19">
        <v>53.1</v>
      </c>
      <c r="Y11" s="64"/>
      <c r="Z11" s="64"/>
      <c r="AA11" s="24" t="s">
        <v>12</v>
      </c>
      <c r="AB11" s="26" t="s">
        <v>76</v>
      </c>
      <c r="AC11" s="26" t="s">
        <v>59</v>
      </c>
      <c r="AD11" s="26">
        <v>54.3</v>
      </c>
      <c r="AE11" s="26">
        <v>100</v>
      </c>
      <c r="AF11" s="26">
        <v>57.11</v>
      </c>
      <c r="AG11" s="26">
        <v>100</v>
      </c>
      <c r="AH11" s="31">
        <v>64.099999999999994</v>
      </c>
      <c r="AI11" s="26">
        <v>100</v>
      </c>
      <c r="AJ11" s="32">
        <f>4318.5*100/6921.7</f>
        <v>62.390742158718233</v>
      </c>
      <c r="AK11" s="26">
        <v>100</v>
      </c>
      <c r="AL11" s="32">
        <f>4032*100/7461.8</f>
        <v>54.035219384062827</v>
      </c>
      <c r="AM11" s="26">
        <v>100</v>
      </c>
      <c r="AN11" s="32">
        <v>53.2</v>
      </c>
      <c r="AO11" s="26">
        <v>100</v>
      </c>
      <c r="AP11" s="32">
        <v>49</v>
      </c>
      <c r="AQ11" s="26">
        <v>100</v>
      </c>
      <c r="AR11" s="32">
        <v>51.5</v>
      </c>
      <c r="AS11" s="26">
        <v>100</v>
      </c>
      <c r="AT11" s="32">
        <v>53.1</v>
      </c>
      <c r="AU11" s="26">
        <v>100</v>
      </c>
      <c r="AV11" s="32">
        <v>53.1</v>
      </c>
    </row>
    <row r="12" spans="1:50" ht="45" customHeight="1" x14ac:dyDescent="0.3">
      <c r="A12" s="132" t="s">
        <v>22</v>
      </c>
      <c r="B12" s="127" t="s">
        <v>6</v>
      </c>
      <c r="C12" s="17" t="s">
        <v>123</v>
      </c>
      <c r="D12" s="18" t="s">
        <v>76</v>
      </c>
      <c r="E12" s="127" t="s">
        <v>59</v>
      </c>
      <c r="F12" s="18">
        <v>3</v>
      </c>
      <c r="G12" s="18">
        <v>56</v>
      </c>
      <c r="H12" s="18">
        <v>2</v>
      </c>
      <c r="I12" s="18">
        <f>25+1</f>
        <v>26</v>
      </c>
      <c r="J12" s="18">
        <v>7</v>
      </c>
      <c r="K12" s="18">
        <v>150</v>
      </c>
      <c r="L12" s="18">
        <v>51</v>
      </c>
      <c r="M12" s="18">
        <v>63</v>
      </c>
      <c r="N12" s="18">
        <v>36</v>
      </c>
      <c r="O12" s="18">
        <v>42</v>
      </c>
      <c r="P12" s="18">
        <v>10</v>
      </c>
      <c r="Q12" s="18">
        <v>152</v>
      </c>
      <c r="R12" s="18">
        <v>67</v>
      </c>
      <c r="S12" s="18">
        <v>141</v>
      </c>
      <c r="T12" s="18">
        <v>115</v>
      </c>
      <c r="U12" s="39">
        <v>101</v>
      </c>
      <c r="V12" s="39">
        <v>78</v>
      </c>
      <c r="W12" s="39">
        <v>29</v>
      </c>
      <c r="X12" s="39">
        <v>0</v>
      </c>
      <c r="Y12" s="66" t="s">
        <v>22</v>
      </c>
      <c r="Z12" s="64" t="s">
        <v>6</v>
      </c>
      <c r="AA12" s="24" t="s">
        <v>123</v>
      </c>
      <c r="AB12" s="26" t="s">
        <v>76</v>
      </c>
      <c r="AC12" s="64" t="s">
        <v>59</v>
      </c>
      <c r="AD12" s="26">
        <v>3</v>
      </c>
      <c r="AE12" s="26">
        <v>56</v>
      </c>
      <c r="AF12" s="26">
        <v>2</v>
      </c>
      <c r="AG12" s="26">
        <f>25+1</f>
        <v>26</v>
      </c>
      <c r="AH12" s="26">
        <v>7</v>
      </c>
      <c r="AI12" s="26">
        <v>150</v>
      </c>
      <c r="AJ12" s="26">
        <v>51</v>
      </c>
      <c r="AK12" s="26">
        <v>63</v>
      </c>
      <c r="AL12" s="26">
        <v>36</v>
      </c>
      <c r="AM12" s="26">
        <v>42</v>
      </c>
      <c r="AN12" s="26">
        <v>10</v>
      </c>
      <c r="AO12" s="26">
        <v>152</v>
      </c>
      <c r="AP12" s="26">
        <v>67</v>
      </c>
      <c r="AQ12" s="26">
        <v>141</v>
      </c>
      <c r="AR12" s="26">
        <v>115</v>
      </c>
      <c r="AS12" s="26">
        <v>101</v>
      </c>
      <c r="AT12" s="26">
        <v>78</v>
      </c>
      <c r="AU12" s="26">
        <v>29</v>
      </c>
      <c r="AV12" s="26">
        <v>0</v>
      </c>
    </row>
    <row r="13" spans="1:50" ht="40.799999999999997" x14ac:dyDescent="0.3">
      <c r="A13" s="132"/>
      <c r="B13" s="127"/>
      <c r="C13" s="17" t="s">
        <v>18</v>
      </c>
      <c r="D13" s="18" t="s">
        <v>76</v>
      </c>
      <c r="E13" s="127"/>
      <c r="F13" s="18">
        <v>3</v>
      </c>
      <c r="G13" s="18">
        <v>33</v>
      </c>
      <c r="H13" s="18" t="s">
        <v>125</v>
      </c>
      <c r="I13" s="18">
        <v>25</v>
      </c>
      <c r="J13" s="18" t="s">
        <v>121</v>
      </c>
      <c r="K13" s="18">
        <v>44</v>
      </c>
      <c r="L13" s="18" t="s">
        <v>126</v>
      </c>
      <c r="M13" s="18">
        <v>6</v>
      </c>
      <c r="N13" s="18" t="s">
        <v>138</v>
      </c>
      <c r="O13" s="18">
        <v>9</v>
      </c>
      <c r="P13" s="18" t="s">
        <v>139</v>
      </c>
      <c r="Q13" s="18">
        <v>7</v>
      </c>
      <c r="R13" s="18" t="s">
        <v>139</v>
      </c>
      <c r="S13" s="18">
        <v>26</v>
      </c>
      <c r="T13" s="18" t="s">
        <v>139</v>
      </c>
      <c r="U13" s="39">
        <v>24</v>
      </c>
      <c r="V13" s="39" t="s">
        <v>139</v>
      </c>
      <c r="W13" s="39">
        <v>29</v>
      </c>
      <c r="X13" s="39" t="s">
        <v>139</v>
      </c>
      <c r="Y13" s="66"/>
      <c r="Z13" s="64"/>
      <c r="AA13" s="24" t="s">
        <v>18</v>
      </c>
      <c r="AB13" s="26" t="s">
        <v>76</v>
      </c>
      <c r="AC13" s="64"/>
      <c r="AD13" s="26">
        <v>3</v>
      </c>
      <c r="AE13" s="26">
        <v>33</v>
      </c>
      <c r="AF13" s="26" t="s">
        <v>125</v>
      </c>
      <c r="AG13" s="26">
        <v>25</v>
      </c>
      <c r="AH13" s="26" t="s">
        <v>121</v>
      </c>
      <c r="AI13" s="26">
        <v>44</v>
      </c>
      <c r="AJ13" s="26" t="s">
        <v>126</v>
      </c>
      <c r="AK13" s="26">
        <v>6</v>
      </c>
      <c r="AL13" s="26" t="s">
        <v>138</v>
      </c>
      <c r="AM13" s="26">
        <v>9</v>
      </c>
      <c r="AN13" s="26" t="s">
        <v>139</v>
      </c>
      <c r="AO13" s="26">
        <v>7</v>
      </c>
      <c r="AP13" s="26" t="s">
        <v>139</v>
      </c>
      <c r="AQ13" s="26">
        <v>26</v>
      </c>
      <c r="AR13" s="26" t="s">
        <v>139</v>
      </c>
      <c r="AS13" s="26">
        <v>24</v>
      </c>
      <c r="AT13" s="26" t="s">
        <v>139</v>
      </c>
      <c r="AU13" s="26">
        <v>29</v>
      </c>
      <c r="AV13" s="26" t="s">
        <v>139</v>
      </c>
    </row>
    <row r="14" spans="1:50" ht="45" customHeight="1" x14ac:dyDescent="0.3">
      <c r="A14" s="132"/>
      <c r="B14" s="127"/>
      <c r="C14" s="17" t="s">
        <v>77</v>
      </c>
      <c r="D14" s="18" t="s">
        <v>86</v>
      </c>
      <c r="E14" s="127" t="s">
        <v>59</v>
      </c>
      <c r="F14" s="18">
        <v>0.64</v>
      </c>
      <c r="G14" s="18">
        <v>12.15</v>
      </c>
      <c r="H14" s="18">
        <v>0.43</v>
      </c>
      <c r="I14" s="18">
        <f>26*100/520</f>
        <v>5</v>
      </c>
      <c r="J14" s="19">
        <v>1.3</v>
      </c>
      <c r="K14" s="19">
        <f>150*100/527</f>
        <v>28.462998102466795</v>
      </c>
      <c r="L14" s="19">
        <v>8.9</v>
      </c>
      <c r="M14" s="19">
        <v>11.1</v>
      </c>
      <c r="N14" s="19">
        <v>6.6</v>
      </c>
      <c r="O14" s="19">
        <v>7.5</v>
      </c>
      <c r="P14" s="19">
        <v>1.6</v>
      </c>
      <c r="Q14" s="19">
        <v>28.200371057513916</v>
      </c>
      <c r="R14" s="19">
        <v>10.7</v>
      </c>
      <c r="S14" s="19">
        <v>31.5</v>
      </c>
      <c r="T14" s="19">
        <v>20.6</v>
      </c>
      <c r="U14" s="40">
        <v>25.4</v>
      </c>
      <c r="V14" s="40">
        <v>14.7</v>
      </c>
      <c r="W14" s="40">
        <v>6.9</v>
      </c>
      <c r="X14" s="39">
        <v>0</v>
      </c>
      <c r="Y14" s="66"/>
      <c r="Z14" s="64"/>
      <c r="AA14" s="24" t="s">
        <v>77</v>
      </c>
      <c r="AB14" s="26" t="s">
        <v>86</v>
      </c>
      <c r="AC14" s="64" t="s">
        <v>59</v>
      </c>
      <c r="AD14" s="26">
        <v>0.64</v>
      </c>
      <c r="AE14" s="26">
        <v>12.15</v>
      </c>
      <c r="AF14" s="26">
        <v>0.43</v>
      </c>
      <c r="AG14" s="26">
        <f>26*100/520</f>
        <v>5</v>
      </c>
      <c r="AH14" s="32">
        <v>1.3</v>
      </c>
      <c r="AI14" s="32">
        <f>150*100/527</f>
        <v>28.462998102466795</v>
      </c>
      <c r="AJ14" s="32">
        <v>8.9</v>
      </c>
      <c r="AK14" s="32">
        <v>11.1</v>
      </c>
      <c r="AL14" s="32">
        <v>6.6</v>
      </c>
      <c r="AM14" s="32">
        <v>7.5</v>
      </c>
      <c r="AN14" s="32">
        <v>1.6</v>
      </c>
      <c r="AO14" s="32">
        <v>28.200371057513916</v>
      </c>
      <c r="AP14" s="32">
        <v>10.7</v>
      </c>
      <c r="AQ14" s="32">
        <v>31.5</v>
      </c>
      <c r="AR14" s="32">
        <v>20.6</v>
      </c>
      <c r="AS14" s="32">
        <v>25.4</v>
      </c>
      <c r="AT14" s="32">
        <v>14.7</v>
      </c>
      <c r="AU14" s="32">
        <v>6.9</v>
      </c>
      <c r="AV14" s="26">
        <v>0</v>
      </c>
    </row>
    <row r="15" spans="1:50" ht="30.6" x14ac:dyDescent="0.3">
      <c r="A15" s="132"/>
      <c r="B15" s="127"/>
      <c r="C15" s="17" t="s">
        <v>19</v>
      </c>
      <c r="D15" s="18" t="s">
        <v>86</v>
      </c>
      <c r="E15" s="127"/>
      <c r="F15" s="18">
        <v>0.64</v>
      </c>
      <c r="G15" s="18">
        <v>7.16</v>
      </c>
      <c r="H15" s="18">
        <v>0.22</v>
      </c>
      <c r="I15" s="19">
        <f>25*100/520</f>
        <v>4.8076923076923075</v>
      </c>
      <c r="J15" s="19">
        <v>0.4</v>
      </c>
      <c r="K15" s="19">
        <f>44*100/527</f>
        <v>8.3491461100569264</v>
      </c>
      <c r="L15" s="10">
        <f>3*100/574</f>
        <v>0.52264808362369342</v>
      </c>
      <c r="M15" s="19">
        <v>1.8</v>
      </c>
      <c r="N15" s="19">
        <v>0.2</v>
      </c>
      <c r="O15" s="19">
        <v>1.6</v>
      </c>
      <c r="P15" s="19">
        <v>0</v>
      </c>
      <c r="Q15" s="19">
        <v>1.3</v>
      </c>
      <c r="R15" s="19">
        <v>0</v>
      </c>
      <c r="S15" s="19">
        <v>5.8</v>
      </c>
      <c r="T15" s="18">
        <v>0</v>
      </c>
      <c r="U15" s="10">
        <v>6</v>
      </c>
      <c r="V15" s="39">
        <v>0</v>
      </c>
      <c r="W15" s="40">
        <v>6.9</v>
      </c>
      <c r="X15" s="39">
        <v>0</v>
      </c>
      <c r="Y15" s="66"/>
      <c r="Z15" s="64"/>
      <c r="AA15" s="24" t="s">
        <v>19</v>
      </c>
      <c r="AB15" s="26" t="s">
        <v>86</v>
      </c>
      <c r="AC15" s="64"/>
      <c r="AD15" s="26">
        <v>0.64</v>
      </c>
      <c r="AE15" s="26">
        <v>7.16</v>
      </c>
      <c r="AF15" s="26">
        <v>0.22</v>
      </c>
      <c r="AG15" s="32">
        <f>25*100/520</f>
        <v>4.8076923076923075</v>
      </c>
      <c r="AH15" s="32">
        <v>0.4</v>
      </c>
      <c r="AI15" s="32">
        <f>44*100/527</f>
        <v>8.3491461100569264</v>
      </c>
      <c r="AJ15" s="33">
        <f>3*100/574</f>
        <v>0.52264808362369342</v>
      </c>
      <c r="AK15" s="32">
        <v>1.8</v>
      </c>
      <c r="AL15" s="32">
        <v>0.2</v>
      </c>
      <c r="AM15" s="32">
        <v>1.6</v>
      </c>
      <c r="AN15" s="32">
        <v>0</v>
      </c>
      <c r="AO15" s="32">
        <v>1.3</v>
      </c>
      <c r="AP15" s="32">
        <v>0</v>
      </c>
      <c r="AQ15" s="32">
        <v>5.8</v>
      </c>
      <c r="AR15" s="26">
        <v>0</v>
      </c>
      <c r="AS15" s="33">
        <v>6</v>
      </c>
      <c r="AT15" s="26">
        <v>0</v>
      </c>
      <c r="AU15" s="32">
        <v>6.9</v>
      </c>
      <c r="AV15" s="26">
        <v>0</v>
      </c>
    </row>
    <row r="16" spans="1:50" ht="15" customHeight="1" x14ac:dyDescent="0.3">
      <c r="A16" s="23" t="s">
        <v>23</v>
      </c>
      <c r="B16" s="133" t="s">
        <v>87</v>
      </c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37" t="s">
        <v>23</v>
      </c>
      <c r="Z16" s="67" t="s">
        <v>87</v>
      </c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</row>
    <row r="17" spans="1:48" ht="132.6" x14ac:dyDescent="0.3">
      <c r="A17" s="21" t="s">
        <v>24</v>
      </c>
      <c r="B17" s="17" t="s">
        <v>20</v>
      </c>
      <c r="C17" s="17" t="s">
        <v>79</v>
      </c>
      <c r="D17" s="18" t="s">
        <v>76</v>
      </c>
      <c r="E17" s="18" t="s">
        <v>59</v>
      </c>
      <c r="F17" s="18">
        <v>3403.5</v>
      </c>
      <c r="G17" s="18">
        <v>1606.8</v>
      </c>
      <c r="H17" s="18">
        <v>2837.7</v>
      </c>
      <c r="I17" s="18">
        <v>371.8</v>
      </c>
      <c r="J17" s="11">
        <v>1675.6</v>
      </c>
      <c r="K17" s="5">
        <v>371.8</v>
      </c>
      <c r="L17" s="11">
        <v>2254.4</v>
      </c>
      <c r="M17" s="5">
        <v>371.8</v>
      </c>
      <c r="N17" s="11">
        <v>2439.1</v>
      </c>
      <c r="O17" s="5">
        <v>371.8</v>
      </c>
      <c r="P17" s="5">
        <v>2152.1</v>
      </c>
      <c r="Q17" s="5">
        <v>371.8</v>
      </c>
      <c r="R17" s="5">
        <v>2595.6999999999998</v>
      </c>
      <c r="S17" s="5">
        <v>371.8</v>
      </c>
      <c r="T17" s="5">
        <v>2356.9</v>
      </c>
      <c r="U17" s="5">
        <v>371.8</v>
      </c>
      <c r="V17" s="5">
        <v>2208.9</v>
      </c>
      <c r="W17" s="5">
        <v>371.8</v>
      </c>
      <c r="X17" s="5">
        <f>V17</f>
        <v>2208.9</v>
      </c>
      <c r="Y17" s="38" t="s">
        <v>24</v>
      </c>
      <c r="Z17" s="24" t="s">
        <v>20</v>
      </c>
      <c r="AA17" s="24" t="s">
        <v>79</v>
      </c>
      <c r="AB17" s="26" t="s">
        <v>76</v>
      </c>
      <c r="AC17" s="26" t="s">
        <v>59</v>
      </c>
      <c r="AD17" s="26">
        <v>3403.5</v>
      </c>
      <c r="AE17" s="26">
        <v>1606.8</v>
      </c>
      <c r="AF17" s="26">
        <v>2837.7</v>
      </c>
      <c r="AG17" s="26">
        <v>371.8</v>
      </c>
      <c r="AH17" s="34">
        <v>1675.6</v>
      </c>
      <c r="AI17" s="28">
        <v>371.8</v>
      </c>
      <c r="AJ17" s="34">
        <v>2254.4</v>
      </c>
      <c r="AK17" s="28">
        <v>371.8</v>
      </c>
      <c r="AL17" s="34">
        <v>2439.1</v>
      </c>
      <c r="AM17" s="28">
        <v>371.8</v>
      </c>
      <c r="AN17" s="28">
        <v>2152.1</v>
      </c>
      <c r="AO17" s="28">
        <v>371.8</v>
      </c>
      <c r="AP17" s="28">
        <v>2595.6999999999998</v>
      </c>
      <c r="AQ17" s="28">
        <v>371.8</v>
      </c>
      <c r="AR17" s="28">
        <v>2356.9</v>
      </c>
      <c r="AS17" s="28">
        <v>371.8</v>
      </c>
      <c r="AT17" s="28">
        <v>2208.9</v>
      </c>
      <c r="AU17" s="28">
        <v>371.8</v>
      </c>
      <c r="AV17" s="28">
        <f>AT17</f>
        <v>2208.9</v>
      </c>
    </row>
    <row r="18" spans="1:48" ht="15" customHeight="1" x14ac:dyDescent="0.3">
      <c r="A18" s="23" t="s">
        <v>25</v>
      </c>
      <c r="B18" s="133" t="s">
        <v>26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3"/>
      <c r="N18" s="133"/>
      <c r="O18" s="133"/>
      <c r="P18" s="133"/>
      <c r="Q18" s="133"/>
      <c r="R18" s="133"/>
      <c r="S18" s="133"/>
      <c r="T18" s="133"/>
      <c r="U18" s="133"/>
      <c r="V18" s="133"/>
      <c r="W18" s="133"/>
      <c r="X18" s="133"/>
      <c r="Y18" s="37" t="s">
        <v>25</v>
      </c>
      <c r="Z18" s="67" t="s">
        <v>26</v>
      </c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</row>
    <row r="19" spans="1:48" ht="27.75" customHeight="1" x14ac:dyDescent="0.3">
      <c r="A19" s="120" t="s">
        <v>140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92" t="s">
        <v>140</v>
      </c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4"/>
      <c r="AN19" s="94"/>
      <c r="AO19" s="94"/>
      <c r="AP19" s="94"/>
      <c r="AQ19" s="94"/>
      <c r="AR19" s="94"/>
      <c r="AS19" s="94"/>
      <c r="AT19" s="94"/>
      <c r="AU19" s="94"/>
      <c r="AV19" s="94"/>
    </row>
    <row r="20" spans="1:48" ht="30.75" customHeight="1" x14ac:dyDescent="0.3">
      <c r="A20" s="123" t="s">
        <v>128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01"/>
      <c r="P20" s="101"/>
      <c r="Q20" s="101"/>
      <c r="R20" s="101"/>
      <c r="S20" s="101"/>
      <c r="T20" s="101"/>
      <c r="U20" s="101"/>
      <c r="V20" s="101"/>
      <c r="W20" s="101"/>
      <c r="X20" s="101"/>
      <c r="Y20" s="95" t="s">
        <v>128</v>
      </c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73"/>
      <c r="AN20" s="73"/>
      <c r="AO20" s="73"/>
      <c r="AP20" s="73"/>
      <c r="AQ20" s="73"/>
      <c r="AR20" s="73"/>
      <c r="AS20" s="73"/>
      <c r="AT20" s="73"/>
      <c r="AU20" s="73"/>
      <c r="AV20" s="73"/>
    </row>
    <row r="21" spans="1:48" ht="132" customHeight="1" x14ac:dyDescent="0.3">
      <c r="A21" s="123" t="s">
        <v>147</v>
      </c>
      <c r="B21" s="101"/>
      <c r="C21" s="101"/>
      <c r="D21" s="101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95" t="s">
        <v>147</v>
      </c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</row>
    <row r="22" spans="1:48" ht="21.75" customHeight="1" x14ac:dyDescent="0.3">
      <c r="A22" s="124" t="s">
        <v>124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96" t="s">
        <v>124</v>
      </c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</row>
    <row r="23" spans="1:48" ht="15" customHeight="1" x14ac:dyDescent="0.3">
      <c r="A23" s="125" t="s">
        <v>88</v>
      </c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97" t="s">
        <v>88</v>
      </c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73"/>
      <c r="AN23" s="73"/>
      <c r="AO23" s="73"/>
      <c r="AP23" s="73"/>
      <c r="AQ23" s="73"/>
      <c r="AR23" s="73"/>
      <c r="AS23" s="73"/>
      <c r="AT23" s="73"/>
      <c r="AU23" s="73"/>
      <c r="AV23" s="73"/>
    </row>
    <row r="24" spans="1:48" ht="44.25" customHeight="1" x14ac:dyDescent="0.3">
      <c r="A24" s="123" t="s">
        <v>127</v>
      </c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95" t="s">
        <v>127</v>
      </c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73"/>
      <c r="AN24" s="73"/>
      <c r="AO24" s="73"/>
      <c r="AP24" s="73"/>
      <c r="AQ24" s="73"/>
      <c r="AR24" s="73"/>
      <c r="AS24" s="73"/>
      <c r="AT24" s="73"/>
      <c r="AU24" s="73"/>
      <c r="AV24" s="73"/>
    </row>
    <row r="25" spans="1:48" ht="15" customHeight="1" x14ac:dyDescent="0.3">
      <c r="A25" s="117" t="s">
        <v>89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89" t="s">
        <v>89</v>
      </c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73"/>
      <c r="AN25" s="73"/>
      <c r="AO25" s="73"/>
      <c r="AP25" s="73"/>
      <c r="AQ25" s="73"/>
      <c r="AR25" s="73"/>
      <c r="AS25" s="73"/>
      <c r="AT25" s="73"/>
      <c r="AU25" s="73"/>
      <c r="AV25" s="73"/>
    </row>
    <row r="26" spans="1:48" ht="29.25" customHeight="1" x14ac:dyDescent="0.3">
      <c r="A26" s="117" t="s">
        <v>90</v>
      </c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89" t="s">
        <v>90</v>
      </c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73"/>
      <c r="AN26" s="73"/>
      <c r="AO26" s="73"/>
      <c r="AP26" s="73"/>
      <c r="AQ26" s="73"/>
      <c r="AR26" s="73"/>
      <c r="AS26" s="73"/>
      <c r="AT26" s="73"/>
      <c r="AU26" s="73"/>
      <c r="AV26" s="73"/>
    </row>
    <row r="27" spans="1:48" ht="21.75" customHeight="1" x14ac:dyDescent="0.3">
      <c r="A27" s="112" t="s">
        <v>91</v>
      </c>
      <c r="B27" s="113"/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84" t="s">
        <v>91</v>
      </c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73"/>
      <c r="AN27" s="73"/>
      <c r="AO27" s="73"/>
      <c r="AP27" s="73"/>
      <c r="AQ27" s="73"/>
      <c r="AR27" s="73"/>
      <c r="AS27" s="73"/>
      <c r="AT27" s="73"/>
      <c r="AU27" s="73"/>
      <c r="AV27" s="73"/>
    </row>
    <row r="28" spans="1:48" ht="15" customHeight="1" x14ac:dyDescent="0.3">
      <c r="A28" s="119" t="s">
        <v>92</v>
      </c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91" t="s">
        <v>92</v>
      </c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73"/>
      <c r="AN28" s="73"/>
      <c r="AO28" s="73"/>
      <c r="AP28" s="73"/>
      <c r="AQ28" s="73"/>
      <c r="AR28" s="73"/>
      <c r="AS28" s="73"/>
      <c r="AT28" s="73"/>
      <c r="AU28" s="73"/>
      <c r="AV28" s="73"/>
    </row>
    <row r="29" spans="1:48" ht="15" customHeight="1" x14ac:dyDescent="0.3">
      <c r="A29" s="119" t="s">
        <v>93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91" t="s">
        <v>93</v>
      </c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73"/>
      <c r="AN29" s="73"/>
      <c r="AO29" s="73"/>
      <c r="AP29" s="73"/>
      <c r="AQ29" s="73"/>
      <c r="AR29" s="73"/>
      <c r="AS29" s="73"/>
      <c r="AT29" s="73"/>
      <c r="AU29" s="73"/>
      <c r="AV29" s="73"/>
    </row>
    <row r="30" spans="1:48" ht="15" customHeight="1" x14ac:dyDescent="0.3">
      <c r="A30" s="119" t="s">
        <v>174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91" t="s">
        <v>174</v>
      </c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73"/>
      <c r="AN30" s="73"/>
      <c r="AO30" s="73"/>
      <c r="AP30" s="73"/>
      <c r="AQ30" s="73"/>
      <c r="AR30" s="73"/>
      <c r="AS30" s="73"/>
      <c r="AT30" s="73"/>
      <c r="AU30" s="73"/>
      <c r="AV30" s="73"/>
    </row>
    <row r="31" spans="1:48" ht="15" customHeight="1" x14ac:dyDescent="0.3">
      <c r="A31" s="119" t="s">
        <v>175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91" t="s">
        <v>175</v>
      </c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73"/>
      <c r="AN31" s="73"/>
      <c r="AO31" s="73"/>
      <c r="AP31" s="73"/>
      <c r="AQ31" s="73"/>
      <c r="AR31" s="73"/>
      <c r="AS31" s="73"/>
      <c r="AT31" s="73"/>
      <c r="AU31" s="73"/>
      <c r="AV31" s="73"/>
    </row>
    <row r="32" spans="1:48" ht="15" customHeight="1" x14ac:dyDescent="0.3">
      <c r="A32" s="119" t="s">
        <v>176</v>
      </c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91" t="s">
        <v>176</v>
      </c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73"/>
      <c r="AN32" s="73"/>
      <c r="AO32" s="73"/>
      <c r="AP32" s="73"/>
      <c r="AQ32" s="73"/>
      <c r="AR32" s="73"/>
      <c r="AS32" s="73"/>
      <c r="AT32" s="73"/>
      <c r="AU32" s="73"/>
      <c r="AV32" s="73"/>
    </row>
    <row r="33" spans="1:48" ht="15" customHeight="1" x14ac:dyDescent="0.3">
      <c r="A33" s="119" t="s">
        <v>177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91" t="s">
        <v>177</v>
      </c>
      <c r="Z33" s="87"/>
      <c r="AA33" s="87"/>
      <c r="AB33" s="87"/>
      <c r="AC33" s="87"/>
      <c r="AD33" s="87"/>
      <c r="AE33" s="87"/>
      <c r="AF33" s="87"/>
      <c r="AG33" s="87"/>
      <c r="AH33" s="87"/>
      <c r="AI33" s="87"/>
      <c r="AJ33" s="87"/>
      <c r="AK33" s="87"/>
      <c r="AL33" s="87"/>
      <c r="AM33" s="73"/>
      <c r="AN33" s="73"/>
      <c r="AO33" s="73"/>
      <c r="AP33" s="73"/>
      <c r="AQ33" s="73"/>
      <c r="AR33" s="73"/>
      <c r="AS33" s="73"/>
      <c r="AT33" s="73"/>
      <c r="AU33" s="73"/>
      <c r="AV33" s="73"/>
    </row>
    <row r="34" spans="1:48" ht="15" customHeight="1" x14ac:dyDescent="0.3">
      <c r="A34" s="119" t="s">
        <v>178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91" t="s">
        <v>178</v>
      </c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73"/>
      <c r="AN34" s="73"/>
      <c r="AO34" s="73"/>
      <c r="AP34" s="73"/>
      <c r="AQ34" s="73"/>
      <c r="AR34" s="73"/>
      <c r="AS34" s="73"/>
      <c r="AT34" s="73"/>
      <c r="AU34" s="73"/>
      <c r="AV34" s="73"/>
    </row>
    <row r="35" spans="1:48" ht="36.75" customHeight="1" x14ac:dyDescent="0.3">
      <c r="A35" s="119" t="s">
        <v>94</v>
      </c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91" t="s">
        <v>94</v>
      </c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73"/>
      <c r="AN35" s="73"/>
      <c r="AO35" s="73"/>
      <c r="AP35" s="73"/>
      <c r="AQ35" s="73"/>
      <c r="AR35" s="73"/>
      <c r="AS35" s="73"/>
      <c r="AT35" s="73"/>
      <c r="AU35" s="73"/>
      <c r="AV35" s="73"/>
    </row>
    <row r="36" spans="1:48" ht="30" customHeight="1" x14ac:dyDescent="0.3">
      <c r="A36" s="119" t="s">
        <v>95</v>
      </c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91" t="s">
        <v>95</v>
      </c>
      <c r="Z36" s="87"/>
      <c r="AA36" s="87"/>
      <c r="AB36" s="87"/>
      <c r="AC36" s="87"/>
      <c r="AD36" s="87"/>
      <c r="AE36" s="87"/>
      <c r="AF36" s="87"/>
      <c r="AG36" s="87"/>
      <c r="AH36" s="87"/>
      <c r="AI36" s="87"/>
      <c r="AJ36" s="87"/>
      <c r="AK36" s="87"/>
      <c r="AL36" s="87"/>
      <c r="AM36" s="73"/>
      <c r="AN36" s="73"/>
      <c r="AO36" s="73"/>
      <c r="AP36" s="73"/>
      <c r="AQ36" s="73"/>
      <c r="AR36" s="73"/>
      <c r="AS36" s="73"/>
      <c r="AT36" s="73"/>
      <c r="AU36" s="73"/>
      <c r="AV36" s="73"/>
    </row>
    <row r="37" spans="1:48" ht="51" customHeight="1" x14ac:dyDescent="0.3">
      <c r="A37" s="117" t="s">
        <v>96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89" t="s">
        <v>96</v>
      </c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73"/>
      <c r="AN37" s="73"/>
      <c r="AO37" s="73"/>
      <c r="AP37" s="73"/>
      <c r="AQ37" s="73"/>
      <c r="AR37" s="73"/>
      <c r="AS37" s="73"/>
      <c r="AT37" s="73"/>
      <c r="AU37" s="73"/>
      <c r="AV37" s="73"/>
    </row>
    <row r="38" spans="1:48" ht="42" customHeight="1" x14ac:dyDescent="0.3">
      <c r="A38" s="119" t="s">
        <v>97</v>
      </c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91" t="s">
        <v>97</v>
      </c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73"/>
      <c r="AN38" s="73"/>
      <c r="AO38" s="73"/>
      <c r="AP38" s="73"/>
      <c r="AQ38" s="73"/>
      <c r="AR38" s="73"/>
      <c r="AS38" s="73"/>
      <c r="AT38" s="73"/>
      <c r="AU38" s="73"/>
      <c r="AV38" s="73"/>
    </row>
    <row r="39" spans="1:48" ht="15" customHeight="1" x14ac:dyDescent="0.3">
      <c r="A39" s="112" t="s">
        <v>98</v>
      </c>
      <c r="B39" s="113"/>
      <c r="C39" s="113"/>
      <c r="D39" s="113"/>
      <c r="E39" s="113"/>
      <c r="F39" s="113"/>
      <c r="G39" s="113"/>
      <c r="H39" s="113"/>
      <c r="I39" s="113"/>
      <c r="J39" s="113"/>
      <c r="K39" s="113"/>
      <c r="L39" s="113"/>
      <c r="M39" s="113"/>
      <c r="N39" s="113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84" t="s">
        <v>98</v>
      </c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6"/>
      <c r="AN39" s="86"/>
      <c r="AO39" s="86"/>
      <c r="AP39" s="86"/>
      <c r="AQ39" s="86"/>
      <c r="AR39" s="86"/>
      <c r="AS39" s="86"/>
      <c r="AT39" s="86"/>
      <c r="AU39" s="86"/>
      <c r="AV39" s="86"/>
    </row>
    <row r="40" spans="1:48" ht="15" customHeight="1" x14ac:dyDescent="0.3">
      <c r="A40" s="112" t="s">
        <v>99</v>
      </c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84" t="s">
        <v>99</v>
      </c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6"/>
      <c r="AN40" s="86"/>
      <c r="AO40" s="86"/>
      <c r="AP40" s="86"/>
      <c r="AQ40" s="86"/>
      <c r="AR40" s="86"/>
      <c r="AS40" s="86"/>
      <c r="AT40" s="86"/>
      <c r="AU40" s="86"/>
      <c r="AV40" s="86"/>
    </row>
    <row r="41" spans="1:48" ht="15" customHeight="1" x14ac:dyDescent="0.3">
      <c r="A41" s="112" t="s">
        <v>148</v>
      </c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4"/>
      <c r="P41" s="114"/>
      <c r="Q41" s="114"/>
      <c r="R41" s="114"/>
      <c r="S41" s="114"/>
      <c r="T41" s="114"/>
      <c r="U41" s="114"/>
      <c r="V41" s="114"/>
      <c r="W41" s="114"/>
      <c r="X41" s="114"/>
      <c r="Y41" s="84" t="s">
        <v>148</v>
      </c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6"/>
      <c r="AN41" s="86"/>
      <c r="AO41" s="86"/>
      <c r="AP41" s="86"/>
      <c r="AQ41" s="86"/>
      <c r="AR41" s="86"/>
      <c r="AS41" s="86"/>
      <c r="AT41" s="86"/>
      <c r="AU41" s="86"/>
      <c r="AV41" s="86"/>
    </row>
    <row r="42" spans="1:48" ht="15" customHeight="1" x14ac:dyDescent="0.3">
      <c r="A42" s="112" t="s">
        <v>149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4"/>
      <c r="P42" s="114"/>
      <c r="Q42" s="114"/>
      <c r="R42" s="114"/>
      <c r="S42" s="114"/>
      <c r="T42" s="114"/>
      <c r="U42" s="114"/>
      <c r="V42" s="114"/>
      <c r="W42" s="114"/>
      <c r="X42" s="114"/>
      <c r="Y42" s="84" t="s">
        <v>149</v>
      </c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6"/>
      <c r="AN42" s="86"/>
      <c r="AO42" s="86"/>
      <c r="AP42" s="86"/>
      <c r="AQ42" s="86"/>
      <c r="AR42" s="86"/>
      <c r="AS42" s="86"/>
      <c r="AT42" s="86"/>
      <c r="AU42" s="86"/>
      <c r="AV42" s="86"/>
    </row>
    <row r="43" spans="1:48" ht="30" customHeight="1" x14ac:dyDescent="0.3">
      <c r="A43" s="112" t="s">
        <v>150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4"/>
      <c r="P43" s="114"/>
      <c r="Q43" s="114"/>
      <c r="R43" s="114"/>
      <c r="S43" s="114"/>
      <c r="T43" s="114"/>
      <c r="U43" s="114"/>
      <c r="V43" s="114"/>
      <c r="W43" s="114"/>
      <c r="X43" s="114"/>
      <c r="Y43" s="84" t="s">
        <v>150</v>
      </c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6"/>
      <c r="AN43" s="86"/>
      <c r="AO43" s="86"/>
      <c r="AP43" s="86"/>
      <c r="AQ43" s="86"/>
      <c r="AR43" s="86"/>
      <c r="AS43" s="86"/>
      <c r="AT43" s="86"/>
      <c r="AU43" s="86"/>
      <c r="AV43" s="86"/>
    </row>
    <row r="44" spans="1:48" ht="50.25" customHeight="1" x14ac:dyDescent="0.3">
      <c r="A44" s="99" t="s">
        <v>151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69" t="s">
        <v>151</v>
      </c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73"/>
      <c r="AN44" s="73"/>
      <c r="AO44" s="73"/>
      <c r="AP44" s="73"/>
      <c r="AQ44" s="73"/>
      <c r="AR44" s="73"/>
      <c r="AS44" s="73"/>
      <c r="AT44" s="73"/>
      <c r="AU44" s="73"/>
      <c r="AV44" s="73"/>
    </row>
    <row r="45" spans="1:48" ht="15" customHeight="1" x14ac:dyDescent="0.3">
      <c r="A45" s="116" t="s">
        <v>100</v>
      </c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88" t="s">
        <v>100</v>
      </c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9"/>
      <c r="AN45" s="79"/>
      <c r="AO45" s="79"/>
      <c r="AP45" s="79"/>
      <c r="AQ45" s="79"/>
      <c r="AR45" s="79"/>
      <c r="AS45" s="79"/>
      <c r="AT45" s="79"/>
      <c r="AU45" s="79"/>
      <c r="AV45" s="79"/>
    </row>
    <row r="46" spans="1:48" ht="29.25" customHeight="1" x14ac:dyDescent="0.3">
      <c r="A46" s="106" t="s">
        <v>101</v>
      </c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75" t="s">
        <v>101</v>
      </c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9"/>
      <c r="AN46" s="79"/>
      <c r="AO46" s="79"/>
      <c r="AP46" s="79"/>
      <c r="AQ46" s="79"/>
      <c r="AR46" s="79"/>
      <c r="AS46" s="79"/>
      <c r="AT46" s="79"/>
      <c r="AU46" s="79"/>
      <c r="AV46" s="79"/>
    </row>
    <row r="47" spans="1:48" ht="27" customHeight="1" x14ac:dyDescent="0.3">
      <c r="A47" s="99" t="s">
        <v>102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69" t="s">
        <v>102</v>
      </c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3"/>
      <c r="AN47" s="73"/>
      <c r="AO47" s="73"/>
      <c r="AP47" s="73"/>
      <c r="AQ47" s="73"/>
      <c r="AR47" s="73"/>
      <c r="AS47" s="73"/>
      <c r="AT47" s="73"/>
      <c r="AU47" s="73"/>
      <c r="AV47" s="73"/>
    </row>
    <row r="48" spans="1:48" ht="34.5" customHeight="1" x14ac:dyDescent="0.3">
      <c r="A48" s="99" t="s">
        <v>103</v>
      </c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69" t="s">
        <v>103</v>
      </c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3"/>
      <c r="AN48" s="73"/>
      <c r="AO48" s="73"/>
      <c r="AP48" s="73"/>
      <c r="AQ48" s="73"/>
      <c r="AR48" s="73"/>
      <c r="AS48" s="73"/>
      <c r="AT48" s="73"/>
      <c r="AU48" s="73"/>
      <c r="AV48" s="73"/>
    </row>
    <row r="49" spans="1:48" ht="33" customHeight="1" x14ac:dyDescent="0.3">
      <c r="A49" s="99" t="s">
        <v>104</v>
      </c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69" t="s">
        <v>104</v>
      </c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3"/>
      <c r="AN49" s="73"/>
      <c r="AO49" s="73"/>
      <c r="AP49" s="73"/>
      <c r="AQ49" s="73"/>
      <c r="AR49" s="73"/>
      <c r="AS49" s="73"/>
      <c r="AT49" s="73"/>
      <c r="AU49" s="73"/>
      <c r="AV49" s="73"/>
    </row>
    <row r="50" spans="1:48" ht="36.75" customHeight="1" x14ac:dyDescent="0.3">
      <c r="A50" s="99" t="s">
        <v>105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69" t="s">
        <v>105</v>
      </c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3"/>
      <c r="AN50" s="73"/>
      <c r="AO50" s="73"/>
      <c r="AP50" s="73"/>
      <c r="AQ50" s="73"/>
      <c r="AR50" s="73"/>
      <c r="AS50" s="73"/>
      <c r="AT50" s="73"/>
      <c r="AU50" s="73"/>
      <c r="AV50" s="73"/>
    </row>
    <row r="51" spans="1:48" ht="48" customHeight="1" x14ac:dyDescent="0.3">
      <c r="A51" s="102" t="s">
        <v>141</v>
      </c>
      <c r="B51" s="110"/>
      <c r="C51" s="110"/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1"/>
      <c r="P51" s="111"/>
      <c r="Q51" s="111"/>
      <c r="R51" s="111"/>
      <c r="S51" s="111"/>
      <c r="T51" s="111"/>
      <c r="U51" s="111"/>
      <c r="V51" s="111"/>
      <c r="W51" s="111"/>
      <c r="X51" s="111"/>
      <c r="Y51" s="74" t="s">
        <v>141</v>
      </c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1"/>
      <c r="AN51" s="81"/>
      <c r="AO51" s="81"/>
      <c r="AP51" s="81"/>
      <c r="AQ51" s="81"/>
      <c r="AR51" s="81"/>
      <c r="AS51" s="81"/>
      <c r="AT51" s="81"/>
      <c r="AU51" s="81"/>
      <c r="AV51" s="81"/>
    </row>
    <row r="52" spans="1:48" ht="30.75" customHeight="1" x14ac:dyDescent="0.3">
      <c r="A52" s="99" t="s">
        <v>152</v>
      </c>
      <c r="B52" s="100"/>
      <c r="C52" s="100"/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69" t="s">
        <v>152</v>
      </c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3"/>
      <c r="AN52" s="73"/>
      <c r="AO52" s="73"/>
      <c r="AP52" s="73"/>
      <c r="AQ52" s="73"/>
      <c r="AR52" s="73"/>
      <c r="AS52" s="73"/>
      <c r="AT52" s="73"/>
      <c r="AU52" s="73"/>
      <c r="AV52" s="73"/>
    </row>
    <row r="53" spans="1:48" ht="30.75" customHeight="1" x14ac:dyDescent="0.3">
      <c r="A53" s="99" t="s">
        <v>153</v>
      </c>
      <c r="B53" s="100"/>
      <c r="C53" s="100"/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69" t="s">
        <v>153</v>
      </c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3"/>
      <c r="AN53" s="73"/>
      <c r="AO53" s="73"/>
      <c r="AP53" s="73"/>
      <c r="AQ53" s="73"/>
      <c r="AR53" s="73"/>
      <c r="AS53" s="73"/>
      <c r="AT53" s="73"/>
      <c r="AU53" s="73"/>
      <c r="AV53" s="73"/>
    </row>
    <row r="54" spans="1:48" ht="30.75" customHeight="1" x14ac:dyDescent="0.3">
      <c r="A54" s="99" t="s">
        <v>154</v>
      </c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69" t="s">
        <v>154</v>
      </c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3"/>
      <c r="AN54" s="73"/>
      <c r="AO54" s="73"/>
      <c r="AP54" s="73"/>
      <c r="AQ54" s="73"/>
      <c r="AR54" s="73"/>
      <c r="AS54" s="73"/>
      <c r="AT54" s="73"/>
      <c r="AU54" s="73"/>
      <c r="AV54" s="73"/>
    </row>
    <row r="55" spans="1:48" ht="30.75" customHeight="1" x14ac:dyDescent="0.3">
      <c r="A55" s="99" t="s">
        <v>155</v>
      </c>
      <c r="B55" s="100"/>
      <c r="C55" s="100"/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69" t="s">
        <v>155</v>
      </c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3"/>
      <c r="AN55" s="73"/>
      <c r="AO55" s="73"/>
      <c r="AP55" s="73"/>
      <c r="AQ55" s="73"/>
      <c r="AR55" s="73"/>
      <c r="AS55" s="73"/>
      <c r="AT55" s="73"/>
      <c r="AU55" s="73"/>
      <c r="AV55" s="73"/>
    </row>
    <row r="56" spans="1:48" ht="27.75" customHeight="1" x14ac:dyDescent="0.3">
      <c r="A56" s="106" t="s">
        <v>106</v>
      </c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75" t="s">
        <v>106</v>
      </c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9"/>
      <c r="AN56" s="79"/>
      <c r="AO56" s="79"/>
      <c r="AP56" s="79"/>
      <c r="AQ56" s="79"/>
      <c r="AR56" s="79"/>
      <c r="AS56" s="79"/>
      <c r="AT56" s="79"/>
      <c r="AU56" s="79"/>
      <c r="AV56" s="79"/>
    </row>
    <row r="57" spans="1:48" ht="41.25" customHeight="1" x14ac:dyDescent="0.3">
      <c r="A57" s="99" t="s">
        <v>107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69" t="s">
        <v>107</v>
      </c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3"/>
      <c r="AN57" s="73"/>
      <c r="AO57" s="73"/>
      <c r="AP57" s="73"/>
      <c r="AQ57" s="73"/>
      <c r="AR57" s="73"/>
      <c r="AS57" s="73"/>
      <c r="AT57" s="73"/>
      <c r="AU57" s="73"/>
      <c r="AV57" s="73"/>
    </row>
    <row r="58" spans="1:48" ht="69.75" customHeight="1" x14ac:dyDescent="0.3">
      <c r="A58" s="99" t="s">
        <v>108</v>
      </c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69" t="s">
        <v>108</v>
      </c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3"/>
      <c r="AN58" s="73"/>
      <c r="AO58" s="73"/>
      <c r="AP58" s="73"/>
      <c r="AQ58" s="73"/>
      <c r="AR58" s="73"/>
      <c r="AS58" s="73"/>
      <c r="AT58" s="73"/>
      <c r="AU58" s="73"/>
      <c r="AV58" s="73"/>
    </row>
    <row r="59" spans="1:48" ht="71.25" customHeight="1" x14ac:dyDescent="0.3">
      <c r="A59" s="99" t="s">
        <v>109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69" t="s">
        <v>109</v>
      </c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3"/>
      <c r="AN59" s="73"/>
      <c r="AO59" s="73"/>
      <c r="AP59" s="73"/>
      <c r="AQ59" s="73"/>
      <c r="AR59" s="73"/>
      <c r="AS59" s="73"/>
      <c r="AT59" s="73"/>
      <c r="AU59" s="73"/>
      <c r="AV59" s="73"/>
    </row>
    <row r="60" spans="1:48" ht="71.25" customHeight="1" x14ac:dyDescent="0.3">
      <c r="A60" s="99" t="s">
        <v>110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69" t="s">
        <v>110</v>
      </c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</row>
    <row r="61" spans="1:48" ht="71.25" customHeight="1" x14ac:dyDescent="0.3">
      <c r="A61" s="102" t="s">
        <v>142</v>
      </c>
      <c r="B61" s="102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74" t="s">
        <v>142</v>
      </c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</row>
    <row r="62" spans="1:48" ht="25.5" customHeight="1" x14ac:dyDescent="0.3">
      <c r="A62" s="99" t="s">
        <v>156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69" t="s">
        <v>156</v>
      </c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</row>
    <row r="63" spans="1:48" ht="25.5" customHeight="1" x14ac:dyDescent="0.3">
      <c r="A63" s="99" t="s">
        <v>157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69" t="s">
        <v>157</v>
      </c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</row>
    <row r="64" spans="1:48" ht="25.5" customHeight="1" x14ac:dyDescent="0.3">
      <c r="A64" s="99" t="s">
        <v>158</v>
      </c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69" t="s">
        <v>158</v>
      </c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</row>
    <row r="65" spans="1:48" ht="25.5" customHeight="1" x14ac:dyDescent="0.3">
      <c r="A65" s="99" t="s">
        <v>159</v>
      </c>
      <c r="B65" s="100"/>
      <c r="C65" s="100"/>
      <c r="D65" s="100"/>
      <c r="E65" s="100"/>
      <c r="F65" s="100"/>
      <c r="G65" s="100"/>
      <c r="H65" s="100"/>
      <c r="I65" s="100"/>
      <c r="J65" s="100"/>
      <c r="K65" s="100"/>
      <c r="L65" s="100"/>
      <c r="M65" s="100"/>
      <c r="N65" s="100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69" t="s">
        <v>159</v>
      </c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3"/>
      <c r="AN65" s="73"/>
      <c r="AO65" s="73"/>
      <c r="AP65" s="73"/>
      <c r="AQ65" s="73"/>
      <c r="AR65" s="73"/>
      <c r="AS65" s="73"/>
      <c r="AT65" s="73"/>
      <c r="AU65" s="73"/>
      <c r="AV65" s="73"/>
    </row>
    <row r="66" spans="1:48" ht="25.5" customHeight="1" x14ac:dyDescent="0.3">
      <c r="A66" s="103" t="s">
        <v>111</v>
      </c>
      <c r="B66" s="104"/>
      <c r="C66" s="104"/>
      <c r="D66" s="104"/>
      <c r="E66" s="104"/>
      <c r="F66" s="104"/>
      <c r="G66" s="104"/>
      <c r="H66" s="104"/>
      <c r="I66" s="104"/>
      <c r="J66" s="104"/>
      <c r="K66" s="104"/>
      <c r="L66" s="104"/>
      <c r="M66" s="104"/>
      <c r="N66" s="104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82" t="s">
        <v>111</v>
      </c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79"/>
      <c r="AN66" s="79"/>
      <c r="AO66" s="79"/>
      <c r="AP66" s="79"/>
      <c r="AQ66" s="79"/>
      <c r="AR66" s="79"/>
      <c r="AS66" s="79"/>
      <c r="AT66" s="79"/>
      <c r="AU66" s="79"/>
      <c r="AV66" s="79"/>
    </row>
    <row r="67" spans="1:48" ht="25.5" customHeight="1" x14ac:dyDescent="0.3">
      <c r="A67" s="106" t="s">
        <v>112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75" t="s">
        <v>112</v>
      </c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9"/>
      <c r="AN67" s="79"/>
      <c r="AO67" s="79"/>
      <c r="AP67" s="79"/>
      <c r="AQ67" s="79"/>
      <c r="AR67" s="79"/>
      <c r="AS67" s="79"/>
      <c r="AT67" s="79"/>
      <c r="AU67" s="79"/>
      <c r="AV67" s="79"/>
    </row>
    <row r="68" spans="1:48" ht="25.5" customHeight="1" x14ac:dyDescent="0.3">
      <c r="A68" s="99" t="s">
        <v>113</v>
      </c>
      <c r="B68" s="100"/>
      <c r="C68" s="100"/>
      <c r="D68" s="100"/>
      <c r="E68" s="100"/>
      <c r="F68" s="100"/>
      <c r="G68" s="100"/>
      <c r="H68" s="100"/>
      <c r="I68" s="100"/>
      <c r="J68" s="100"/>
      <c r="K68" s="100"/>
      <c r="L68" s="100"/>
      <c r="M68" s="100"/>
      <c r="N68" s="100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69" t="s">
        <v>113</v>
      </c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3"/>
      <c r="AN68" s="73"/>
      <c r="AO68" s="73"/>
      <c r="AP68" s="73"/>
      <c r="AQ68" s="73"/>
      <c r="AR68" s="73"/>
      <c r="AS68" s="73"/>
      <c r="AT68" s="73"/>
      <c r="AU68" s="73"/>
      <c r="AV68" s="73"/>
    </row>
    <row r="69" spans="1:48" ht="25.5" customHeight="1" x14ac:dyDescent="0.3">
      <c r="A69" s="99" t="s">
        <v>114</v>
      </c>
      <c r="B69" s="100"/>
      <c r="C69" s="100"/>
      <c r="D69" s="100"/>
      <c r="E69" s="100"/>
      <c r="F69" s="100"/>
      <c r="G69" s="100"/>
      <c r="H69" s="100"/>
      <c r="I69" s="100"/>
      <c r="J69" s="100"/>
      <c r="K69" s="100"/>
      <c r="L69" s="100"/>
      <c r="M69" s="100"/>
      <c r="N69" s="100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69" t="s">
        <v>114</v>
      </c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3"/>
      <c r="AN69" s="73"/>
      <c r="AO69" s="73"/>
      <c r="AP69" s="73"/>
      <c r="AQ69" s="73"/>
      <c r="AR69" s="73"/>
      <c r="AS69" s="73"/>
      <c r="AT69" s="73"/>
      <c r="AU69" s="73"/>
      <c r="AV69" s="73"/>
    </row>
    <row r="70" spans="1:48" ht="25.5" customHeight="1" x14ac:dyDescent="0.3">
      <c r="A70" s="99" t="s">
        <v>115</v>
      </c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69" t="s">
        <v>115</v>
      </c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3"/>
      <c r="AN70" s="73"/>
      <c r="AO70" s="73"/>
      <c r="AP70" s="73"/>
      <c r="AQ70" s="73"/>
      <c r="AR70" s="73"/>
      <c r="AS70" s="73"/>
      <c r="AT70" s="73"/>
      <c r="AU70" s="73"/>
      <c r="AV70" s="73"/>
    </row>
    <row r="71" spans="1:48" ht="25.5" customHeight="1" x14ac:dyDescent="0.3">
      <c r="A71" s="99" t="s">
        <v>116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69" t="s">
        <v>116</v>
      </c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</row>
    <row r="72" spans="1:48" ht="25.5" customHeight="1" x14ac:dyDescent="0.3">
      <c r="A72" s="102" t="s">
        <v>143</v>
      </c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1"/>
      <c r="P72" s="111"/>
      <c r="Q72" s="111"/>
      <c r="R72" s="111"/>
      <c r="S72" s="111"/>
      <c r="T72" s="111"/>
      <c r="U72" s="111"/>
      <c r="V72" s="111"/>
      <c r="W72" s="111"/>
      <c r="X72" s="111"/>
      <c r="Y72" s="74" t="s">
        <v>143</v>
      </c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1"/>
      <c r="AN72" s="81"/>
      <c r="AO72" s="81"/>
      <c r="AP72" s="81"/>
      <c r="AQ72" s="81"/>
      <c r="AR72" s="81"/>
      <c r="AS72" s="81"/>
      <c r="AT72" s="81"/>
      <c r="AU72" s="81"/>
      <c r="AV72" s="81"/>
    </row>
    <row r="73" spans="1:48" ht="25.5" customHeight="1" x14ac:dyDescent="0.3">
      <c r="A73" s="99" t="s">
        <v>160</v>
      </c>
      <c r="B73" s="100"/>
      <c r="C73" s="100"/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69" t="s">
        <v>160</v>
      </c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3"/>
      <c r="AN73" s="73"/>
      <c r="AO73" s="73"/>
      <c r="AP73" s="73"/>
      <c r="AQ73" s="73"/>
      <c r="AR73" s="73"/>
      <c r="AS73" s="73"/>
      <c r="AT73" s="73"/>
      <c r="AU73" s="73"/>
      <c r="AV73" s="73"/>
    </row>
    <row r="74" spans="1:48" ht="25.5" customHeight="1" x14ac:dyDescent="0.3">
      <c r="A74" s="99" t="s">
        <v>161</v>
      </c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69" t="s">
        <v>161</v>
      </c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3"/>
      <c r="AN74" s="73"/>
      <c r="AO74" s="73"/>
      <c r="AP74" s="73"/>
      <c r="AQ74" s="73"/>
      <c r="AR74" s="73"/>
      <c r="AS74" s="73"/>
      <c r="AT74" s="73"/>
      <c r="AU74" s="73"/>
      <c r="AV74" s="73"/>
    </row>
    <row r="75" spans="1:48" ht="25.5" customHeight="1" x14ac:dyDescent="0.3">
      <c r="A75" s="99" t="s">
        <v>162</v>
      </c>
      <c r="B75" s="100"/>
      <c r="C75" s="100"/>
      <c r="D75" s="100"/>
      <c r="E75" s="100"/>
      <c r="F75" s="100"/>
      <c r="G75" s="100"/>
      <c r="H75" s="100"/>
      <c r="I75" s="100"/>
      <c r="J75" s="100"/>
      <c r="K75" s="100"/>
      <c r="L75" s="100"/>
      <c r="M75" s="100"/>
      <c r="N75" s="100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69" t="s">
        <v>162</v>
      </c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3"/>
      <c r="AN75" s="73"/>
      <c r="AO75" s="73"/>
      <c r="AP75" s="73"/>
      <c r="AQ75" s="73"/>
      <c r="AR75" s="73"/>
      <c r="AS75" s="73"/>
      <c r="AT75" s="73"/>
      <c r="AU75" s="73"/>
      <c r="AV75" s="73"/>
    </row>
    <row r="76" spans="1:48" ht="25.5" customHeight="1" x14ac:dyDescent="0.3">
      <c r="A76" s="99" t="s">
        <v>155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69" t="s">
        <v>155</v>
      </c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3"/>
      <c r="AN76" s="73"/>
      <c r="AO76" s="73"/>
      <c r="AP76" s="73"/>
      <c r="AQ76" s="73"/>
      <c r="AR76" s="73"/>
      <c r="AS76" s="73"/>
      <c r="AT76" s="73"/>
      <c r="AU76" s="73"/>
      <c r="AV76" s="73"/>
    </row>
    <row r="77" spans="1:48" ht="25.5" customHeight="1" x14ac:dyDescent="0.3">
      <c r="A77" s="106" t="s">
        <v>106</v>
      </c>
      <c r="B77" s="108"/>
      <c r="C77" s="108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75" t="s">
        <v>106</v>
      </c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7"/>
      <c r="AN77" s="77"/>
      <c r="AO77" s="77"/>
      <c r="AP77" s="77"/>
      <c r="AQ77" s="77"/>
      <c r="AR77" s="77"/>
      <c r="AS77" s="77"/>
      <c r="AT77" s="77"/>
      <c r="AU77" s="77"/>
      <c r="AV77" s="77"/>
    </row>
    <row r="78" spans="1:48" ht="54" customHeight="1" x14ac:dyDescent="0.3">
      <c r="A78" s="99" t="s">
        <v>107</v>
      </c>
      <c r="B78" s="100"/>
      <c r="C78" s="100"/>
      <c r="D78" s="100"/>
      <c r="E78" s="100"/>
      <c r="F78" s="100"/>
      <c r="G78" s="100"/>
      <c r="H78" s="100"/>
      <c r="I78" s="100"/>
      <c r="J78" s="100"/>
      <c r="K78" s="100"/>
      <c r="L78" s="100"/>
      <c r="M78" s="100"/>
      <c r="N78" s="100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69" t="s">
        <v>107</v>
      </c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3"/>
      <c r="AN78" s="73"/>
      <c r="AO78" s="73"/>
      <c r="AP78" s="73"/>
      <c r="AQ78" s="73"/>
      <c r="AR78" s="73"/>
      <c r="AS78" s="73"/>
      <c r="AT78" s="73"/>
      <c r="AU78" s="73"/>
      <c r="AV78" s="73"/>
    </row>
    <row r="79" spans="1:48" ht="33.75" customHeight="1" x14ac:dyDescent="0.3">
      <c r="A79" s="99" t="s">
        <v>117</v>
      </c>
      <c r="B79" s="100"/>
      <c r="C79" s="100"/>
      <c r="D79" s="100"/>
      <c r="E79" s="100"/>
      <c r="F79" s="100"/>
      <c r="G79" s="100"/>
      <c r="H79" s="100"/>
      <c r="I79" s="100"/>
      <c r="J79" s="100"/>
      <c r="K79" s="100"/>
      <c r="L79" s="100"/>
      <c r="M79" s="100"/>
      <c r="N79" s="100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69" t="s">
        <v>117</v>
      </c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3"/>
      <c r="AN79" s="73"/>
      <c r="AO79" s="73"/>
      <c r="AP79" s="73"/>
      <c r="AQ79" s="73"/>
      <c r="AR79" s="73"/>
      <c r="AS79" s="73"/>
      <c r="AT79" s="73"/>
      <c r="AU79" s="73"/>
      <c r="AV79" s="73"/>
    </row>
    <row r="80" spans="1:48" ht="45.75" customHeight="1" x14ac:dyDescent="0.3">
      <c r="A80" s="99" t="s">
        <v>118</v>
      </c>
      <c r="B80" s="100"/>
      <c r="C80" s="100"/>
      <c r="D80" s="100"/>
      <c r="E80" s="100"/>
      <c r="F80" s="100"/>
      <c r="G80" s="100"/>
      <c r="H80" s="100"/>
      <c r="I80" s="100"/>
      <c r="J80" s="100"/>
      <c r="K80" s="100"/>
      <c r="L80" s="100"/>
      <c r="M80" s="100"/>
      <c r="N80" s="100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69" t="s">
        <v>118</v>
      </c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3"/>
      <c r="AN80" s="73"/>
      <c r="AO80" s="73"/>
      <c r="AP80" s="73"/>
      <c r="AQ80" s="73"/>
      <c r="AR80" s="73"/>
      <c r="AS80" s="73"/>
      <c r="AT80" s="73"/>
      <c r="AU80" s="73"/>
      <c r="AV80" s="73"/>
    </row>
    <row r="81" spans="1:48" ht="36.75" customHeight="1" x14ac:dyDescent="0.3">
      <c r="A81" s="99" t="s">
        <v>119</v>
      </c>
      <c r="B81" s="100"/>
      <c r="C81" s="100"/>
      <c r="D81" s="100"/>
      <c r="E81" s="100"/>
      <c r="F81" s="100"/>
      <c r="G81" s="100"/>
      <c r="H81" s="100"/>
      <c r="I81" s="100"/>
      <c r="J81" s="100"/>
      <c r="K81" s="100"/>
      <c r="L81" s="100"/>
      <c r="M81" s="100"/>
      <c r="N81" s="100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69" t="s">
        <v>119</v>
      </c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3"/>
      <c r="AN81" s="73"/>
      <c r="AO81" s="73"/>
      <c r="AP81" s="73"/>
      <c r="AQ81" s="73"/>
      <c r="AR81" s="73"/>
      <c r="AS81" s="73"/>
      <c r="AT81" s="73"/>
      <c r="AU81" s="73"/>
      <c r="AV81" s="73"/>
    </row>
    <row r="82" spans="1:48" ht="36.75" customHeight="1" x14ac:dyDescent="0.3">
      <c r="A82" s="102" t="s">
        <v>144</v>
      </c>
      <c r="B82" s="102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74" t="s">
        <v>144</v>
      </c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4"/>
      <c r="AQ82" s="74"/>
      <c r="AR82" s="74"/>
      <c r="AS82" s="74"/>
      <c r="AT82" s="74"/>
      <c r="AU82" s="74"/>
      <c r="AV82" s="74"/>
    </row>
    <row r="83" spans="1:48" ht="36.75" customHeight="1" x14ac:dyDescent="0.3">
      <c r="A83" s="99" t="s">
        <v>163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69" t="s">
        <v>163</v>
      </c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</row>
    <row r="84" spans="1:48" ht="36.75" customHeight="1" x14ac:dyDescent="0.3">
      <c r="A84" s="99" t="s">
        <v>164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69" t="s">
        <v>164</v>
      </c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</row>
    <row r="85" spans="1:48" ht="36.75" customHeight="1" x14ac:dyDescent="0.3">
      <c r="A85" s="99" t="s">
        <v>165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69" t="s">
        <v>165</v>
      </c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</row>
    <row r="86" spans="1:48" ht="36.75" customHeight="1" x14ac:dyDescent="0.3">
      <c r="A86" s="99" t="s">
        <v>159</v>
      </c>
      <c r="B86" s="100"/>
      <c r="C86" s="100"/>
      <c r="D86" s="100"/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69" t="s">
        <v>159</v>
      </c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3"/>
      <c r="AN86" s="73"/>
      <c r="AO86" s="73"/>
      <c r="AP86" s="73"/>
      <c r="AQ86" s="73"/>
      <c r="AR86" s="73"/>
      <c r="AS86" s="73"/>
      <c r="AT86" s="73"/>
      <c r="AU86" s="73"/>
      <c r="AV86" s="73"/>
    </row>
  </sheetData>
  <mergeCells count="190">
    <mergeCell ref="Y3:AV3"/>
    <mergeCell ref="Y1:AV1"/>
    <mergeCell ref="A86:X86"/>
    <mergeCell ref="I5:J5"/>
    <mergeCell ref="K5:L5"/>
    <mergeCell ref="M5:N5"/>
    <mergeCell ref="O5:P5"/>
    <mergeCell ref="Q5:R5"/>
    <mergeCell ref="A12:A15"/>
    <mergeCell ref="B12:B15"/>
    <mergeCell ref="E12:E13"/>
    <mergeCell ref="E14:E15"/>
    <mergeCell ref="B16:X16"/>
    <mergeCell ref="B18:X18"/>
    <mergeCell ref="Y86:AV86"/>
    <mergeCell ref="A3:X3"/>
    <mergeCell ref="A4:A6"/>
    <mergeCell ref="B4:B6"/>
    <mergeCell ref="C4:C6"/>
    <mergeCell ref="D4:D6"/>
    <mergeCell ref="E4:E6"/>
    <mergeCell ref="F4:F6"/>
    <mergeCell ref="G4:X4"/>
    <mergeCell ref="S5:T5"/>
    <mergeCell ref="U5:V5"/>
    <mergeCell ref="W5:X5"/>
    <mergeCell ref="A8:A11"/>
    <mergeCell ref="B8:B11"/>
    <mergeCell ref="F10:J10"/>
    <mergeCell ref="G5:H5"/>
    <mergeCell ref="A25:X25"/>
    <mergeCell ref="A26:X26"/>
    <mergeCell ref="A27:X27"/>
    <mergeCell ref="A28:X28"/>
    <mergeCell ref="A29:X29"/>
    <mergeCell ref="A30:X30"/>
    <mergeCell ref="A19:X19"/>
    <mergeCell ref="A20:X20"/>
    <mergeCell ref="A21:X21"/>
    <mergeCell ref="A22:X22"/>
    <mergeCell ref="A23:X23"/>
    <mergeCell ref="A24:X24"/>
    <mergeCell ref="A37:X37"/>
    <mergeCell ref="A38:X38"/>
    <mergeCell ref="A39:X39"/>
    <mergeCell ref="A40:X40"/>
    <mergeCell ref="A41:X41"/>
    <mergeCell ref="A42:X42"/>
    <mergeCell ref="A31:X31"/>
    <mergeCell ref="A32:X32"/>
    <mergeCell ref="A33:X33"/>
    <mergeCell ref="A34:X34"/>
    <mergeCell ref="A35:X35"/>
    <mergeCell ref="A36:X36"/>
    <mergeCell ref="A51:X51"/>
    <mergeCell ref="A52:X52"/>
    <mergeCell ref="A53:X53"/>
    <mergeCell ref="A54:X54"/>
    <mergeCell ref="A43:X43"/>
    <mergeCell ref="A44:X44"/>
    <mergeCell ref="A45:X45"/>
    <mergeCell ref="A46:X46"/>
    <mergeCell ref="A47:X47"/>
    <mergeCell ref="A48:X48"/>
    <mergeCell ref="A49:X49"/>
    <mergeCell ref="A50:X50"/>
    <mergeCell ref="A57:X57"/>
    <mergeCell ref="A58:X58"/>
    <mergeCell ref="A59:X59"/>
    <mergeCell ref="A60:X60"/>
    <mergeCell ref="A76:X76"/>
    <mergeCell ref="A77:X77"/>
    <mergeCell ref="A78:X78"/>
    <mergeCell ref="A67:X67"/>
    <mergeCell ref="A68:X68"/>
    <mergeCell ref="A69:X69"/>
    <mergeCell ref="A70:X70"/>
    <mergeCell ref="A71:X71"/>
    <mergeCell ref="A72:X72"/>
    <mergeCell ref="Y19:AV19"/>
    <mergeCell ref="Y20:AV20"/>
    <mergeCell ref="Y21:AV21"/>
    <mergeCell ref="Y22:AV22"/>
    <mergeCell ref="Y23:AV23"/>
    <mergeCell ref="Y24:AV24"/>
    <mergeCell ref="A85:X85"/>
    <mergeCell ref="A79:X79"/>
    <mergeCell ref="A80:X80"/>
    <mergeCell ref="A81:X81"/>
    <mergeCell ref="A82:X82"/>
    <mergeCell ref="A83:X83"/>
    <mergeCell ref="A84:X84"/>
    <mergeCell ref="A73:X73"/>
    <mergeCell ref="A74:X74"/>
    <mergeCell ref="A75:X75"/>
    <mergeCell ref="A61:X61"/>
    <mergeCell ref="A62:X62"/>
    <mergeCell ref="A63:X63"/>
    <mergeCell ref="A64:X64"/>
    <mergeCell ref="A65:X65"/>
    <mergeCell ref="A66:X66"/>
    <mergeCell ref="A55:X55"/>
    <mergeCell ref="A56:X56"/>
    <mergeCell ref="Y31:AV31"/>
    <mergeCell ref="Y32:AV32"/>
    <mergeCell ref="Y33:AV33"/>
    <mergeCell ref="Y34:AV34"/>
    <mergeCell ref="Y35:AV35"/>
    <mergeCell ref="Y36:AV36"/>
    <mergeCell ref="Y25:AV25"/>
    <mergeCell ref="Y26:AV26"/>
    <mergeCell ref="Y27:AV27"/>
    <mergeCell ref="Y28:AV28"/>
    <mergeCell ref="Y29:AV29"/>
    <mergeCell ref="Y30:AV30"/>
    <mergeCell ref="Y43:AV43"/>
    <mergeCell ref="Y44:AV44"/>
    <mergeCell ref="Y45:AV45"/>
    <mergeCell ref="Y46:AV46"/>
    <mergeCell ref="Y47:AV47"/>
    <mergeCell ref="Y48:AV48"/>
    <mergeCell ref="Y37:AV37"/>
    <mergeCell ref="Y38:AV38"/>
    <mergeCell ref="Y39:AV39"/>
    <mergeCell ref="Y40:AV40"/>
    <mergeCell ref="Y41:AV41"/>
    <mergeCell ref="Y42:AV42"/>
    <mergeCell ref="Y65:AV65"/>
    <mergeCell ref="Y66:AV66"/>
    <mergeCell ref="Y55:AV55"/>
    <mergeCell ref="Y56:AV56"/>
    <mergeCell ref="Y57:AV57"/>
    <mergeCell ref="Y58:AV58"/>
    <mergeCell ref="Y59:AV59"/>
    <mergeCell ref="Y60:AV60"/>
    <mergeCell ref="Y49:AV49"/>
    <mergeCell ref="Y50:AV50"/>
    <mergeCell ref="Y51:AV51"/>
    <mergeCell ref="Y52:AV52"/>
    <mergeCell ref="Y53:AV53"/>
    <mergeCell ref="Y54:AV54"/>
    <mergeCell ref="Y85:AV85"/>
    <mergeCell ref="A1:X1"/>
    <mergeCell ref="Y79:AV79"/>
    <mergeCell ref="Y80:AV80"/>
    <mergeCell ref="Y81:AV81"/>
    <mergeCell ref="Y82:AV82"/>
    <mergeCell ref="Y83:AV83"/>
    <mergeCell ref="Y84:AV84"/>
    <mergeCell ref="Y73:AV73"/>
    <mergeCell ref="Y74:AV74"/>
    <mergeCell ref="Y75:AV75"/>
    <mergeCell ref="Y76:AV76"/>
    <mergeCell ref="Y77:AV77"/>
    <mergeCell ref="Y78:AV78"/>
    <mergeCell ref="Y67:AV67"/>
    <mergeCell ref="Y68:AV68"/>
    <mergeCell ref="Y69:AV69"/>
    <mergeCell ref="Y70:AV70"/>
    <mergeCell ref="Y71:AV71"/>
    <mergeCell ref="Y72:AV72"/>
    <mergeCell ref="Y61:AV61"/>
    <mergeCell ref="Y62:AV62"/>
    <mergeCell ref="Y63:AV63"/>
    <mergeCell ref="Y64:AV64"/>
    <mergeCell ref="Y4:Y6"/>
    <mergeCell ref="Z4:Z6"/>
    <mergeCell ref="AA4:AA6"/>
    <mergeCell ref="AB4:AB6"/>
    <mergeCell ref="AC4:AC6"/>
    <mergeCell ref="AD4:AD6"/>
    <mergeCell ref="AE4:AV4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Y8:Y11"/>
    <mergeCell ref="Z8:Z11"/>
    <mergeCell ref="AD10:AH10"/>
    <mergeCell ref="Y12:Y15"/>
    <mergeCell ref="Z12:Z15"/>
    <mergeCell ref="AC12:AC13"/>
    <mergeCell ref="AC14:AC15"/>
    <mergeCell ref="Z16:AV16"/>
    <mergeCell ref="Z18:AV18"/>
  </mergeCells>
  <pageMargins left="0.7" right="0.7" top="0.75" bottom="0.75" header="0.3" footer="0.3"/>
  <pageSetup paperSize="9" scale="51" orientation="portrait" r:id="rId1"/>
  <colBreaks count="1" manualBreakCount="1">
    <brk id="2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75"/>
  <sheetViews>
    <sheetView tabSelected="1" view="pageBreakPreview" zoomScaleNormal="100" zoomScaleSheetLayoutView="100" workbookViewId="0">
      <selection activeCell="A2" sqref="A2:T2"/>
    </sheetView>
  </sheetViews>
  <sheetFormatPr defaultColWidth="9.109375" defaultRowHeight="14.4" x14ac:dyDescent="0.3"/>
  <cols>
    <col min="1" max="1" width="24.6640625" style="12" customWidth="1"/>
    <col min="2" max="2" width="6.109375" style="12" customWidth="1"/>
    <col min="3" max="3" width="6.33203125" style="12" customWidth="1"/>
    <col min="4" max="4" width="4.6640625" style="12" customWidth="1"/>
    <col min="5" max="5" width="5.33203125" style="12" customWidth="1"/>
    <col min="6" max="6" width="7" style="12" customWidth="1"/>
    <col min="7" max="7" width="6.5546875" style="12" customWidth="1"/>
    <col min="8" max="8" width="6.44140625" style="12" customWidth="1"/>
    <col min="9" max="9" width="5.5546875" style="12" customWidth="1"/>
    <col min="10" max="10" width="7.5546875" style="12" customWidth="1"/>
    <col min="11" max="11" width="10.33203125" style="12" customWidth="1"/>
    <col min="12" max="12" width="6.5546875" style="12" customWidth="1"/>
    <col min="13" max="13" width="5.44140625" style="12" customWidth="1"/>
    <col min="14" max="14" width="9.109375" style="12"/>
    <col min="15" max="15" width="4.5546875" style="12" customWidth="1"/>
    <col min="16" max="16" width="7.109375" style="12" customWidth="1"/>
    <col min="17" max="17" width="5" style="12" customWidth="1"/>
    <col min="18" max="18" width="7.44140625" style="12" customWidth="1"/>
    <col min="19" max="19" width="5.109375" style="12" customWidth="1"/>
    <col min="20" max="20" width="7.109375" style="12" customWidth="1"/>
    <col min="21" max="16384" width="9.109375" style="12"/>
  </cols>
  <sheetData>
    <row r="2" spans="1:20" ht="15" customHeight="1" x14ac:dyDescent="0.3">
      <c r="A2" s="166" t="s">
        <v>195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</row>
    <row r="3" spans="1:20" ht="15" customHeight="1" x14ac:dyDescent="0.3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</row>
    <row r="4" spans="1:20" ht="22.5" customHeight="1" x14ac:dyDescent="0.3">
      <c r="A4" s="161" t="s">
        <v>27</v>
      </c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</row>
    <row r="5" spans="1:20" ht="15" customHeight="1" x14ac:dyDescent="0.3">
      <c r="A5" s="52" t="s">
        <v>28</v>
      </c>
      <c r="B5" s="163" t="s">
        <v>63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5"/>
    </row>
    <row r="6" spans="1:20" ht="22.5" customHeight="1" x14ac:dyDescent="0.3">
      <c r="A6" s="52" t="s">
        <v>29</v>
      </c>
      <c r="B6" s="163" t="s">
        <v>30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5"/>
    </row>
    <row r="7" spans="1:20" ht="26.25" customHeight="1" x14ac:dyDescent="0.3">
      <c r="A7" s="163" t="s">
        <v>2</v>
      </c>
      <c r="B7" s="167" t="s">
        <v>31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68"/>
    </row>
    <row r="8" spans="1:20" ht="12.75" customHeight="1" x14ac:dyDescent="0.3">
      <c r="A8" s="163"/>
      <c r="B8" s="159" t="s">
        <v>32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60"/>
    </row>
    <row r="9" spans="1:20" ht="12.75" customHeight="1" x14ac:dyDescent="0.3">
      <c r="A9" s="163"/>
      <c r="B9" s="159" t="s">
        <v>33</v>
      </c>
      <c r="C9" s="123"/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60"/>
    </row>
    <row r="10" spans="1:20" ht="12.75" customHeight="1" x14ac:dyDescent="0.3">
      <c r="A10" s="163"/>
      <c r="B10" s="159" t="s">
        <v>3</v>
      </c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60"/>
    </row>
    <row r="11" spans="1:20" ht="12.75" customHeight="1" x14ac:dyDescent="0.3">
      <c r="A11" s="163"/>
      <c r="B11" s="159" t="s">
        <v>4</v>
      </c>
      <c r="C11" s="123"/>
      <c r="D11" s="123"/>
      <c r="E11" s="123"/>
      <c r="F11" s="123"/>
      <c r="G11" s="123"/>
      <c r="H11" s="123"/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123"/>
      <c r="T11" s="160"/>
    </row>
    <row r="12" spans="1:20" ht="12.75" customHeight="1" x14ac:dyDescent="0.3">
      <c r="A12" s="52" t="s">
        <v>5</v>
      </c>
      <c r="B12" s="163" t="s">
        <v>0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5"/>
    </row>
    <row r="13" spans="1:20" ht="15" customHeight="1" x14ac:dyDescent="0.3">
      <c r="A13" s="138" t="s">
        <v>34</v>
      </c>
      <c r="B13" s="167" t="s">
        <v>35</v>
      </c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  <c r="P13" s="120"/>
      <c r="Q13" s="120"/>
      <c r="R13" s="120"/>
      <c r="S13" s="120"/>
      <c r="T13" s="168"/>
    </row>
    <row r="14" spans="1:20" ht="15" customHeight="1" x14ac:dyDescent="0.3">
      <c r="A14" s="171"/>
      <c r="B14" s="159" t="s">
        <v>36</v>
      </c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60"/>
    </row>
    <row r="15" spans="1:20" ht="13.5" customHeight="1" x14ac:dyDescent="0.3">
      <c r="A15" s="171"/>
      <c r="B15" s="159" t="s">
        <v>37</v>
      </c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60"/>
    </row>
    <row r="16" spans="1:20" ht="15" customHeight="1" x14ac:dyDescent="0.3">
      <c r="A16" s="171"/>
      <c r="B16" s="159" t="s">
        <v>38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60"/>
    </row>
    <row r="17" spans="1:25" ht="15" customHeight="1" x14ac:dyDescent="0.3">
      <c r="A17" s="171"/>
      <c r="B17" s="159" t="s">
        <v>60</v>
      </c>
      <c r="C17" s="123"/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60"/>
      <c r="U17" s="53"/>
    </row>
    <row r="18" spans="1:25" ht="15" customHeight="1" x14ac:dyDescent="0.3">
      <c r="A18" s="171"/>
      <c r="B18" s="169" t="s">
        <v>70</v>
      </c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70"/>
      <c r="U18" s="53"/>
    </row>
    <row r="19" spans="1:25" ht="15" customHeight="1" x14ac:dyDescent="0.3">
      <c r="A19" s="171"/>
      <c r="B19" s="159" t="s">
        <v>71</v>
      </c>
      <c r="C19" s="123"/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60"/>
      <c r="U19" s="54"/>
      <c r="Y19" s="12" t="s">
        <v>73</v>
      </c>
    </row>
    <row r="20" spans="1:25" ht="36.75" customHeight="1" x14ac:dyDescent="0.3">
      <c r="A20" s="172"/>
      <c r="B20" s="173" t="s">
        <v>72</v>
      </c>
      <c r="C20" s="174"/>
      <c r="D20" s="174"/>
      <c r="E20" s="174"/>
      <c r="F20" s="174"/>
      <c r="G20" s="174"/>
      <c r="H20" s="174"/>
      <c r="I20" s="174"/>
      <c r="J20" s="174"/>
      <c r="K20" s="174"/>
      <c r="L20" s="174"/>
      <c r="M20" s="174"/>
      <c r="N20" s="174"/>
      <c r="O20" s="174"/>
      <c r="P20" s="174"/>
      <c r="Q20" s="174"/>
      <c r="R20" s="174"/>
      <c r="S20" s="174"/>
      <c r="T20" s="175"/>
      <c r="U20" s="53"/>
    </row>
    <row r="21" spans="1:25" ht="23.25" customHeight="1" x14ac:dyDescent="0.3">
      <c r="A21" s="138" t="s">
        <v>39</v>
      </c>
      <c r="B21" s="140" t="s">
        <v>62</v>
      </c>
      <c r="C21" s="136">
        <v>2017</v>
      </c>
      <c r="D21" s="137"/>
      <c r="E21" s="136">
        <v>2018</v>
      </c>
      <c r="F21" s="142"/>
      <c r="G21" s="136">
        <v>2019</v>
      </c>
      <c r="H21" s="142"/>
      <c r="I21" s="136">
        <v>2020</v>
      </c>
      <c r="J21" s="137"/>
      <c r="K21" s="136">
        <v>2021</v>
      </c>
      <c r="L21" s="142"/>
      <c r="M21" s="136">
        <v>2022</v>
      </c>
      <c r="N21" s="142"/>
      <c r="O21" s="136">
        <v>2023</v>
      </c>
      <c r="P21" s="137"/>
      <c r="Q21" s="136">
        <v>2024</v>
      </c>
      <c r="R21" s="137"/>
      <c r="S21" s="136">
        <v>2025</v>
      </c>
      <c r="T21" s="137"/>
      <c r="U21" s="53"/>
    </row>
    <row r="22" spans="1:25" ht="93.75" customHeight="1" x14ac:dyDescent="0.3">
      <c r="A22" s="139"/>
      <c r="B22" s="141"/>
      <c r="C22" s="55" t="s">
        <v>7</v>
      </c>
      <c r="D22" s="55" t="s">
        <v>8</v>
      </c>
      <c r="E22" s="55" t="s">
        <v>7</v>
      </c>
      <c r="F22" s="55" t="s">
        <v>8</v>
      </c>
      <c r="G22" s="55" t="s">
        <v>7</v>
      </c>
      <c r="H22" s="55" t="s">
        <v>8</v>
      </c>
      <c r="I22" s="55" t="s">
        <v>7</v>
      </c>
      <c r="J22" s="55" t="s">
        <v>8</v>
      </c>
      <c r="K22" s="55" t="s">
        <v>7</v>
      </c>
      <c r="L22" s="55" t="s">
        <v>8</v>
      </c>
      <c r="M22" s="55" t="s">
        <v>7</v>
      </c>
      <c r="N22" s="55" t="s">
        <v>8</v>
      </c>
      <c r="O22" s="55" t="s">
        <v>7</v>
      </c>
      <c r="P22" s="55" t="s">
        <v>8</v>
      </c>
      <c r="Q22" s="55" t="s">
        <v>7</v>
      </c>
      <c r="R22" s="55" t="s">
        <v>8</v>
      </c>
      <c r="S22" s="55" t="s">
        <v>7</v>
      </c>
      <c r="T22" s="55" t="s">
        <v>8</v>
      </c>
      <c r="U22" s="53"/>
    </row>
    <row r="23" spans="1:25" ht="26.25" customHeight="1" x14ac:dyDescent="0.3">
      <c r="A23" s="136" t="s">
        <v>40</v>
      </c>
      <c r="B23" s="147"/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2"/>
    </row>
    <row r="24" spans="1:25" ht="39" customHeight="1" x14ac:dyDescent="0.3">
      <c r="A24" s="22" t="s">
        <v>41</v>
      </c>
      <c r="B24" s="50">
        <v>3</v>
      </c>
      <c r="C24" s="50">
        <v>56</v>
      </c>
      <c r="D24" s="50">
        <v>2</v>
      </c>
      <c r="E24" s="50">
        <f>25+1</f>
        <v>26</v>
      </c>
      <c r="F24" s="50">
        <v>7</v>
      </c>
      <c r="G24" s="50">
        <v>150</v>
      </c>
      <c r="H24" s="50">
        <v>51</v>
      </c>
      <c r="I24" s="50">
        <v>63</v>
      </c>
      <c r="J24" s="50" t="s">
        <v>129</v>
      </c>
      <c r="K24" s="50">
        <v>42</v>
      </c>
      <c r="L24" s="50" t="s">
        <v>137</v>
      </c>
      <c r="M24" s="50">
        <v>152</v>
      </c>
      <c r="N24" s="50" t="s">
        <v>166</v>
      </c>
      <c r="O24" s="60">
        <v>141</v>
      </c>
      <c r="P24" s="60" t="s">
        <v>193</v>
      </c>
      <c r="Q24" s="60">
        <v>101</v>
      </c>
      <c r="R24" s="60" t="s">
        <v>194</v>
      </c>
      <c r="S24" s="60">
        <v>29</v>
      </c>
      <c r="T24" s="60">
        <v>0</v>
      </c>
    </row>
    <row r="25" spans="1:25" ht="57.75" customHeight="1" x14ac:dyDescent="0.3">
      <c r="A25" s="22" t="s">
        <v>18</v>
      </c>
      <c r="B25" s="50">
        <v>3</v>
      </c>
      <c r="C25" s="50">
        <v>33</v>
      </c>
      <c r="D25" s="50" t="s">
        <v>120</v>
      </c>
      <c r="E25" s="50">
        <v>25</v>
      </c>
      <c r="F25" s="50" t="s">
        <v>121</v>
      </c>
      <c r="G25" s="50">
        <v>44</v>
      </c>
      <c r="H25" s="50" t="s">
        <v>122</v>
      </c>
      <c r="I25" s="50">
        <v>6</v>
      </c>
      <c r="J25" s="50" t="s">
        <v>130</v>
      </c>
      <c r="K25" s="50">
        <v>9</v>
      </c>
      <c r="L25" s="50" t="s">
        <v>131</v>
      </c>
      <c r="M25" s="50">
        <v>7</v>
      </c>
      <c r="N25" s="50">
        <v>0</v>
      </c>
      <c r="O25" s="50">
        <v>26</v>
      </c>
      <c r="P25" s="50">
        <v>0</v>
      </c>
      <c r="Q25" s="50">
        <v>24</v>
      </c>
      <c r="R25" s="50">
        <v>0</v>
      </c>
      <c r="S25" s="50">
        <v>29</v>
      </c>
      <c r="T25" s="50">
        <v>0</v>
      </c>
    </row>
    <row r="26" spans="1:25" ht="60" customHeight="1" x14ac:dyDescent="0.3">
      <c r="A26" s="22" t="s">
        <v>42</v>
      </c>
      <c r="B26" s="50">
        <v>0.64</v>
      </c>
      <c r="C26" s="50">
        <v>12.15</v>
      </c>
      <c r="D26" s="50">
        <v>0.43</v>
      </c>
      <c r="E26" s="50">
        <f>26*100/520</f>
        <v>5</v>
      </c>
      <c r="F26" s="51">
        <v>1.3</v>
      </c>
      <c r="G26" s="51">
        <f>150*100/527</f>
        <v>28.462998102466795</v>
      </c>
      <c r="H26" s="51">
        <v>8.9</v>
      </c>
      <c r="I26" s="51">
        <v>11.1</v>
      </c>
      <c r="J26" s="51">
        <v>6.6</v>
      </c>
      <c r="K26" s="51">
        <v>7.5</v>
      </c>
      <c r="L26" s="51">
        <v>1.6</v>
      </c>
      <c r="M26" s="51">
        <v>28.2</v>
      </c>
      <c r="N26" s="51">
        <v>10.7</v>
      </c>
      <c r="O26" s="61">
        <v>31.5</v>
      </c>
      <c r="P26" s="61">
        <v>20.6</v>
      </c>
      <c r="Q26" s="61">
        <v>25.4</v>
      </c>
      <c r="R26" s="61">
        <v>14.7</v>
      </c>
      <c r="S26" s="61">
        <v>6.9</v>
      </c>
      <c r="T26" s="60">
        <v>0</v>
      </c>
    </row>
    <row r="27" spans="1:25" ht="60" customHeight="1" x14ac:dyDescent="0.3">
      <c r="A27" s="22" t="s">
        <v>19</v>
      </c>
      <c r="B27" s="50">
        <v>0.64</v>
      </c>
      <c r="C27" s="50">
        <v>7.16</v>
      </c>
      <c r="D27" s="50">
        <v>0.22</v>
      </c>
      <c r="E27" s="51">
        <f>25*100/520</f>
        <v>4.8076923076923075</v>
      </c>
      <c r="F27" s="51">
        <v>0.4</v>
      </c>
      <c r="G27" s="51">
        <f>44*100/527</f>
        <v>8.3491461100569264</v>
      </c>
      <c r="H27" s="10">
        <f>3*100/574</f>
        <v>0.52264808362369342</v>
      </c>
      <c r="I27" s="51">
        <v>1.8</v>
      </c>
      <c r="J27" s="51">
        <v>0.2</v>
      </c>
      <c r="K27" s="51">
        <v>1.6</v>
      </c>
      <c r="L27" s="51">
        <v>0</v>
      </c>
      <c r="M27" s="51">
        <v>1.3</v>
      </c>
      <c r="N27" s="51">
        <v>0</v>
      </c>
      <c r="O27" s="63">
        <v>5.8</v>
      </c>
      <c r="P27" s="62">
        <v>0</v>
      </c>
      <c r="Q27" s="10">
        <v>6</v>
      </c>
      <c r="R27" s="62">
        <v>0</v>
      </c>
      <c r="S27" s="63">
        <v>6.9</v>
      </c>
      <c r="T27" s="62">
        <v>0</v>
      </c>
    </row>
    <row r="28" spans="1:25" ht="61.5" customHeight="1" x14ac:dyDescent="0.3">
      <c r="A28" s="154" t="s">
        <v>43</v>
      </c>
      <c r="B28" s="140" t="s">
        <v>62</v>
      </c>
      <c r="C28" s="136">
        <v>2017</v>
      </c>
      <c r="D28" s="137"/>
      <c r="E28" s="136">
        <v>2018</v>
      </c>
      <c r="F28" s="142"/>
      <c r="G28" s="136">
        <v>2019</v>
      </c>
      <c r="H28" s="142"/>
      <c r="I28" s="136">
        <v>2020</v>
      </c>
      <c r="J28" s="137"/>
      <c r="K28" s="136">
        <v>2021</v>
      </c>
      <c r="L28" s="142"/>
      <c r="M28" s="136">
        <v>2022</v>
      </c>
      <c r="N28" s="142"/>
      <c r="O28" s="136">
        <v>2023</v>
      </c>
      <c r="P28" s="137"/>
      <c r="Q28" s="136">
        <v>2024</v>
      </c>
      <c r="R28" s="137"/>
      <c r="S28" s="136">
        <v>2025</v>
      </c>
      <c r="T28" s="137"/>
    </row>
    <row r="29" spans="1:25" ht="89.25" customHeight="1" x14ac:dyDescent="0.3">
      <c r="A29" s="155"/>
      <c r="B29" s="141"/>
      <c r="C29" s="55" t="s">
        <v>7</v>
      </c>
      <c r="D29" s="55" t="s">
        <v>8</v>
      </c>
      <c r="E29" s="55" t="s">
        <v>7</v>
      </c>
      <c r="F29" s="55" t="s">
        <v>8</v>
      </c>
      <c r="G29" s="55" t="s">
        <v>7</v>
      </c>
      <c r="H29" s="55" t="s">
        <v>8</v>
      </c>
      <c r="I29" s="55" t="s">
        <v>7</v>
      </c>
      <c r="J29" s="55" t="s">
        <v>8</v>
      </c>
      <c r="K29" s="55" t="s">
        <v>7</v>
      </c>
      <c r="L29" s="55" t="s">
        <v>8</v>
      </c>
      <c r="M29" s="55" t="s">
        <v>7</v>
      </c>
      <c r="N29" s="55" t="s">
        <v>8</v>
      </c>
      <c r="O29" s="55" t="s">
        <v>7</v>
      </c>
      <c r="P29" s="55" t="s">
        <v>8</v>
      </c>
      <c r="Q29" s="55" t="s">
        <v>7</v>
      </c>
      <c r="R29" s="55" t="s">
        <v>8</v>
      </c>
      <c r="S29" s="55" t="s">
        <v>7</v>
      </c>
      <c r="T29" s="55" t="s">
        <v>8</v>
      </c>
    </row>
    <row r="30" spans="1:25" ht="64.5" customHeight="1" x14ac:dyDescent="0.3">
      <c r="A30" s="136" t="s">
        <v>132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2"/>
    </row>
    <row r="31" spans="1:25" ht="39.75" customHeight="1" x14ac:dyDescent="0.3">
      <c r="A31" s="22" t="s">
        <v>44</v>
      </c>
      <c r="B31" s="57">
        <v>260</v>
      </c>
      <c r="C31" s="57">
        <v>690</v>
      </c>
      <c r="D31" s="57">
        <v>272</v>
      </c>
      <c r="E31" s="57">
        <v>508</v>
      </c>
      <c r="F31" s="57">
        <v>402</v>
      </c>
      <c r="G31" s="57">
        <v>3093</v>
      </c>
      <c r="H31" s="57">
        <v>1474</v>
      </c>
      <c r="I31" s="57">
        <v>1483</v>
      </c>
      <c r="J31" s="57">
        <v>1086</v>
      </c>
      <c r="K31" s="42">
        <v>1319</v>
      </c>
      <c r="L31" s="57">
        <v>386</v>
      </c>
      <c r="M31" s="42">
        <v>2593</v>
      </c>
      <c r="N31" s="57">
        <v>1653</v>
      </c>
      <c r="O31" s="57">
        <v>2929</v>
      </c>
      <c r="P31" s="57">
        <v>1137</v>
      </c>
      <c r="Q31" s="57">
        <v>1975</v>
      </c>
      <c r="R31" s="57">
        <v>79</v>
      </c>
      <c r="S31" s="57">
        <v>480</v>
      </c>
      <c r="T31" s="57">
        <v>87</v>
      </c>
    </row>
    <row r="32" spans="1:25" ht="36.75" customHeight="1" x14ac:dyDescent="0.3">
      <c r="A32" s="127" t="s">
        <v>60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</row>
    <row r="33" spans="1:20" ht="45.75" customHeight="1" x14ac:dyDescent="0.3">
      <c r="A33" s="22" t="s">
        <v>61</v>
      </c>
      <c r="B33" s="57">
        <v>3.1</v>
      </c>
      <c r="C33" s="57">
        <v>9.75</v>
      </c>
      <c r="D33" s="57">
        <v>2.7</v>
      </c>
      <c r="E33" s="57">
        <v>6</v>
      </c>
      <c r="F33" s="57">
        <v>4.9000000000000004</v>
      </c>
      <c r="G33" s="57">
        <v>40.799999999999997</v>
      </c>
      <c r="H33" s="58">
        <v>6.6</v>
      </c>
      <c r="I33" s="57">
        <v>8.1999999999999993</v>
      </c>
      <c r="J33" s="57">
        <v>4</v>
      </c>
      <c r="K33" s="58">
        <v>4.3</v>
      </c>
      <c r="L33" s="58">
        <v>4.3</v>
      </c>
      <c r="M33" s="57">
        <v>8.25</v>
      </c>
      <c r="N33" s="57">
        <v>8.25</v>
      </c>
      <c r="O33" s="57">
        <v>6.9</v>
      </c>
      <c r="P33" s="57">
        <v>2.48</v>
      </c>
      <c r="Q33" s="57">
        <v>7</v>
      </c>
      <c r="R33" s="57">
        <v>1.2</v>
      </c>
      <c r="S33" s="57">
        <v>7.4</v>
      </c>
      <c r="T33" s="57">
        <v>1.1000000000000001</v>
      </c>
    </row>
    <row r="34" spans="1:20" ht="42" customHeight="1" x14ac:dyDescent="0.3">
      <c r="A34" s="127" t="s">
        <v>65</v>
      </c>
      <c r="B34" s="148"/>
      <c r="C34" s="148"/>
      <c r="D34" s="148"/>
      <c r="E34" s="148"/>
      <c r="F34" s="148"/>
      <c r="G34" s="148"/>
      <c r="H34" s="148"/>
      <c r="I34" s="148"/>
      <c r="J34" s="148"/>
      <c r="K34" s="148"/>
      <c r="L34" s="148"/>
      <c r="M34" s="148"/>
      <c r="N34" s="148"/>
      <c r="O34" s="148"/>
      <c r="P34" s="148"/>
      <c r="Q34" s="148"/>
      <c r="R34" s="148"/>
      <c r="S34" s="148"/>
      <c r="T34" s="148"/>
    </row>
    <row r="35" spans="1:20" ht="47.25" customHeight="1" x14ac:dyDescent="0.3">
      <c r="A35" s="22" t="s">
        <v>66</v>
      </c>
      <c r="B35" s="127" t="s">
        <v>67</v>
      </c>
      <c r="C35" s="149"/>
      <c r="D35" s="149"/>
      <c r="E35" s="149"/>
      <c r="F35" s="149"/>
      <c r="G35" s="149"/>
      <c r="H35" s="149"/>
      <c r="I35" s="149"/>
      <c r="J35" s="149"/>
      <c r="K35" s="57">
        <v>19.2</v>
      </c>
      <c r="L35" s="57">
        <v>8.4</v>
      </c>
      <c r="M35" s="57">
        <v>10.6</v>
      </c>
      <c r="N35" s="57">
        <v>10.6</v>
      </c>
      <c r="O35" s="10">
        <v>12.3</v>
      </c>
      <c r="P35" s="10">
        <v>12.3</v>
      </c>
      <c r="Q35" s="57">
        <v>6.9</v>
      </c>
      <c r="R35" s="10">
        <v>5</v>
      </c>
      <c r="S35" s="57">
        <v>5.0999999999999996</v>
      </c>
      <c r="T35" s="57">
        <v>5.0999999999999996</v>
      </c>
    </row>
    <row r="36" spans="1:20" ht="42" customHeight="1" x14ac:dyDescent="0.3">
      <c r="A36" s="136" t="s">
        <v>71</v>
      </c>
      <c r="B36" s="150"/>
      <c r="C36" s="150"/>
      <c r="D36" s="150"/>
      <c r="E36" s="150"/>
      <c r="F36" s="150"/>
      <c r="G36" s="150"/>
      <c r="H36" s="150"/>
      <c r="I36" s="150"/>
      <c r="J36" s="150"/>
      <c r="K36" s="150"/>
      <c r="L36" s="150"/>
      <c r="M36" s="150"/>
      <c r="N36" s="150"/>
      <c r="O36" s="150"/>
      <c r="P36" s="150"/>
      <c r="Q36" s="150"/>
      <c r="R36" s="150"/>
      <c r="S36" s="150"/>
      <c r="T36" s="151"/>
    </row>
    <row r="37" spans="1:20" ht="93" customHeight="1" x14ac:dyDescent="0.3">
      <c r="A37" s="22" t="s">
        <v>68</v>
      </c>
      <c r="B37" s="44">
        <v>0</v>
      </c>
      <c r="C37" s="44">
        <v>11</v>
      </c>
      <c r="D37" s="44">
        <v>4</v>
      </c>
      <c r="E37" s="44">
        <v>8</v>
      </c>
      <c r="F37" s="44">
        <v>5</v>
      </c>
      <c r="G37" s="44">
        <v>33</v>
      </c>
      <c r="H37" s="44">
        <v>3</v>
      </c>
      <c r="I37" s="44">
        <v>33</v>
      </c>
      <c r="J37" s="46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</row>
    <row r="38" spans="1:20" ht="101.25" customHeight="1" x14ac:dyDescent="0.3">
      <c r="A38" s="136" t="s">
        <v>133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1"/>
    </row>
    <row r="39" spans="1:20" ht="51.75" customHeight="1" x14ac:dyDescent="0.3">
      <c r="A39" s="22" t="s">
        <v>69</v>
      </c>
      <c r="B39" s="136" t="s">
        <v>45</v>
      </c>
      <c r="C39" s="152"/>
      <c r="D39" s="152"/>
      <c r="E39" s="152"/>
      <c r="F39" s="153"/>
      <c r="G39" s="57">
        <v>11.6</v>
      </c>
      <c r="H39" s="58">
        <v>11.6</v>
      </c>
      <c r="I39" s="57">
        <v>11.1</v>
      </c>
      <c r="J39" s="57" t="s">
        <v>134</v>
      </c>
      <c r="K39" s="58" t="s">
        <v>167</v>
      </c>
      <c r="L39" s="58" t="s">
        <v>167</v>
      </c>
      <c r="M39" s="58">
        <v>28.6</v>
      </c>
      <c r="N39" s="58" t="s">
        <v>179</v>
      </c>
      <c r="O39" s="57">
        <v>2.2000000000000002</v>
      </c>
      <c r="P39" s="57" t="s">
        <v>188</v>
      </c>
      <c r="Q39" s="10">
        <v>31</v>
      </c>
      <c r="R39" s="57" t="s">
        <v>189</v>
      </c>
      <c r="S39" s="57">
        <v>0</v>
      </c>
      <c r="T39" s="57">
        <v>0</v>
      </c>
    </row>
    <row r="40" spans="1:20" ht="71.25" customHeight="1" x14ac:dyDescent="0.3">
      <c r="A40" s="22" t="s">
        <v>168</v>
      </c>
      <c r="B40" s="136" t="s">
        <v>67</v>
      </c>
      <c r="C40" s="143"/>
      <c r="D40" s="143"/>
      <c r="E40" s="143"/>
      <c r="F40" s="143"/>
      <c r="G40" s="143"/>
      <c r="H40" s="143"/>
      <c r="I40" s="143"/>
      <c r="J40" s="144"/>
      <c r="K40" s="58">
        <v>8</v>
      </c>
      <c r="L40" s="58">
        <v>8</v>
      </c>
      <c r="M40" s="58">
        <v>7</v>
      </c>
      <c r="N40" s="58">
        <v>7</v>
      </c>
      <c r="O40" s="10">
        <v>22.1</v>
      </c>
      <c r="P40" s="58">
        <v>13</v>
      </c>
      <c r="Q40" s="58">
        <v>23</v>
      </c>
      <c r="R40" s="57">
        <v>0</v>
      </c>
      <c r="S40" s="57">
        <v>0</v>
      </c>
      <c r="T40" s="57">
        <v>0</v>
      </c>
    </row>
    <row r="41" spans="1:20" ht="52.5" customHeight="1" x14ac:dyDescent="0.3">
      <c r="A41" s="43" t="s">
        <v>145</v>
      </c>
      <c r="B41" s="136" t="s">
        <v>67</v>
      </c>
      <c r="C41" s="143"/>
      <c r="D41" s="143"/>
      <c r="E41" s="143"/>
      <c r="F41" s="143"/>
      <c r="G41" s="143"/>
      <c r="H41" s="143"/>
      <c r="I41" s="143"/>
      <c r="J41" s="144"/>
      <c r="K41" s="8" t="s">
        <v>169</v>
      </c>
      <c r="L41" s="8" t="s">
        <v>169</v>
      </c>
      <c r="M41" s="8">
        <v>1639</v>
      </c>
      <c r="N41" s="8" t="s">
        <v>181</v>
      </c>
      <c r="O41" s="57">
        <v>124</v>
      </c>
      <c r="P41" s="57" t="s">
        <v>190</v>
      </c>
      <c r="Q41" s="57">
        <v>2260</v>
      </c>
      <c r="R41" s="57" t="s">
        <v>191</v>
      </c>
      <c r="S41" s="57">
        <v>0</v>
      </c>
      <c r="T41" s="57">
        <v>0</v>
      </c>
    </row>
    <row r="42" spans="1:20" ht="68.25" customHeight="1" x14ac:dyDescent="0.3">
      <c r="A42" s="43" t="s">
        <v>170</v>
      </c>
      <c r="B42" s="136" t="s">
        <v>67</v>
      </c>
      <c r="C42" s="143"/>
      <c r="D42" s="143"/>
      <c r="E42" s="143"/>
      <c r="F42" s="143"/>
      <c r="G42" s="143"/>
      <c r="H42" s="143"/>
      <c r="I42" s="143"/>
      <c r="J42" s="144"/>
      <c r="K42" s="8">
        <v>326</v>
      </c>
      <c r="L42" s="8">
        <v>326</v>
      </c>
      <c r="M42" s="8">
        <v>288</v>
      </c>
      <c r="N42" s="57">
        <v>288</v>
      </c>
      <c r="O42" s="57">
        <v>1644</v>
      </c>
      <c r="P42" s="8">
        <v>1124</v>
      </c>
      <c r="Q42" s="8">
        <v>1477</v>
      </c>
      <c r="R42" s="8">
        <v>0</v>
      </c>
      <c r="S42" s="57">
        <v>0</v>
      </c>
      <c r="T42" s="57">
        <v>0</v>
      </c>
    </row>
    <row r="43" spans="1:20" ht="22.5" customHeight="1" x14ac:dyDescent="0.3">
      <c r="A43" s="138" t="s">
        <v>46</v>
      </c>
      <c r="B43" s="127" t="s">
        <v>47</v>
      </c>
      <c r="C43" s="136" t="s">
        <v>13</v>
      </c>
      <c r="D43" s="147"/>
      <c r="E43" s="147"/>
      <c r="F43" s="142"/>
      <c r="G43" s="136" t="s">
        <v>48</v>
      </c>
      <c r="H43" s="147"/>
      <c r="I43" s="150"/>
      <c r="J43" s="142"/>
      <c r="K43" s="136" t="s">
        <v>171</v>
      </c>
      <c r="L43" s="147"/>
      <c r="M43" s="142"/>
      <c r="N43" s="136" t="s">
        <v>49</v>
      </c>
      <c r="O43" s="147"/>
      <c r="P43" s="142"/>
      <c r="Q43" s="127" t="s">
        <v>172</v>
      </c>
      <c r="R43" s="148"/>
      <c r="S43" s="148"/>
      <c r="T43" s="148"/>
    </row>
    <row r="44" spans="1:20" ht="23.25" customHeight="1" x14ac:dyDescent="0.3">
      <c r="A44" s="171"/>
      <c r="B44" s="127"/>
      <c r="C44" s="136" t="s">
        <v>14</v>
      </c>
      <c r="D44" s="142"/>
      <c r="E44" s="136" t="s">
        <v>15</v>
      </c>
      <c r="F44" s="151"/>
      <c r="G44" s="136" t="s">
        <v>14</v>
      </c>
      <c r="H44" s="142"/>
      <c r="I44" s="136" t="s">
        <v>15</v>
      </c>
      <c r="J44" s="142"/>
      <c r="K44" s="44" t="s">
        <v>14</v>
      </c>
      <c r="L44" s="136" t="s">
        <v>15</v>
      </c>
      <c r="M44" s="142"/>
      <c r="N44" s="44" t="s">
        <v>14</v>
      </c>
      <c r="O44" s="136" t="s">
        <v>15</v>
      </c>
      <c r="P44" s="142"/>
      <c r="Q44" s="127" t="s">
        <v>14</v>
      </c>
      <c r="R44" s="127"/>
      <c r="S44" s="127" t="s">
        <v>135</v>
      </c>
      <c r="T44" s="148"/>
    </row>
    <row r="45" spans="1:20" ht="22.5" customHeight="1" x14ac:dyDescent="0.3">
      <c r="A45" s="171"/>
      <c r="B45" s="44">
        <v>2017</v>
      </c>
      <c r="C45" s="145">
        <v>600000</v>
      </c>
      <c r="D45" s="146"/>
      <c r="E45" s="145">
        <v>88298.3</v>
      </c>
      <c r="F45" s="156"/>
      <c r="G45" s="145">
        <v>400000</v>
      </c>
      <c r="H45" s="146"/>
      <c r="I45" s="145">
        <v>88298.3</v>
      </c>
      <c r="J45" s="156"/>
      <c r="K45" s="47">
        <v>0</v>
      </c>
      <c r="L45" s="145">
        <v>0</v>
      </c>
      <c r="M45" s="156"/>
      <c r="N45" s="47">
        <v>0</v>
      </c>
      <c r="O45" s="145">
        <v>0</v>
      </c>
      <c r="P45" s="156"/>
      <c r="Q45" s="157">
        <v>200000</v>
      </c>
      <c r="R45" s="158"/>
      <c r="S45" s="145">
        <v>0</v>
      </c>
      <c r="T45" s="146"/>
    </row>
    <row r="46" spans="1:20" ht="15" customHeight="1" x14ac:dyDescent="0.3">
      <c r="A46" s="171"/>
      <c r="B46" s="44">
        <v>2018</v>
      </c>
      <c r="C46" s="145">
        <v>679351.8</v>
      </c>
      <c r="D46" s="146"/>
      <c r="E46" s="145">
        <v>392029.6</v>
      </c>
      <c r="F46" s="156"/>
      <c r="G46" s="145">
        <v>479351.8</v>
      </c>
      <c r="H46" s="146"/>
      <c r="I46" s="145">
        <v>192029.59999999998</v>
      </c>
      <c r="J46" s="156"/>
      <c r="K46" s="47">
        <v>0</v>
      </c>
      <c r="L46" s="145">
        <v>0</v>
      </c>
      <c r="M46" s="156"/>
      <c r="N46" s="47">
        <v>0</v>
      </c>
      <c r="O46" s="145">
        <v>0</v>
      </c>
      <c r="P46" s="156"/>
      <c r="Q46" s="157">
        <v>200000</v>
      </c>
      <c r="R46" s="158"/>
      <c r="S46" s="145">
        <v>200000</v>
      </c>
      <c r="T46" s="146"/>
    </row>
    <row r="47" spans="1:20" ht="15" customHeight="1" x14ac:dyDescent="0.3">
      <c r="A47" s="171"/>
      <c r="B47" s="44">
        <v>2019</v>
      </c>
      <c r="C47" s="145">
        <v>3525765.3</v>
      </c>
      <c r="D47" s="146"/>
      <c r="E47" s="145">
        <v>1112663.5</v>
      </c>
      <c r="F47" s="156"/>
      <c r="G47" s="145">
        <v>1262276</v>
      </c>
      <c r="H47" s="146"/>
      <c r="I47" s="145">
        <v>457636.20000000007</v>
      </c>
      <c r="J47" s="156"/>
      <c r="K47" s="47">
        <v>690337.7</v>
      </c>
      <c r="L47" s="145">
        <v>484649.7</v>
      </c>
      <c r="M47" s="156"/>
      <c r="N47" s="47">
        <v>21350.6</v>
      </c>
      <c r="O47" s="145">
        <v>14989.099999999999</v>
      </c>
      <c r="P47" s="156"/>
      <c r="Q47" s="157">
        <v>1551801</v>
      </c>
      <c r="R47" s="158"/>
      <c r="S47" s="145">
        <v>155388.5</v>
      </c>
      <c r="T47" s="146"/>
    </row>
    <row r="48" spans="1:20" ht="15" customHeight="1" x14ac:dyDescent="0.3">
      <c r="A48" s="171"/>
      <c r="B48" s="44">
        <v>2020</v>
      </c>
      <c r="C48" s="145">
        <v>1622859.01</v>
      </c>
      <c r="D48" s="146"/>
      <c r="E48" s="145">
        <v>745153.89999999991</v>
      </c>
      <c r="F48" s="156"/>
      <c r="G48" s="145">
        <v>615378.30000000005</v>
      </c>
      <c r="H48" s="146"/>
      <c r="I48" s="145">
        <v>249640.1</v>
      </c>
      <c r="J48" s="156"/>
      <c r="K48" s="47">
        <v>353679.1</v>
      </c>
      <c r="L48" s="145">
        <v>353679.1</v>
      </c>
      <c r="M48" s="156"/>
      <c r="N48" s="47">
        <v>225303.2</v>
      </c>
      <c r="O48" s="145">
        <v>134245.5</v>
      </c>
      <c r="P48" s="156"/>
      <c r="Q48" s="157">
        <v>428498.41</v>
      </c>
      <c r="R48" s="158"/>
      <c r="S48" s="145">
        <v>7589.2</v>
      </c>
      <c r="T48" s="146"/>
    </row>
    <row r="49" spans="1:20" ht="15" customHeight="1" x14ac:dyDescent="0.3">
      <c r="A49" s="171"/>
      <c r="B49" s="44">
        <v>2021</v>
      </c>
      <c r="C49" s="145">
        <v>1910448</v>
      </c>
      <c r="D49" s="146"/>
      <c r="E49" s="145">
        <v>994995.4</v>
      </c>
      <c r="F49" s="156"/>
      <c r="G49" s="145">
        <v>809584.3</v>
      </c>
      <c r="H49" s="146"/>
      <c r="I49" s="145">
        <v>491218.2</v>
      </c>
      <c r="J49" s="156"/>
      <c r="K49" s="47">
        <v>898883.60000000009</v>
      </c>
      <c r="L49" s="145">
        <v>482491.80000000005</v>
      </c>
      <c r="M49" s="156"/>
      <c r="N49" s="47">
        <v>27800.400000000001</v>
      </c>
      <c r="O49" s="145">
        <v>14889.6</v>
      </c>
      <c r="P49" s="156"/>
      <c r="Q49" s="157">
        <v>174179.7</v>
      </c>
      <c r="R49" s="158"/>
      <c r="S49" s="145">
        <v>6395.8</v>
      </c>
      <c r="T49" s="146"/>
    </row>
    <row r="50" spans="1:20" ht="15" customHeight="1" x14ac:dyDescent="0.3">
      <c r="A50" s="171"/>
      <c r="B50" s="44">
        <v>2022</v>
      </c>
      <c r="C50" s="145">
        <v>5039234.4000000004</v>
      </c>
      <c r="D50" s="146"/>
      <c r="E50" s="145">
        <v>3387499.0781199997</v>
      </c>
      <c r="F50" s="156"/>
      <c r="G50" s="145">
        <v>1239288.5</v>
      </c>
      <c r="H50" s="146"/>
      <c r="I50" s="145">
        <v>856454.37812000001</v>
      </c>
      <c r="J50" s="156"/>
      <c r="K50" s="47">
        <v>3574369.3</v>
      </c>
      <c r="L50" s="145">
        <v>2350874.7999999998</v>
      </c>
      <c r="M50" s="156"/>
      <c r="N50" s="47">
        <v>162526.79999999999</v>
      </c>
      <c r="O50" s="145">
        <v>124686.8</v>
      </c>
      <c r="P50" s="156"/>
      <c r="Q50" s="157">
        <v>63049.8</v>
      </c>
      <c r="R50" s="158"/>
      <c r="S50" s="145">
        <v>55483.1</v>
      </c>
      <c r="T50" s="146"/>
    </row>
    <row r="51" spans="1:20" ht="15" customHeight="1" x14ac:dyDescent="0.3">
      <c r="A51" s="171"/>
      <c r="B51" s="44">
        <v>2023</v>
      </c>
      <c r="C51" s="145">
        <v>8031642.7000000002</v>
      </c>
      <c r="D51" s="146"/>
      <c r="E51" s="145">
        <v>1292617.8999999999</v>
      </c>
      <c r="F51" s="156"/>
      <c r="G51" s="145">
        <v>5919383.7999999998</v>
      </c>
      <c r="H51" s="146"/>
      <c r="I51" s="145">
        <v>377287.9</v>
      </c>
      <c r="J51" s="156"/>
      <c r="K51" s="47">
        <v>2006522.0999999999</v>
      </c>
      <c r="L51" s="145">
        <v>845501.10000000009</v>
      </c>
      <c r="M51" s="156"/>
      <c r="N51" s="47">
        <v>62057.4</v>
      </c>
      <c r="O51" s="145">
        <v>26149.5</v>
      </c>
      <c r="P51" s="156"/>
      <c r="Q51" s="157">
        <v>43679.4</v>
      </c>
      <c r="R51" s="158"/>
      <c r="S51" s="145">
        <v>43679.4</v>
      </c>
      <c r="T51" s="146"/>
    </row>
    <row r="52" spans="1:20" ht="22.5" customHeight="1" x14ac:dyDescent="0.3">
      <c r="A52" s="171"/>
      <c r="B52" s="44">
        <v>2024</v>
      </c>
      <c r="C52" s="145">
        <v>2264271.4</v>
      </c>
      <c r="D52" s="146"/>
      <c r="E52" s="145">
        <v>160444.9</v>
      </c>
      <c r="F52" s="156"/>
      <c r="G52" s="145">
        <v>952477.3</v>
      </c>
      <c r="H52" s="146"/>
      <c r="I52" s="145">
        <v>160444.9</v>
      </c>
      <c r="J52" s="156"/>
      <c r="K52" s="47">
        <v>1272440.3</v>
      </c>
      <c r="L52" s="145">
        <v>0</v>
      </c>
      <c r="M52" s="156"/>
      <c r="N52" s="47">
        <v>39353.800000000003</v>
      </c>
      <c r="O52" s="145">
        <v>0</v>
      </c>
      <c r="P52" s="156"/>
      <c r="Q52" s="157">
        <v>0</v>
      </c>
      <c r="R52" s="158"/>
      <c r="S52" s="145">
        <v>0</v>
      </c>
      <c r="T52" s="146"/>
    </row>
    <row r="53" spans="1:20" ht="30" customHeight="1" x14ac:dyDescent="0.3">
      <c r="A53" s="171"/>
      <c r="B53" s="44">
        <v>2025</v>
      </c>
      <c r="C53" s="145">
        <v>646101.20000000007</v>
      </c>
      <c r="D53" s="146"/>
      <c r="E53" s="145">
        <v>160444.9</v>
      </c>
      <c r="F53" s="156"/>
      <c r="G53" s="145">
        <v>646101.20000000007</v>
      </c>
      <c r="H53" s="146"/>
      <c r="I53" s="145">
        <v>160444.9</v>
      </c>
      <c r="J53" s="156"/>
      <c r="K53" s="47">
        <v>0</v>
      </c>
      <c r="L53" s="145">
        <v>0</v>
      </c>
      <c r="M53" s="156"/>
      <c r="N53" s="47">
        <v>0</v>
      </c>
      <c r="O53" s="145">
        <v>0</v>
      </c>
      <c r="P53" s="156"/>
      <c r="Q53" s="157">
        <v>0</v>
      </c>
      <c r="R53" s="158"/>
      <c r="S53" s="145">
        <v>0</v>
      </c>
      <c r="T53" s="146"/>
    </row>
    <row r="54" spans="1:20" ht="65.25" customHeight="1" x14ac:dyDescent="0.3">
      <c r="A54" s="171"/>
      <c r="B54" s="41" t="s">
        <v>50</v>
      </c>
      <c r="C54" s="179">
        <v>24319673.809999999</v>
      </c>
      <c r="D54" s="180"/>
      <c r="E54" s="179">
        <v>8334147.478120001</v>
      </c>
      <c r="F54" s="180"/>
      <c r="G54" s="177">
        <v>12323841.199999999</v>
      </c>
      <c r="H54" s="178"/>
      <c r="I54" s="179">
        <v>3033454.4781199996</v>
      </c>
      <c r="J54" s="180"/>
      <c r="K54" s="49">
        <v>8796232.0999999996</v>
      </c>
      <c r="L54" s="179">
        <v>4517196.5</v>
      </c>
      <c r="M54" s="181"/>
      <c r="N54" s="49">
        <v>538392.20000000007</v>
      </c>
      <c r="O54" s="182">
        <v>314960.5</v>
      </c>
      <c r="P54" s="183"/>
      <c r="Q54" s="182">
        <v>2661208.31</v>
      </c>
      <c r="R54" s="183"/>
      <c r="S54" s="182">
        <v>468536</v>
      </c>
      <c r="T54" s="183"/>
    </row>
    <row r="55" spans="1:20" ht="55.5" customHeight="1" x14ac:dyDescent="0.3">
      <c r="A55" s="45" t="s">
        <v>51</v>
      </c>
      <c r="B55" s="176" t="s">
        <v>16</v>
      </c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</row>
    <row r="56" spans="1:20" ht="51.75" customHeight="1" x14ac:dyDescent="0.3">
      <c r="A56" s="59" t="s">
        <v>192</v>
      </c>
      <c r="B56" s="176" t="s">
        <v>52</v>
      </c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  <c r="T56" s="176"/>
    </row>
    <row r="57" spans="1:20" ht="45" customHeight="1" x14ac:dyDescent="0.3">
      <c r="A57" s="45" t="s">
        <v>53</v>
      </c>
      <c r="B57" s="127"/>
      <c r="C57" s="127"/>
      <c r="D57" s="127"/>
      <c r="E57" s="127"/>
      <c r="F57" s="127"/>
      <c r="G57" s="127"/>
      <c r="H57" s="127"/>
      <c r="I57" s="127"/>
      <c r="J57" s="127"/>
      <c r="K57" s="127"/>
      <c r="L57" s="127"/>
      <c r="M57" s="127"/>
      <c r="N57" s="127"/>
      <c r="O57" s="127"/>
      <c r="P57" s="127"/>
      <c r="Q57" s="127"/>
      <c r="R57" s="127"/>
      <c r="S57" s="127"/>
      <c r="T57" s="127"/>
    </row>
    <row r="58" spans="1:20" ht="38.25" customHeight="1" x14ac:dyDescent="0.3">
      <c r="A58" s="45" t="s">
        <v>54</v>
      </c>
      <c r="B58" s="176" t="s">
        <v>1</v>
      </c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</row>
    <row r="59" spans="1:20" ht="15" customHeight="1" x14ac:dyDescent="0.3">
      <c r="A59" s="133" t="s">
        <v>55</v>
      </c>
      <c r="B59" s="133" t="s">
        <v>56</v>
      </c>
      <c r="C59" s="133"/>
      <c r="D59" s="133"/>
      <c r="E59" s="133"/>
      <c r="F59" s="133"/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</row>
    <row r="60" spans="1:20" ht="15" customHeight="1" x14ac:dyDescent="0.3">
      <c r="A60" s="133"/>
      <c r="B60" s="133" t="s">
        <v>31</v>
      </c>
      <c r="C60" s="133"/>
      <c r="D60" s="133"/>
      <c r="E60" s="133"/>
      <c r="F60" s="133"/>
      <c r="G60" s="133"/>
      <c r="H60" s="133"/>
      <c r="I60" s="133"/>
      <c r="J60" s="133"/>
      <c r="K60" s="133"/>
      <c r="L60" s="133"/>
      <c r="M60" s="133"/>
      <c r="N60" s="133"/>
      <c r="O60" s="133"/>
      <c r="P60" s="133"/>
      <c r="Q60" s="133"/>
      <c r="R60" s="133"/>
      <c r="S60" s="133"/>
      <c r="T60" s="133"/>
    </row>
    <row r="61" spans="1:20" ht="15" customHeight="1" x14ac:dyDescent="0.3">
      <c r="A61" s="133"/>
      <c r="B61" s="133" t="s">
        <v>32</v>
      </c>
      <c r="C61" s="133"/>
      <c r="D61" s="133"/>
      <c r="E61" s="133"/>
      <c r="F61" s="133"/>
      <c r="G61" s="133"/>
      <c r="H61" s="133"/>
      <c r="I61" s="133"/>
      <c r="J61" s="133"/>
      <c r="K61" s="133"/>
      <c r="L61" s="133"/>
      <c r="M61" s="133"/>
      <c r="N61" s="133"/>
      <c r="O61" s="133"/>
      <c r="P61" s="133"/>
      <c r="Q61" s="133"/>
      <c r="R61" s="133"/>
      <c r="S61" s="133"/>
      <c r="T61" s="133"/>
    </row>
    <row r="62" spans="1:20" ht="15" customHeight="1" x14ac:dyDescent="0.3">
      <c r="A62" s="133"/>
      <c r="B62" s="133" t="s">
        <v>33</v>
      </c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</row>
    <row r="63" spans="1:20" ht="12" customHeight="1" x14ac:dyDescent="0.3">
      <c r="A63" s="133"/>
      <c r="B63" s="133" t="s">
        <v>57</v>
      </c>
      <c r="C63" s="133"/>
      <c r="D63" s="133"/>
      <c r="E63" s="133"/>
      <c r="F63" s="133"/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</row>
    <row r="64" spans="1:20" ht="20.25" customHeight="1" x14ac:dyDescent="0.3">
      <c r="A64" s="133"/>
      <c r="B64" s="133" t="s">
        <v>58</v>
      </c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</row>
    <row r="65" spans="1:20" ht="52.5" customHeight="1" x14ac:dyDescent="0.3">
      <c r="A65" s="125" t="s">
        <v>187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</row>
    <row r="66" spans="1:20" ht="229.5" customHeight="1" x14ac:dyDescent="0.3">
      <c r="A66" s="125" t="s">
        <v>182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</row>
    <row r="67" spans="1:20" ht="63.75" customHeight="1" x14ac:dyDescent="0.3">
      <c r="A67" s="102" t="s">
        <v>183</v>
      </c>
      <c r="B67" s="102"/>
      <c r="C67" s="102"/>
      <c r="D67" s="102"/>
      <c r="E67" s="102"/>
      <c r="F67" s="102"/>
      <c r="G67" s="102"/>
      <c r="H67" s="102"/>
      <c r="I67" s="102"/>
      <c r="J67" s="102"/>
      <c r="K67" s="102"/>
      <c r="L67" s="102"/>
      <c r="M67" s="102"/>
      <c r="N67" s="102"/>
      <c r="O67" s="102"/>
      <c r="P67" s="102"/>
      <c r="Q67" s="102"/>
      <c r="R67" s="102"/>
      <c r="S67" s="102"/>
      <c r="T67" s="102"/>
    </row>
    <row r="68" spans="1:20" ht="36.75" customHeight="1" x14ac:dyDescent="0.3">
      <c r="A68" s="102" t="s">
        <v>184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2"/>
      <c r="L68" s="102"/>
      <c r="M68" s="102"/>
      <c r="N68" s="102"/>
      <c r="O68" s="102"/>
      <c r="P68" s="102"/>
      <c r="Q68" s="102"/>
      <c r="R68" s="102"/>
      <c r="S68" s="102"/>
      <c r="T68" s="102"/>
    </row>
    <row r="69" spans="1:20" ht="36.75" customHeight="1" x14ac:dyDescent="0.3">
      <c r="A69" s="102" t="s">
        <v>136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  <c r="M69" s="102"/>
      <c r="N69" s="102"/>
      <c r="O69" s="102"/>
      <c r="P69" s="102"/>
      <c r="Q69" s="102"/>
      <c r="R69" s="102"/>
      <c r="S69" s="102"/>
      <c r="T69" s="102"/>
    </row>
    <row r="70" spans="1:20" ht="69" customHeight="1" x14ac:dyDescent="0.3">
      <c r="A70" s="102" t="s">
        <v>185</v>
      </c>
      <c r="B70" s="102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2"/>
      <c r="P70" s="102"/>
      <c r="Q70" s="102"/>
      <c r="R70" s="102"/>
      <c r="S70" s="102"/>
      <c r="T70" s="102"/>
    </row>
    <row r="71" spans="1:20" ht="43.5" customHeight="1" x14ac:dyDescent="0.3">
      <c r="A71" s="102" t="s">
        <v>186</v>
      </c>
      <c r="B71" s="102"/>
      <c r="C71" s="102"/>
      <c r="D71" s="102"/>
      <c r="E71" s="102"/>
      <c r="F71" s="102"/>
      <c r="G71" s="102"/>
      <c r="H71" s="102"/>
      <c r="I71" s="102"/>
      <c r="J71" s="102"/>
      <c r="K71" s="102"/>
      <c r="L71" s="102"/>
      <c r="M71" s="102"/>
      <c r="N71" s="102"/>
      <c r="O71" s="102"/>
      <c r="P71" s="102"/>
      <c r="Q71" s="102"/>
      <c r="R71" s="102"/>
      <c r="S71" s="102"/>
      <c r="T71" s="102"/>
    </row>
    <row r="72" spans="1:20" ht="43.5" customHeight="1" x14ac:dyDescent="0.3">
      <c r="A72" s="102" t="s">
        <v>146</v>
      </c>
      <c r="B72" s="102"/>
      <c r="C72" s="102"/>
      <c r="D72" s="102"/>
      <c r="E72" s="102"/>
      <c r="F72" s="102"/>
      <c r="G72" s="102"/>
      <c r="H72" s="102"/>
      <c r="I72" s="102"/>
      <c r="J72" s="102"/>
      <c r="K72" s="102"/>
      <c r="L72" s="102"/>
      <c r="M72" s="102"/>
      <c r="N72" s="102"/>
      <c r="O72" s="102"/>
      <c r="P72" s="102"/>
      <c r="Q72" s="102"/>
      <c r="R72" s="102"/>
      <c r="S72" s="102"/>
      <c r="T72" s="102"/>
    </row>
    <row r="73" spans="1:20" ht="31.5" customHeight="1" x14ac:dyDescent="0.3">
      <c r="A73" s="185" t="s">
        <v>173</v>
      </c>
      <c r="B73" s="185"/>
      <c r="C73" s="185"/>
      <c r="D73" s="185"/>
      <c r="E73" s="185"/>
      <c r="F73" s="185"/>
      <c r="G73" s="185"/>
      <c r="H73" s="185"/>
      <c r="I73" s="185"/>
      <c r="J73" s="185"/>
      <c r="K73" s="185"/>
      <c r="L73" s="185"/>
      <c r="M73" s="185"/>
      <c r="N73" s="185"/>
      <c r="O73" s="185"/>
      <c r="P73" s="185"/>
      <c r="Q73" s="185"/>
      <c r="R73" s="185"/>
      <c r="S73" s="185"/>
      <c r="T73" s="185"/>
    </row>
    <row r="74" spans="1:20" ht="141.75" customHeight="1" x14ac:dyDescent="0.3">
      <c r="A74" s="184" t="s">
        <v>180</v>
      </c>
      <c r="B74" s="184"/>
      <c r="C74" s="184"/>
      <c r="D74" s="184"/>
      <c r="E74" s="184"/>
      <c r="F74" s="184"/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</row>
    <row r="75" spans="1:20" ht="15" customHeight="1" x14ac:dyDescent="0.3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</row>
  </sheetData>
  <mergeCells count="169">
    <mergeCell ref="A69:T69"/>
    <mergeCell ref="C50:D50"/>
    <mergeCell ref="C44:D44"/>
    <mergeCell ref="A74:T74"/>
    <mergeCell ref="S54:T54"/>
    <mergeCell ref="A59:A64"/>
    <mergeCell ref="B63:T63"/>
    <mergeCell ref="B64:T64"/>
    <mergeCell ref="A71:T71"/>
    <mergeCell ref="A72:T72"/>
    <mergeCell ref="A73:T73"/>
    <mergeCell ref="S44:T44"/>
    <mergeCell ref="C45:D45"/>
    <mergeCell ref="E45:F45"/>
    <mergeCell ref="S45:T45"/>
    <mergeCell ref="O44:P44"/>
    <mergeCell ref="O52:P52"/>
    <mergeCell ref="Q52:R52"/>
    <mergeCell ref="S52:T52"/>
    <mergeCell ref="B61:T61"/>
    <mergeCell ref="B58:T58"/>
    <mergeCell ref="B59:T59"/>
    <mergeCell ref="C54:D54"/>
    <mergeCell ref="E54:F54"/>
    <mergeCell ref="A23:T23"/>
    <mergeCell ref="A43:A54"/>
    <mergeCell ref="B43:B44"/>
    <mergeCell ref="C43:F43"/>
    <mergeCell ref="G43:J43"/>
    <mergeCell ref="K43:M43"/>
    <mergeCell ref="N43:P43"/>
    <mergeCell ref="Q43:T43"/>
    <mergeCell ref="C53:D53"/>
    <mergeCell ref="E53:F53"/>
    <mergeCell ref="G53:H53"/>
    <mergeCell ref="S47:T47"/>
    <mergeCell ref="C46:D46"/>
    <mergeCell ref="E46:F46"/>
    <mergeCell ref="G46:H46"/>
    <mergeCell ref="I46:J46"/>
    <mergeCell ref="L46:M46"/>
    <mergeCell ref="O46:P46"/>
    <mergeCell ref="Q46:R46"/>
    <mergeCell ref="S46:T46"/>
    <mergeCell ref="G47:H47"/>
    <mergeCell ref="K28:L28"/>
    <mergeCell ref="M28:N28"/>
    <mergeCell ref="O28:P28"/>
    <mergeCell ref="B41:J41"/>
    <mergeCell ref="B42:J42"/>
    <mergeCell ref="G45:H45"/>
    <mergeCell ref="I45:J45"/>
    <mergeCell ref="L45:M45"/>
    <mergeCell ref="C52:D52"/>
    <mergeCell ref="E52:F52"/>
    <mergeCell ref="G52:H52"/>
    <mergeCell ref="I52:J52"/>
    <mergeCell ref="L52:M52"/>
    <mergeCell ref="C51:D51"/>
    <mergeCell ref="E51:F51"/>
    <mergeCell ref="G51:H51"/>
    <mergeCell ref="I51:J51"/>
    <mergeCell ref="I47:J47"/>
    <mergeCell ref="L47:M47"/>
    <mergeCell ref="C48:D48"/>
    <mergeCell ref="C47:D47"/>
    <mergeCell ref="G54:H54"/>
    <mergeCell ref="L53:M53"/>
    <mergeCell ref="O53:P53"/>
    <mergeCell ref="Q53:R53"/>
    <mergeCell ref="S53:T53"/>
    <mergeCell ref="I54:J54"/>
    <mergeCell ref="L54:M54"/>
    <mergeCell ref="O54:P54"/>
    <mergeCell ref="Q54:R54"/>
    <mergeCell ref="I53:J53"/>
    <mergeCell ref="A68:T68"/>
    <mergeCell ref="A65:T65"/>
    <mergeCell ref="A66:T66"/>
    <mergeCell ref="A67:T67"/>
    <mergeCell ref="B62:T62"/>
    <mergeCell ref="B55:T55"/>
    <mergeCell ref="B56:T56"/>
    <mergeCell ref="B57:T57"/>
    <mergeCell ref="B60:T60"/>
    <mergeCell ref="S51:T51"/>
    <mergeCell ref="L48:M48"/>
    <mergeCell ref="O48:P48"/>
    <mergeCell ref="Q48:R48"/>
    <mergeCell ref="S48:T48"/>
    <mergeCell ref="S49:T49"/>
    <mergeCell ref="S50:T50"/>
    <mergeCell ref="O49:P49"/>
    <mergeCell ref="Q49:R49"/>
    <mergeCell ref="L49:M49"/>
    <mergeCell ref="L50:M50"/>
    <mergeCell ref="O50:P50"/>
    <mergeCell ref="Q50:R50"/>
    <mergeCell ref="L51:M51"/>
    <mergeCell ref="O51:P51"/>
    <mergeCell ref="Q51:R51"/>
    <mergeCell ref="O47:P47"/>
    <mergeCell ref="Q47:R47"/>
    <mergeCell ref="E50:F50"/>
    <mergeCell ref="G50:H50"/>
    <mergeCell ref="I50:J50"/>
    <mergeCell ref="E44:F44"/>
    <mergeCell ref="G44:H44"/>
    <mergeCell ref="I44:J44"/>
    <mergeCell ref="L44:M44"/>
    <mergeCell ref="I49:J49"/>
    <mergeCell ref="I48:J48"/>
    <mergeCell ref="E48:F48"/>
    <mergeCell ref="E47:F47"/>
    <mergeCell ref="B19:T19"/>
    <mergeCell ref="A4:T4"/>
    <mergeCell ref="B5:T5"/>
    <mergeCell ref="A7:A11"/>
    <mergeCell ref="A2:T2"/>
    <mergeCell ref="B6:T6"/>
    <mergeCell ref="B7:T7"/>
    <mergeCell ref="B8:T8"/>
    <mergeCell ref="B9:T9"/>
    <mergeCell ref="B10:T10"/>
    <mergeCell ref="B11:T11"/>
    <mergeCell ref="B12:T12"/>
    <mergeCell ref="B13:T13"/>
    <mergeCell ref="B14:T14"/>
    <mergeCell ref="B15:T15"/>
    <mergeCell ref="B16:T16"/>
    <mergeCell ref="B17:T17"/>
    <mergeCell ref="B18:T18"/>
    <mergeCell ref="A13:A20"/>
    <mergeCell ref="B20:T20"/>
    <mergeCell ref="I28:J28"/>
    <mergeCell ref="A70:T70"/>
    <mergeCell ref="B40:J40"/>
    <mergeCell ref="G48:H48"/>
    <mergeCell ref="Q28:R28"/>
    <mergeCell ref="S28:T28"/>
    <mergeCell ref="A30:T30"/>
    <mergeCell ref="A32:T32"/>
    <mergeCell ref="A34:T34"/>
    <mergeCell ref="B35:J35"/>
    <mergeCell ref="A36:T36"/>
    <mergeCell ref="A38:T38"/>
    <mergeCell ref="B39:F39"/>
    <mergeCell ref="A28:A29"/>
    <mergeCell ref="B28:B29"/>
    <mergeCell ref="C28:D28"/>
    <mergeCell ref="E28:F28"/>
    <mergeCell ref="G28:H28"/>
    <mergeCell ref="Q44:R44"/>
    <mergeCell ref="C49:D49"/>
    <mergeCell ref="E49:F49"/>
    <mergeCell ref="G49:H49"/>
    <mergeCell ref="O45:P45"/>
    <mergeCell ref="Q45:R45"/>
    <mergeCell ref="Q21:R21"/>
    <mergeCell ref="S21:T21"/>
    <mergeCell ref="A21:A22"/>
    <mergeCell ref="B21:B22"/>
    <mergeCell ref="C21:D21"/>
    <mergeCell ref="E21:F21"/>
    <mergeCell ref="G21:H21"/>
    <mergeCell ref="I21:J21"/>
    <mergeCell ref="K21:L21"/>
    <mergeCell ref="M21:N21"/>
    <mergeCell ref="O21:P21"/>
  </mergeCells>
  <pageMargins left="0.7" right="0.7" top="0.75" bottom="0.75" header="0.3" footer="0.3"/>
  <pageSetup paperSize="9" scale="5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"/>
  <sheetViews>
    <sheetView workbookViewId="0">
      <selection activeCell="X36" sqref="X36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!ПОКАЗАТЕЛИ МП</vt:lpstr>
      <vt:lpstr>Паспорт АВ</vt:lpstr>
      <vt:lpstr>Лист2</vt:lpstr>
      <vt:lpstr>'!ПОКАЗАТЕЛИ МП'!Область_печати</vt:lpstr>
      <vt:lpstr>'Паспорт АВ'!Область_печати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2024-01-15T05:41:58Z</dcterms:modified>
</cp:coreProperties>
</file>