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2" sheetId="1" r:id="rId1"/>
    <sheet name="Приложение 1" sheetId="2" state="hidden" r:id="rId2"/>
  </sheets>
  <definedNames>
    <definedName name="_xlnm.Print_Titles" localSheetId="1">'Приложение 1'!$5:$8</definedName>
    <definedName name="_xlnm.Print_Titles" localSheetId="0">'Приложение 2'!$7:$10</definedName>
    <definedName name="_xlnm.Print_Area" localSheetId="1">'Приложение 1'!$A$1:$AB$46</definedName>
    <definedName name="_xlnm.Print_Area" localSheetId="0">'Приложение 2'!$A$1:$AG$1072</definedName>
  </definedNames>
  <calcPr fullCalcOnLoad="1"/>
</workbook>
</file>

<file path=xl/comments2.xml><?xml version="1.0" encoding="utf-8"?>
<comments xmlns="http://schemas.openxmlformats.org/spreadsheetml/2006/main">
  <authors>
    <author>natasha</author>
    <author>Lena</author>
    <author>Natasha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O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M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M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M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O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T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T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S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Q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S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</commentList>
</comments>
</file>

<file path=xl/sharedStrings.xml><?xml version="1.0" encoding="utf-8"?>
<sst xmlns="http://schemas.openxmlformats.org/spreadsheetml/2006/main" count="1927" uniqueCount="342">
  <si>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</si>
  <si>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</si>
  <si>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</si>
  <si>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</si>
  <si>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</si>
  <si>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</si>
  <si>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</si>
  <si>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</si>
  <si>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</si>
  <si>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</si>
  <si>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</si>
  <si>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</si>
  <si>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</si>
  <si>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</si>
  <si>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>СМР</t>
  </si>
  <si>
    <t>1 шт.</t>
  </si>
  <si>
    <t>Реконструкция КНС-4 и строительство канализационных коллекторов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</si>
  <si>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</si>
  <si>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</si>
  <si>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</si>
  <si>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</si>
  <si>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</si>
  <si>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</si>
  <si>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</si>
  <si>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</si>
  <si>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</si>
  <si>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</si>
  <si>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</si>
  <si>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</si>
  <si>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</si>
  <si>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</si>
  <si>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</si>
  <si>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</si>
  <si>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</si>
  <si>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</si>
  <si>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</si>
  <si>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</si>
  <si>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</si>
  <si>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</si>
  <si>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</si>
  <si>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</si>
  <si>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Департамент городского хозяйства администрации Города Томска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</si>
  <si>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</si>
  <si>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</si>
  <si>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</si>
  <si>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</si>
  <si>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</si>
  <si>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</si>
  <si>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</si>
  <si>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</si>
  <si>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</si>
  <si>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</si>
  <si>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</si>
  <si>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</si>
  <si>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</si>
  <si>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</si>
  <si>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</si>
  <si>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</si>
  <si>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</si>
  <si>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</si>
  <si>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11.214 км</t>
  </si>
  <si>
    <t>11</t>
  </si>
  <si>
    <t>500 п.м.</t>
  </si>
  <si>
    <t>12</t>
  </si>
  <si>
    <t>13</t>
  </si>
  <si>
    <t>Строительство газовой котельной установленной мощностью 0.5 МВт по адресу: ул. 2-ой пос. ЛПК</t>
  </si>
  <si>
    <t>14</t>
  </si>
  <si>
    <t>15</t>
  </si>
  <si>
    <t>Выкуп</t>
  </si>
  <si>
    <t>Задача 3 подпрограммы: Обеспечение населения надежным электроснабжением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</si>
  <si>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</si>
  <si>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</si>
  <si>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</si>
  <si>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</si>
  <si>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</si>
  <si>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Департамент управления муниципальной собственностью администрации Города Томска</t>
  </si>
  <si>
    <t>16</t>
  </si>
  <si>
    <t>Код бюджетной классификации (КЦСР, КВР)</t>
  </si>
  <si>
    <t>план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</si>
  <si>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</si>
  <si>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(сети ливневой канализации)</t>
  </si>
  <si>
    <t>2024 год</t>
  </si>
  <si>
    <t>2025 год</t>
  </si>
  <si>
    <t>18</t>
  </si>
  <si>
    <t xml:space="preserve">Мощность объекта </t>
  </si>
  <si>
    <t>Всего</t>
  </si>
  <si>
    <t>Строительство сетей водоснабжения в районе п. Светлый (мкр. Народный, мкр. Реженка, ж.д. ст. Копылово)</t>
  </si>
  <si>
    <t>1 500,0 п.м.</t>
  </si>
  <si>
    <t>1 000,0 п.м.</t>
  </si>
  <si>
    <t>148,0 м3</t>
  </si>
  <si>
    <t>1 160 п.м.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</si>
  <si>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</si>
  <si>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20</t>
  </si>
  <si>
    <t>522,2 
1094,7</t>
  </si>
  <si>
    <t>21</t>
  </si>
  <si>
    <t>25 600,0 м.п.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</si>
  <si>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</si>
  <si>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</si>
  <si>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 Строительство (реконструкция), капитальный ремонт объектов электроснабжения:
</t>
  </si>
  <si>
    <t>Строительство сетей водоснабжения в пос. Залесье (решение судов)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</si>
  <si>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</si>
  <si>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</si>
  <si>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водоснабжения, по адресу: дер. Киргизка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</si>
  <si>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</si>
  <si>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п. Геологов</t>
  </si>
  <si>
    <t>Строительство сетей водоснабжения, по адресу: ул.2-ая Лесная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</si>
  <si>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</si>
  <si>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</si>
  <si>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ул. Игарская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</si>
  <si>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</si>
  <si>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</si>
  <si>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>Строительство сетей водоснабжения, по адресу: ул. Оренбургская</t>
  </si>
  <si>
    <t>Строительство сетей водоснабжения, по адресу: пер. Просторный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</si>
  <si>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</si>
  <si>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Реконструкция тепловых сетей, расположенных по ул. Елизаровых, 53т в г. Томске</t>
  </si>
  <si>
    <t>22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</si>
  <si>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</si>
  <si>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</si>
  <si>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</si>
  <si>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</si>
  <si>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объектов водоотведения поверхностных сточных и дренажных вод по ул. Обская в г. Томске</t>
  </si>
  <si>
    <t>Тех.прис.</t>
  </si>
  <si>
    <t>км.</t>
  </si>
  <si>
    <t>Генеральные схемы</t>
  </si>
  <si>
    <t>Инженерная защита от подтоплений территории «Татарская слобода»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</si>
  <si>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</si>
  <si>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</si>
  <si>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</si>
  <si>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</si>
  <si>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</si>
  <si>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</si>
  <si>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</si>
  <si>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</si>
  <si>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</si>
  <si>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</si>
  <si>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</si>
  <si>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</si>
  <si>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</si>
  <si>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</si>
  <si>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</si>
  <si>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</si>
  <si>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</si>
  <si>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</si>
  <si>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</si>
  <si>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</si>
  <si>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</si>
  <si>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</si>
  <si>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</si>
  <si>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</si>
  <si>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</si>
  <si>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</si>
  <si>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</si>
  <si>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</si>
  <si>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</si>
  <si>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</si>
  <si>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</si>
  <si>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</si>
  <si>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</si>
  <si>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</si>
  <si>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</si>
  <si>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</si>
  <si>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</si>
  <si>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</si>
  <si>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</si>
  <si>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</si>
  <si>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</si>
  <si>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</si>
  <si>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</si>
  <si>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</si>
  <si>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</si>
  <si>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</si>
  <si>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</si>
  <si>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</si>
  <si>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</si>
  <si>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</si>
  <si>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</si>
  <si>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</si>
  <si>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</si>
  <si>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</si>
  <si>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</si>
  <si>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</si>
  <si>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</si>
  <si>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</si>
  <si>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</si>
  <si>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</si>
  <si>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</si>
  <si>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</si>
  <si>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</si>
  <si>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</si>
  <si>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</si>
  <si>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</si>
  <si>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</si>
  <si>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</si>
  <si>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</si>
  <si>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</si>
  <si>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</si>
  <si>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</si>
  <si>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</si>
  <si>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</si>
  <si>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</si>
  <si>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</si>
  <si>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</si>
  <si>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</si>
  <si>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</si>
  <si>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</si>
  <si>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</si>
  <si>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</si>
  <si>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</si>
  <si>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</si>
  <si>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</si>
  <si>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</si>
  <si>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</si>
  <si>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</si>
  <si>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</si>
  <si>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</si>
  <si>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</si>
  <si>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</si>
  <si>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</si>
  <si>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</si>
  <si>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</si>
  <si>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</si>
  <si>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>27</t>
  </si>
  <si>
    <t>28</t>
  </si>
  <si>
    <t>29</t>
  </si>
  <si>
    <t>30</t>
  </si>
  <si>
    <t>31</t>
  </si>
  <si>
    <t>32</t>
  </si>
  <si>
    <t>Субсидия на плату концедента в рамках концессионного соглашения по  переключению абонентов по ул. Водяная, 80</t>
  </si>
  <si>
    <t>Ответственный исполнитель, соисполнители, участники</t>
  </si>
  <si>
    <t>Организация теплоснабжения жилых домов, расположенных по адресам: ул.Больничная, 9; пер. Мариинский, 8/б</t>
  </si>
  <si>
    <t>Строительство системы отвода поверхностных (грунтовых) вод в районе дома по адресу: г. Томск, ул. Розы Люксембург, 45</t>
  </si>
  <si>
    <t>Строительство системы отвода поверхностных (грунтовых) вод в районе дома по адресу: г. Томск, ул.Нижне-Луговая</t>
  </si>
  <si>
    <t>Строительство ливневой канализации по адресу: г. Томск, ул. 19-й Гв. Дивизии, 9а</t>
  </si>
  <si>
    <t>Строительство ливневой канализации по адресу: г. Томск, ул. 19-й Гв. Дивизии</t>
  </si>
  <si>
    <t xml:space="preserve">кадастровые работы </t>
  </si>
  <si>
    <t xml:space="preserve">Строительство очистных сооружений на водовыпусках ливневой канализации: Водовыпуск №1 (в районе ул. Розы Люксембург, 2); Водовыпуск №2 (в районе Московский тракт, 109/4); Водовыпуск №3 (в районе пер. Буяновский, 2); Водовыпуск №4 (в районе пер. Пристанской, 2); Водовыпуск №6 (в районе пер. Песочный, 19); Водовыпуск №8 (в районе ул. Киевская, 1); Водовыпуск №9 (в районе Московский тракт, 82); Водовыпуск №10 (в районе ул. Петропавловская, 4); Водовыпуск №11 (в районе ул. А.Беленца, 2/1); Водовыпуск №12 (в районе Конная площадь, 2); Водовыпуск №14 (в районе пер. Кооперативный, 2); Водовыпуск №16 (в районе ул. Войлочная, 12); Водовыпуск №18 (в районе пер. Казанский, 3); Водовыпуск №19 (в районе ул. Киевская, 1, рядом с водовыпуском №8). </t>
  </si>
  <si>
    <t>2026 год</t>
  </si>
  <si>
    <t>2027 год</t>
  </si>
  <si>
    <t>2028 год</t>
  </si>
  <si>
    <t>Строительство сетей водоснабжения по пер. Ангарский г. Томска</t>
  </si>
  <si>
    <t>Строительство сетей водоснабжения по пер. Строительный г. Томска</t>
  </si>
  <si>
    <t>Строительство сетей водоснабжения по ул. Бийская г. Томска</t>
  </si>
  <si>
    <t>Строительство сетей водоснабжения, по адресу: п. Просторный:ул. Спокойная, п.Осинки; ул.Бархатная;  тупик Михайловский; ул.Черниговская;  ул.Онежская; ул.Благодатная; ул.Петербуржская; ул.Изумрудная;                               ул.Янтарная;  пер.Соловьиный;  бульвар Зелёный; ул.Арктическая; ул.Астраханская</t>
  </si>
  <si>
    <t>Строительство сетей водоснабжения, по адресу: ул. Нарочанская</t>
  </si>
  <si>
    <t>2029 год</t>
  </si>
  <si>
    <t>2030 год</t>
  </si>
  <si>
    <t>Строительство локального источника теплоснабжения - газовой котельной установленной мощностью 0,65 МВт по адресу:  г. Томск, ул. Басандайская, 2/3стр.4.</t>
  </si>
  <si>
    <t>Реконструкция тепловых сетей, расположенных по ул. Парковая, 25т в г. Томске (пер. Осенний)</t>
  </si>
  <si>
    <t>Реконструкция тепловых сетей, расположенных по ул. Парковая, 25т в г. Томске (ул. Беринга)</t>
  </si>
  <si>
    <t>Реконструкция тепловых сетей, расположенных по ул. Парковая, 25т в г. Томске (ул. Мичурина, Иркутский тракт)</t>
  </si>
  <si>
    <t>Капитальный ремонт тепловых сетей, расположенных по пр. Ленина, 10т в г. Томск (ул. Вершинина, ул. Карташова)</t>
  </si>
  <si>
    <t>Капитальный ремонт тепловых сетей, расположенных по пр. Фрунзе, 117т в г. Томск (ул. Кулагина)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</si>
  <si>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</t>
  </si>
  <si>
    <t>Строительство сетей водоснабжения, по адресу: д. Лоскутово: пер. Ракетный; ул. Трактовая; ул. Новая</t>
  </si>
  <si>
    <t>19</t>
  </si>
  <si>
    <t>26</t>
  </si>
  <si>
    <t>Итого по Мероприятию 2: Строительство (реконструкция), капитальный ремонт объектов водоотведения</t>
  </si>
  <si>
    <t xml:space="preserve">Мероприятие 1: Строительство (реконструкция), капитальный ремонт объектов водоснабжения:
</t>
  </si>
  <si>
    <t>Итого по Мероприятию 1: Строительство (реконструкция), капитальный ремонт объектов водоснабжения</t>
  </si>
  <si>
    <t>Итого по Мероприятию 3: Строительство (реконструкция), капитальный ремонт объектов ливневой канализации</t>
  </si>
  <si>
    <t xml:space="preserve">Мероприятие 1: Строительство (реконструкция), капитальный ремонт объектов теплоснабжения:
</t>
  </si>
  <si>
    <t>Итого по Мероприятию 1: Строительство (реконструкция), капитальный ремонт объектов теплоснабжения</t>
  </si>
  <si>
    <t>Итого по Мероприятию 1: Строительство (реконструкция), капитальный ремонт объектов электроснабжения</t>
  </si>
  <si>
    <t>Укрупненное (основное) мероприятие
1Модернизация и развитие инженерной инфраструктуры</t>
  </si>
  <si>
    <t>Реконструкция системы отвода поверхностных и дренажных вод на прилегающих территориях многоквартирных жилых домов по адресам: ул. Украинская, 15, С. Разина, 14 (ПИР)</t>
  </si>
  <si>
    <t xml:space="preserve">Переключение жилого дома по адресу: ул. Лесотехническая, 5а и котельной по адресу: ул. Лесотехническая, 2, стр.6 на сети централизованного водоснабжения </t>
  </si>
  <si>
    <t>Строительство сетей водоснабжения по пер. Встречный</t>
  </si>
  <si>
    <t>33</t>
  </si>
  <si>
    <t>34</t>
  </si>
  <si>
    <t>Реконструкция ЦТП-10 по ул. Лебедева, 5/8 в г. Томске (решение судов) ПИР</t>
  </si>
  <si>
    <t>Строительство объекта «Территории (площадки) в районе Кузовлевского тракта, предназначенные для предоставления льготным категориям граждан, в том числе многодетным семьям, для индивидуального жилищного строительства (решение судов)
. Сети водоснабжения. (решение судов) (ПИР).</t>
  </si>
  <si>
    <t>Строительство сетей водоснабжения в мкр. Заварзино и п. Родионово (ПИР)</t>
  </si>
  <si>
    <t>Организация электроснабжения территорий (площадок) в районе Кузовлевского тракта, предназначенные для предоставления льготным категориям граждан, в том числе многодетным семьям, для индивидуального жилищного строительства (решение судов)</t>
  </si>
  <si>
    <t>Итого по ДКС для включения в проект бюджета</t>
  </si>
  <si>
    <t>«Развитие инженерной инфраструкты»</t>
  </si>
  <si>
    <t xml:space="preserve"> «Развитие инженерной инфраструкты»</t>
  </si>
  <si>
    <t xml:space="preserve">Департамент капитального строительства администрации Города Томска
</t>
  </si>
  <si>
    <t>Итого по задаче 1</t>
  </si>
  <si>
    <t>Итого по задаче 2</t>
  </si>
  <si>
    <t>Итого по задаче 3</t>
  </si>
  <si>
    <t>Итого по подпрограмме</t>
  </si>
  <si>
    <t>Технологическое присоединение к электрическим сетям жилого дома по ул. Дальне-Ключевская, 66</t>
  </si>
  <si>
    <t>35</t>
  </si>
  <si>
    <t>Строительство сетей водоснабжения, по адресу: пос. Старо-Карьерный</t>
  </si>
  <si>
    <t>II</t>
  </si>
  <si>
    <t>Б</t>
  </si>
  <si>
    <t>Строительство ливневой канализации для строительства жилых домов в микрорайоне № 8 жилого района"Солнечная долина" в г. Томске</t>
  </si>
  <si>
    <t>ПЕРЕЧЕНЬ ОБЪЕКТОВ, ВКЛЮЧЕННЫХ  В ПОДПРОГРАММУ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</si>
  <si>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Аникинский;
пер. 5-й Аникинский.</t>
  </si>
  <si>
    <t>Исполнитель работ ДКС, деньги в бюджете ДГХ</t>
  </si>
  <si>
    <t>Итого по ДГХ для включения в проект бюджета</t>
  </si>
  <si>
    <t>Софинансирование  бюджета муниципального образования "Город Томск" на реализацию мероприятий из региональной программы Томской области по модернизации систем коммунальной инфраструктуры на 2023-2027 годы 
(утверждена Постановлением Администрации Томской области от 04.05.2023 №219а)  (Фонд развития территорий), в т.ч:</t>
  </si>
  <si>
    <t>Капитальный ремонт тепловой сети тепломагистрали 8 от тепловой камеры 832/1 в сторону тепловой камеры 832/4, расположенной по ул.Парковая,25т в г. Томске</t>
  </si>
  <si>
    <t xml:space="preserve">Капитальный ремонт тепловой сети тепломагистрали 2Н от тепловой камеры 2Н-14 до тепловой камеры 11л-15-1, расположенной по ул.Никитина,19т в г. Томске </t>
  </si>
  <si>
    <t>30.1</t>
  </si>
  <si>
    <t>Капитальный ремонт изоляции тепловых сетей, расположенных по адресу: г. Томск, Иркутский тракт, 134т</t>
  </si>
  <si>
    <t>30.2</t>
  </si>
  <si>
    <t>Капитальный ремонт изоляции тепловых сетей, расположенных по адресу: г. Томск, пр. Фрунзе, 117т</t>
  </si>
  <si>
    <t>30.3</t>
  </si>
  <si>
    <t>Капитальный ремонт изоляции тепловых сетей, расположенных по адресу: г. Томск, ул. Елизаровых, 53т</t>
  </si>
  <si>
    <t>30.4</t>
  </si>
  <si>
    <t>Капитальный ремонт изоляции тепловых сетей, расположенных по адресу: г. Томск, ул. Жуковского, 35т</t>
  </si>
  <si>
    <t>30.5</t>
  </si>
  <si>
    <t>Капитальный ремонт изоляции тепловых сетей, расположенных по адресу: г. Томск, ул. К.Маркса, 52т</t>
  </si>
  <si>
    <t>30.6</t>
  </si>
  <si>
    <t>Капитальный ремонт изоляции тепловых сетей, расположенных по адресу: г. Томск, пос.Спутник, 15т</t>
  </si>
  <si>
    <t>30.7</t>
  </si>
  <si>
    <t>Капитальный ремонт изоляции тепловых сетей, расположенных по адресу: г. Томск, пр. Комсомольский, 59т</t>
  </si>
  <si>
    <t>30.8</t>
  </si>
  <si>
    <t>Капитальный ремонт тепловых сети тепломагистрали 11С от тепловой камеры 8Б-09-5 до тепловой камеры 11-13, расположенной по адресу: г. Томск, Иркутский тракт, 134т</t>
  </si>
  <si>
    <t>30.9</t>
  </si>
  <si>
    <t>30.10</t>
  </si>
  <si>
    <t xml:space="preserve">Строительство участка водопроводной линии по Богашевскому тракту от ул. Линейной до ул. Октябрьской в д. Лосктово </t>
  </si>
  <si>
    <t>Строительство ливневой канализации по адресу: г.Томск, ул. Бирюкова, 6</t>
  </si>
  <si>
    <t>Проектирование участка системы отвода поверхностных вод студенческого городка "Южный"</t>
  </si>
  <si>
    <t>Проектирование участка системы отвода поверхностных вод по ул. Беленца, 2А</t>
  </si>
  <si>
    <t>Проектирование участка системы отвода поверхностных вод по ул. Бирюкова, 15</t>
  </si>
  <si>
    <t>Проектирование участка системы отвода поверхностных вод по ул. Ивановского в г. Томске</t>
  </si>
  <si>
    <t>Проектирование участка системы отвода поверхностных вод по ул. Ленина в с. Тимирязевское (от ул. Октябрьская до р. Кисловка) в г. Томске</t>
  </si>
  <si>
    <t>Проектирование участка системы отвода поверхностных вод по ул. Тимакова от дома №23 до ул. Московский тракт</t>
  </si>
  <si>
    <t>Проектирование участка системы отвода поверхностных вод по ул. Матросова, ул. Киевская, ул. Косарева в г. Томске</t>
  </si>
  <si>
    <t>Проектирование участка системы отвода поверхностных вод по ул. Смирнова от ул. Смирнова, №1ж до ул. Нарымская в г. Томске</t>
  </si>
  <si>
    <t xml:space="preserve">Строительство сетей водоснабжения в пос. Степановка - новые участки 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</si>
  <si>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 для частного сектора, расположенного в с. Дзержинское, ул.Малая Больничная     </t>
  </si>
  <si>
    <t xml:space="preserve">Строительство сетей водоснабжения для частного сектора, расположенного в с. Дзержинское, пер. Дзержинский           </t>
  </si>
  <si>
    <t>Строительство сетей водоснабжения, по адресу: пос.Росинка, ул.Благовещенская, ул.Озёрная, пер. Саровский, пер. Оптинский, пер. Рождественский, ул. Благовещенская</t>
  </si>
  <si>
    <t>36</t>
  </si>
  <si>
    <t>Софинансирование  бюджета муниципального образования "Город Томск" на реализацию мероприятий из региональной программы Томской области по модернизации систем коммунальной инфраструктуры на 2023-2027 годы 
(утверждена Постановлением Администрации Томской области от 04.05.2023 №219а)  (Фонд развития территорий), в т.ч: Реконструкция водопроводной линии от ул. Пушкина по пер. Переездному, пер. Осеннему, ул. Транспортной, пер. Паровозному, пер. Железнодорожному до пер. Путевого</t>
  </si>
  <si>
    <t>Капитальный ремонт здания теплового пункта по адресу: г. Томск, ул. О.Кошевого, 55/1</t>
  </si>
  <si>
    <t>Капитальный ремонт здания теплового пункта по адресу: г. Томск, ул. Московский тракт, 56Б</t>
  </si>
  <si>
    <t>Капитальный ремонт здания теплового пункта по адресу: г. Томск,пл. Соляная, 1/1</t>
  </si>
  <si>
    <t>Реконструкция тепловых сетей, расположенных по ул. К. Маркса, 52т в г. Томске (пер. Сакко)</t>
  </si>
  <si>
    <t>Реконструкция тепловых сетей, расположенных по ул. Сибирская, 102т в г. Томске (ул. Сибирская)</t>
  </si>
  <si>
    <t>Реконструкция тепловых сетей, расположенных по пр. Комсомольский, 39т в г. Томске (ул. Пушкина)</t>
  </si>
  <si>
    <t>Реконструкция тепловых сетей, расположенных по ул. Говорова, 76т в г. Томске (пр. Мира, ул. Игарская)</t>
  </si>
  <si>
    <t>Реконструкция тепловых сетей, расположенных по Иркутский тракт, 134т в г. Томске (Иркутский тракт, ул. Бела Куна)</t>
  </si>
  <si>
    <t xml:space="preserve">Реконструкция тепловых сетей, расположенных по пр. Ленина, 10т в г. Томске </t>
  </si>
  <si>
    <t>08.3.01.40010 414</t>
  </si>
  <si>
    <t>08.3.01.99990 244</t>
  </si>
  <si>
    <t>08.3.01.99990 811</t>
  </si>
  <si>
    <t>08.3.01.40220 811</t>
  </si>
  <si>
    <t>Приложение 3 к подпрограмме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</si>
</sst>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0.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textRotation="90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8" fontId="8" fillId="2" borderId="10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16" fontId="8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14" fontId="8" fillId="8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/>
    </xf>
    <xf numFmtId="166" fontId="5" fillId="4" borderId="10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10" fillId="33" borderId="17" xfId="0" applyFont="1" applyFill="1" applyBorder="1" applyAlignment="1">
      <alignment horizontal="center" vertical="center" wrapText="1"/>
    </xf>
    <xf numFmtId="166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/>
    </xf>
    <xf numFmtId="166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166" fontId="8" fillId="4" borderId="17" xfId="0" applyNumberFormat="1" applyFont="1" applyFill="1" applyBorder="1" applyAlignment="1">
      <alignment horizontal="center" vertical="center"/>
    </xf>
    <xf numFmtId="166" fontId="8" fillId="4" borderId="17" xfId="0" applyNumberFormat="1" applyFont="1" applyFill="1" applyBorder="1" applyAlignment="1">
      <alignment vertical="center"/>
    </xf>
    <xf numFmtId="0" fontId="8" fillId="4" borderId="17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166" fontId="10" fillId="4" borderId="17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/>
    </xf>
    <xf numFmtId="0" fontId="8" fillId="4" borderId="10" xfId="0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166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/>
    </xf>
    <xf numFmtId="2" fontId="8" fillId="4" borderId="10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 wrapText="1"/>
    </xf>
    <xf numFmtId="166" fontId="8" fillId="33" borderId="17" xfId="0" applyNumberFormat="1" applyFont="1" applyFill="1" applyBorder="1" applyAlignment="1">
      <alignment horizontal="center" vertical="center"/>
    </xf>
    <xf numFmtId="166" fontId="8" fillId="33" borderId="17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166" fontId="8" fillId="33" borderId="14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166" fontId="8" fillId="33" borderId="14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166" fontId="8" fillId="33" borderId="14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10" fillId="33" borderId="21" xfId="0" applyFont="1" applyFill="1" applyBorder="1" applyAlignment="1">
      <alignment horizontal="center" vertical="center" wrapText="1"/>
    </xf>
    <xf numFmtId="166" fontId="10" fillId="33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166" fontId="8" fillId="33" borderId="24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166" fontId="8" fillId="33" borderId="0" xfId="0" applyNumberFormat="1" applyFont="1" applyFill="1" applyAlignment="1">
      <alignment horizontal="left"/>
    </xf>
    <xf numFmtId="0" fontId="10" fillId="33" borderId="22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vertical="center" wrapText="1"/>
    </xf>
    <xf numFmtId="166" fontId="10" fillId="33" borderId="28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/>
    </xf>
    <xf numFmtId="4" fontId="51" fillId="33" borderId="25" xfId="0" applyNumberFormat="1" applyFont="1" applyFill="1" applyBorder="1" applyAlignment="1">
      <alignment horizontal="center" vertical="center" wrapText="1"/>
    </xf>
    <xf numFmtId="4" fontId="51" fillId="33" borderId="26" xfId="0" applyNumberFormat="1" applyFont="1" applyFill="1" applyBorder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166" fontId="8" fillId="33" borderId="17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6" fontId="51" fillId="4" borderId="10" xfId="0" applyNumberFormat="1" applyFont="1" applyFill="1" applyBorder="1" applyAlignment="1">
      <alignment horizontal="center" vertical="center" wrapText="1"/>
    </xf>
    <xf numFmtId="166" fontId="51" fillId="4" borderId="10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166" fontId="8" fillId="3" borderId="17" xfId="0" applyNumberFormat="1" applyFont="1" applyFill="1" applyBorder="1" applyAlignment="1">
      <alignment horizontal="center" vertical="center"/>
    </xf>
    <xf numFmtId="166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 wrapText="1"/>
    </xf>
    <xf numFmtId="166" fontId="10" fillId="3" borderId="1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center" vertical="center"/>
    </xf>
    <xf numFmtId="166" fontId="8" fillId="3" borderId="10" xfId="0" applyNumberFormat="1" applyFont="1" applyFill="1" applyBorder="1" applyAlignment="1">
      <alignment horizontal="center" vertical="center"/>
    </xf>
    <xf numFmtId="166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/>
    </xf>
    <xf numFmtId="166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 vertical="center" wrapText="1"/>
    </xf>
    <xf numFmtId="166" fontId="8" fillId="3" borderId="1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8" fillId="3" borderId="14" xfId="0" applyFont="1" applyFill="1" applyBorder="1" applyAlignment="1">
      <alignment horizontal="center" vertical="center"/>
    </xf>
    <xf numFmtId="166" fontId="8" fillId="3" borderId="14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166" fontId="8" fillId="3" borderId="14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Alignment="1">
      <alignment horizontal="left"/>
    </xf>
    <xf numFmtId="49" fontId="5" fillId="35" borderId="0" xfId="0" applyNumberFormat="1" applyFont="1" applyFill="1" applyBorder="1" applyAlignment="1">
      <alignment horizontal="left" vertical="center"/>
    </xf>
    <xf numFmtId="49" fontId="4" fillId="35" borderId="13" xfId="0" applyNumberFormat="1" applyFont="1" applyFill="1" applyBorder="1" applyAlignment="1">
      <alignment horizontal="center" vertical="center" wrapText="1"/>
    </xf>
    <xf numFmtId="166" fontId="8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166" fontId="5" fillId="3" borderId="10" xfId="0" applyNumberFormat="1" applyFont="1" applyFill="1" applyBorder="1" applyAlignment="1">
      <alignment horizontal="left"/>
    </xf>
    <xf numFmtId="166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166" fontId="4" fillId="33" borderId="0" xfId="0" applyNumberFormat="1" applyFont="1" applyFill="1" applyAlignment="1">
      <alignment horizontal="left"/>
    </xf>
    <xf numFmtId="166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6" fontId="8" fillId="3" borderId="28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166" fontId="8" fillId="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8" fillId="4" borderId="17" xfId="0" applyNumberFormat="1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horizontal="center" vertical="center"/>
    </xf>
    <xf numFmtId="166" fontId="8" fillId="33" borderId="17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/>
    </xf>
    <xf numFmtId="166" fontId="8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166" fontId="8" fillId="5" borderId="10" xfId="0" applyNumberFormat="1" applyFont="1" applyFill="1" applyBorder="1" applyAlignment="1">
      <alignment horizontal="center" vertical="center" wrapText="1"/>
    </xf>
    <xf numFmtId="166" fontId="8" fillId="5" borderId="10" xfId="0" applyNumberFormat="1" applyFont="1" applyFill="1" applyBorder="1" applyAlignment="1">
      <alignment vertical="center"/>
    </xf>
    <xf numFmtId="166" fontId="8" fillId="11" borderId="10" xfId="0" applyNumberFormat="1" applyFont="1" applyFill="1" applyBorder="1" applyAlignment="1">
      <alignment vertical="center"/>
    </xf>
    <xf numFmtId="0" fontId="8" fillId="11" borderId="10" xfId="0" applyFont="1" applyFill="1" applyBorder="1" applyAlignment="1">
      <alignment horizontal="center" vertical="center"/>
    </xf>
    <xf numFmtId="166" fontId="8" fillId="11" borderId="10" xfId="0" applyNumberFormat="1" applyFont="1" applyFill="1" applyBorder="1" applyAlignment="1">
      <alignment horizontal="center" vertical="center"/>
    </xf>
    <xf numFmtId="166" fontId="8" fillId="11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166" fontId="8" fillId="4" borderId="29" xfId="0" applyNumberFormat="1" applyFont="1" applyFill="1" applyBorder="1" applyAlignment="1">
      <alignment vertical="center"/>
    </xf>
    <xf numFmtId="166" fontId="4" fillId="3" borderId="10" xfId="0" applyNumberFormat="1" applyFont="1" applyFill="1" applyBorder="1" applyAlignment="1">
      <alignment horizontal="left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166" fontId="8" fillId="33" borderId="17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8" fillId="33" borderId="17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8" fillId="35" borderId="30" xfId="0" applyNumberFormat="1" applyFont="1" applyFill="1" applyBorder="1" applyAlignment="1">
      <alignment horizontal="center" vertical="center" wrapText="1"/>
    </xf>
    <xf numFmtId="49" fontId="8" fillId="35" borderId="31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8" fillId="33" borderId="18" xfId="0" applyNumberFormat="1" applyFont="1" applyFill="1" applyBorder="1" applyAlignment="1">
      <alignment horizontal="center" vertical="center"/>
    </xf>
    <xf numFmtId="166" fontId="8" fillId="33" borderId="24" xfId="0" applyNumberFormat="1" applyFont="1" applyFill="1" applyBorder="1" applyAlignment="1">
      <alignment horizontal="center" vertical="center"/>
    </xf>
    <xf numFmtId="166" fontId="8" fillId="33" borderId="21" xfId="0" applyNumberFormat="1" applyFont="1" applyFill="1" applyBorder="1" applyAlignment="1">
      <alignment horizontal="center" vertical="center"/>
    </xf>
    <xf numFmtId="4" fontId="51" fillId="33" borderId="19" xfId="0" applyNumberFormat="1" applyFont="1" applyFill="1" applyBorder="1" applyAlignment="1">
      <alignment horizontal="center" vertical="center" wrapText="1"/>
    </xf>
    <xf numFmtId="4" fontId="51" fillId="33" borderId="20" xfId="0" applyNumberFormat="1" applyFont="1" applyFill="1" applyBorder="1" applyAlignment="1">
      <alignment horizontal="center" vertical="center" wrapText="1"/>
    </xf>
    <xf numFmtId="4" fontId="51" fillId="33" borderId="25" xfId="0" applyNumberFormat="1" applyFont="1" applyFill="1" applyBorder="1" applyAlignment="1">
      <alignment horizontal="center" vertical="center" wrapText="1"/>
    </xf>
    <xf numFmtId="4" fontId="51" fillId="33" borderId="26" xfId="0" applyNumberFormat="1" applyFont="1" applyFill="1" applyBorder="1" applyAlignment="1">
      <alignment horizontal="center" vertical="center" wrapText="1"/>
    </xf>
    <xf numFmtId="4" fontId="51" fillId="33" borderId="32" xfId="0" applyNumberFormat="1" applyFont="1" applyFill="1" applyBorder="1" applyAlignment="1">
      <alignment horizontal="center" vertical="center" wrapText="1"/>
    </xf>
    <xf numFmtId="4" fontId="51" fillId="33" borderId="33" xfId="0" applyNumberFormat="1" applyFont="1" applyFill="1" applyBorder="1" applyAlignment="1">
      <alignment horizontal="center" vertical="center" wrapText="1"/>
    </xf>
    <xf numFmtId="49" fontId="8" fillId="35" borderId="34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6" fontId="8" fillId="4" borderId="17" xfId="0" applyNumberFormat="1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horizontal="center" vertical="center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25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4" fontId="8" fillId="4" borderId="35" xfId="0" applyNumberFormat="1" applyFont="1" applyFill="1" applyBorder="1" applyAlignment="1">
      <alignment horizontal="center" vertical="center" wrapText="1"/>
    </xf>
    <xf numFmtId="4" fontId="8" fillId="4" borderId="36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51" fillId="3" borderId="17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0" fontId="51" fillId="3" borderId="14" xfId="0" applyFont="1" applyFill="1" applyBorder="1" applyAlignment="1">
      <alignment horizontal="center" vertical="center" wrapText="1"/>
    </xf>
    <xf numFmtId="166" fontId="8" fillId="3" borderId="17" xfId="0" applyNumberFormat="1" applyFont="1" applyFill="1" applyBorder="1" applyAlignment="1">
      <alignment horizontal="center" vertical="center"/>
    </xf>
    <xf numFmtId="166" fontId="8" fillId="3" borderId="10" xfId="0" applyNumberFormat="1" applyFont="1" applyFill="1" applyBorder="1" applyAlignment="1">
      <alignment horizontal="center" vertical="center"/>
    </xf>
    <xf numFmtId="4" fontId="51" fillId="3" borderId="19" xfId="0" applyNumberFormat="1" applyFont="1" applyFill="1" applyBorder="1" applyAlignment="1">
      <alignment horizontal="center" vertical="center" wrapText="1"/>
    </xf>
    <xf numFmtId="4" fontId="51" fillId="3" borderId="20" xfId="0" applyNumberFormat="1" applyFont="1" applyFill="1" applyBorder="1" applyAlignment="1">
      <alignment horizontal="center" vertical="center" wrapText="1"/>
    </xf>
    <xf numFmtId="4" fontId="51" fillId="3" borderId="25" xfId="0" applyNumberFormat="1" applyFont="1" applyFill="1" applyBorder="1" applyAlignment="1">
      <alignment horizontal="center" vertical="center" wrapText="1"/>
    </xf>
    <xf numFmtId="4" fontId="51" fillId="3" borderId="26" xfId="0" applyNumberFormat="1" applyFont="1" applyFill="1" applyBorder="1" applyAlignment="1">
      <alignment horizontal="center" vertical="center" wrapText="1"/>
    </xf>
    <xf numFmtId="4" fontId="51" fillId="3" borderId="35" xfId="0" applyNumberFormat="1" applyFont="1" applyFill="1" applyBorder="1" applyAlignment="1">
      <alignment horizontal="center" vertical="center" wrapText="1"/>
    </xf>
    <xf numFmtId="4" fontId="51" fillId="3" borderId="36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51" fillId="33" borderId="35" xfId="0" applyNumberFormat="1" applyFont="1" applyFill="1" applyBorder="1" applyAlignment="1">
      <alignment horizontal="center" vertical="center" wrapText="1"/>
    </xf>
    <xf numFmtId="4" fontId="51" fillId="33" borderId="36" xfId="0" applyNumberFormat="1" applyFont="1" applyFill="1" applyBorder="1" applyAlignment="1">
      <alignment horizontal="center" vertical="center" wrapText="1"/>
    </xf>
    <xf numFmtId="49" fontId="8" fillId="4" borderId="30" xfId="0" applyNumberFormat="1" applyFont="1" applyFill="1" applyBorder="1" applyAlignment="1">
      <alignment horizontal="center" vertical="center" wrapText="1"/>
    </xf>
    <xf numFmtId="49" fontId="8" fillId="4" borderId="31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1" fontId="10" fillId="33" borderId="37" xfId="0" applyNumberFormat="1" applyFont="1" applyFill="1" applyBorder="1" applyAlignment="1">
      <alignment horizontal="center" vertical="center" wrapText="1"/>
    </xf>
    <xf numFmtId="1" fontId="10" fillId="33" borderId="38" xfId="0" applyNumberFormat="1" applyFont="1" applyFill="1" applyBorder="1" applyAlignment="1">
      <alignment horizontal="center" vertical="center" wrapText="1"/>
    </xf>
    <xf numFmtId="1" fontId="10" fillId="33" borderId="39" xfId="0" applyNumberFormat="1" applyFont="1" applyFill="1" applyBorder="1" applyAlignment="1">
      <alignment horizontal="center" vertical="center" wrapText="1"/>
    </xf>
    <xf numFmtId="1" fontId="10" fillId="33" borderId="4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 vertical="center" wrapText="1"/>
    </xf>
    <xf numFmtId="1" fontId="10" fillId="33" borderId="41" xfId="0" applyNumberFormat="1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49" fontId="8" fillId="35" borderId="39" xfId="0" applyNumberFormat="1" applyFont="1" applyFill="1" applyBorder="1" applyAlignment="1">
      <alignment horizontal="center" vertical="center" wrapText="1"/>
    </xf>
    <xf numFmtId="49" fontId="8" fillId="35" borderId="41" xfId="0" applyNumberFormat="1" applyFont="1" applyFill="1" applyBorder="1" applyAlignment="1">
      <alignment horizontal="center" vertical="center" wrapText="1"/>
    </xf>
    <xf numFmtId="49" fontId="8" fillId="35" borderId="42" xfId="0" applyNumberFormat="1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49" fontId="8" fillId="35" borderId="43" xfId="0" applyNumberFormat="1" applyFont="1" applyFill="1" applyBorder="1" applyAlignment="1">
      <alignment horizontal="center" vertical="center" wrapText="1"/>
    </xf>
    <xf numFmtId="49" fontId="8" fillId="35" borderId="44" xfId="0" applyNumberFormat="1" applyFont="1" applyFill="1" applyBorder="1" applyAlignment="1">
      <alignment horizontal="center" vertical="center" wrapText="1"/>
    </xf>
    <xf numFmtId="49" fontId="8" fillId="35" borderId="45" xfId="0" applyNumberFormat="1" applyFont="1" applyFill="1" applyBorder="1" applyAlignment="1">
      <alignment horizontal="center" vertical="center" wrapText="1"/>
    </xf>
    <xf numFmtId="166" fontId="8" fillId="33" borderId="17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8" fillId="34" borderId="46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33" xfId="0" applyFont="1" applyFill="1" applyBorder="1" applyAlignment="1">
      <alignment horizontal="left" vertical="center" wrapText="1"/>
    </xf>
    <xf numFmtId="0" fontId="8" fillId="34" borderId="47" xfId="0" applyFont="1" applyFill="1" applyBorder="1" applyAlignment="1">
      <alignment horizontal="left" vertical="center" wrapText="1"/>
    </xf>
    <xf numFmtId="0" fontId="8" fillId="34" borderId="48" xfId="0" applyFont="1" applyFill="1" applyBorder="1" applyAlignment="1">
      <alignment horizontal="left" vertical="center" wrapText="1"/>
    </xf>
    <xf numFmtId="0" fontId="8" fillId="34" borderId="49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1" fontId="10" fillId="33" borderId="46" xfId="0" applyNumberFormat="1" applyFont="1" applyFill="1" applyBorder="1" applyAlignment="1">
      <alignment horizontal="center" vertical="center" wrapText="1"/>
    </xf>
    <xf numFmtId="1" fontId="10" fillId="33" borderId="22" xfId="0" applyNumberFormat="1" applyFont="1" applyFill="1" applyBorder="1" applyAlignment="1">
      <alignment horizontal="center" vertical="center" wrapText="1"/>
    </xf>
    <xf numFmtId="1" fontId="10" fillId="33" borderId="50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4" fontId="8" fillId="33" borderId="36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4" fontId="51" fillId="4" borderId="19" xfId="0" applyNumberFormat="1" applyFont="1" applyFill="1" applyBorder="1" applyAlignment="1">
      <alignment horizontal="center" vertical="center" wrapText="1"/>
    </xf>
    <xf numFmtId="4" fontId="51" fillId="4" borderId="20" xfId="0" applyNumberFormat="1" applyFont="1" applyFill="1" applyBorder="1" applyAlignment="1">
      <alignment horizontal="center" vertical="center" wrapText="1"/>
    </xf>
    <xf numFmtId="4" fontId="51" fillId="4" borderId="25" xfId="0" applyNumberFormat="1" applyFont="1" applyFill="1" applyBorder="1" applyAlignment="1">
      <alignment horizontal="center" vertical="center" wrapText="1"/>
    </xf>
    <xf numFmtId="4" fontId="51" fillId="4" borderId="26" xfId="0" applyNumberFormat="1" applyFont="1" applyFill="1" applyBorder="1" applyAlignment="1">
      <alignment horizontal="center" vertical="center" wrapText="1"/>
    </xf>
    <xf numFmtId="4" fontId="51" fillId="4" borderId="35" xfId="0" applyNumberFormat="1" applyFont="1" applyFill="1" applyBorder="1" applyAlignment="1">
      <alignment horizontal="center" vertical="center" wrapText="1"/>
    </xf>
    <xf numFmtId="4" fontId="51" fillId="4" borderId="36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51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4" borderId="52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1" fillId="4" borderId="17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49" fontId="4" fillId="35" borderId="30" xfId="0" applyNumberFormat="1" applyFont="1" applyFill="1" applyBorder="1" applyAlignment="1">
      <alignment horizontal="center" vertical="center" wrapText="1"/>
    </xf>
    <xf numFmtId="49" fontId="4" fillId="35" borderId="3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left" vertical="center" wrapText="1"/>
    </xf>
    <xf numFmtId="0" fontId="8" fillId="33" borderId="56" xfId="0" applyFont="1" applyFill="1" applyBorder="1" applyAlignment="1">
      <alignment horizontal="left" vertical="center" wrapText="1"/>
    </xf>
    <xf numFmtId="0" fontId="8" fillId="33" borderId="5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left" vertical="center" wrapText="1"/>
    </xf>
    <xf numFmtId="0" fontId="8" fillId="34" borderId="60" xfId="0" applyFont="1" applyFill="1" applyBorder="1" applyAlignment="1">
      <alignment horizontal="left" vertical="center" wrapText="1"/>
    </xf>
    <xf numFmtId="0" fontId="8" fillId="34" borderId="45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61" xfId="0" applyFont="1" applyFill="1" applyBorder="1" applyAlignment="1">
      <alignment horizontal="left" vertical="center" wrapText="1"/>
    </xf>
    <xf numFmtId="49" fontId="8" fillId="4" borderId="34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4" fontId="8" fillId="3" borderId="35" xfId="0" applyNumberFormat="1" applyFont="1" applyFill="1" applyBorder="1" applyAlignment="1">
      <alignment horizontal="center" vertical="center" wrapText="1"/>
    </xf>
    <xf numFmtId="4" fontId="8" fillId="3" borderId="36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" fontId="8" fillId="33" borderId="28" xfId="0" applyNumberFormat="1" applyFont="1" applyFill="1" applyBorder="1" applyAlignment="1">
      <alignment horizontal="center" vertical="center" wrapText="1"/>
    </xf>
    <xf numFmtId="16" fontId="8" fillId="33" borderId="24" xfId="0" applyNumberFormat="1" applyFont="1" applyFill="1" applyBorder="1" applyAlignment="1">
      <alignment horizontal="center" vertical="center" wrapText="1"/>
    </xf>
    <xf numFmtId="16" fontId="8" fillId="33" borderId="21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 wrapText="1"/>
    </xf>
    <xf numFmtId="168" fontId="8" fillId="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9"/>
  <sheetViews>
    <sheetView tabSelected="1" view="pageBreakPreview" zoomScale="70" zoomScaleNormal="85" zoomScaleSheetLayoutView="70" workbookViewId="0" topLeftCell="A1">
      <selection activeCell="AD4" sqref="AD4:AG4"/>
    </sheetView>
  </sheetViews>
  <sheetFormatPr defaultColWidth="12.625" defaultRowHeight="12.75"/>
  <cols>
    <col min="1" max="1" width="7.125" style="165" customWidth="1"/>
    <col min="2" max="2" width="52.25390625" style="49" customWidth="1"/>
    <col min="3" max="3" width="11.625" style="49" hidden="1" customWidth="1"/>
    <col min="4" max="4" width="10.00390625" style="49" hidden="1" customWidth="1"/>
    <col min="5" max="10" width="7.125" style="49" hidden="1" customWidth="1"/>
    <col min="11" max="11" width="7.875" style="49" hidden="1" customWidth="1"/>
    <col min="12" max="12" width="5.375" style="49" hidden="1" customWidth="1"/>
    <col min="13" max="13" width="8.375" style="49" hidden="1" customWidth="1"/>
    <col min="14" max="14" width="5.625" style="49" hidden="1" customWidth="1"/>
    <col min="15" max="15" width="6.75390625" style="49" hidden="1" customWidth="1"/>
    <col min="16" max="16" width="0.2421875" style="49" hidden="1" customWidth="1"/>
    <col min="17" max="17" width="11.625" style="49" hidden="1" customWidth="1"/>
    <col min="18" max="18" width="24.375" style="50" customWidth="1"/>
    <col min="19" max="20" width="10.875" style="49" customWidth="1"/>
    <col min="21" max="21" width="12.625" style="49" customWidth="1"/>
    <col min="22" max="31" width="14.00390625" style="49" customWidth="1"/>
    <col min="32" max="32" width="4.00390625" style="52" customWidth="1"/>
    <col min="33" max="33" width="18.00390625" style="52" customWidth="1"/>
    <col min="34" max="16384" width="12.625" style="49" customWidth="1"/>
  </cols>
  <sheetData>
    <row r="1" spans="1:33" ht="15.75" customHeight="1">
      <c r="A1" s="166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55"/>
      <c r="S1" s="63"/>
      <c r="T1" s="63"/>
      <c r="U1" s="63"/>
      <c r="V1" s="348"/>
      <c r="W1" s="348"/>
      <c r="X1" s="348"/>
      <c r="Y1" s="348"/>
      <c r="Z1" s="348"/>
      <c r="AA1" s="348"/>
      <c r="AB1" s="348"/>
      <c r="AC1" s="349"/>
      <c r="AD1" s="63"/>
      <c r="AE1" s="63"/>
      <c r="AF1" s="63"/>
      <c r="AG1" s="63"/>
    </row>
    <row r="2" spans="1:33" ht="15.75" customHeight="1">
      <c r="A2" s="350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2"/>
      <c r="W2" s="352"/>
      <c r="X2" s="352"/>
      <c r="Y2" s="352"/>
      <c r="Z2" s="352"/>
      <c r="AA2" s="352"/>
      <c r="AB2" s="352"/>
      <c r="AC2" s="63"/>
      <c r="AD2" s="63"/>
      <c r="AE2" s="63"/>
      <c r="AF2" s="63"/>
      <c r="AG2" s="63"/>
    </row>
    <row r="3" spans="1:33" ht="15.75" customHeight="1">
      <c r="A3" s="16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55"/>
      <c r="W3" s="55"/>
      <c r="X3" s="55"/>
      <c r="Y3" s="55"/>
      <c r="Z3" s="55"/>
      <c r="AA3" s="55"/>
      <c r="AB3" s="55"/>
      <c r="AC3" s="63"/>
      <c r="AD3" s="63" t="s">
        <v>341</v>
      </c>
      <c r="AE3" s="63"/>
      <c r="AG3" s="63"/>
    </row>
    <row r="4" spans="1:33" ht="27" customHeight="1">
      <c r="A4" s="166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5"/>
      <c r="W4" s="55"/>
      <c r="X4" s="55"/>
      <c r="Y4" s="55"/>
      <c r="Z4" s="55"/>
      <c r="AA4" s="55"/>
      <c r="AB4" s="55"/>
      <c r="AC4" s="63"/>
      <c r="AD4" s="353" t="s">
        <v>274</v>
      </c>
      <c r="AE4" s="353"/>
      <c r="AF4" s="353"/>
      <c r="AG4" s="353"/>
    </row>
    <row r="5" spans="1:33" ht="15.75" customHeight="1">
      <c r="A5" s="354" t="s">
        <v>287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</row>
    <row r="6" spans="1:33" ht="25.5" customHeight="1" thickBot="1">
      <c r="A6" s="341" t="s">
        <v>275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</row>
    <row r="7" spans="1:33" ht="24.75" customHeight="1">
      <c r="A7" s="373" t="s">
        <v>0</v>
      </c>
      <c r="B7" s="355" t="s">
        <v>212</v>
      </c>
      <c r="C7" s="370" t="s">
        <v>84</v>
      </c>
      <c r="D7" s="314" t="s">
        <v>122</v>
      </c>
      <c r="E7" s="315"/>
      <c r="F7" s="314" t="s">
        <v>73</v>
      </c>
      <c r="G7" s="315"/>
      <c r="H7" s="314" t="s">
        <v>14</v>
      </c>
      <c r="I7" s="315"/>
      <c r="J7" s="314" t="s">
        <v>121</v>
      </c>
      <c r="K7" s="315"/>
      <c r="L7" s="314" t="s">
        <v>123</v>
      </c>
      <c r="M7" s="315"/>
      <c r="N7" s="314" t="s">
        <v>234</v>
      </c>
      <c r="O7" s="315"/>
      <c r="P7" s="314" t="s">
        <v>68</v>
      </c>
      <c r="Q7" s="315"/>
      <c r="R7" s="381" t="s">
        <v>77</v>
      </c>
      <c r="S7" s="359" t="s">
        <v>213</v>
      </c>
      <c r="T7" s="359" t="s">
        <v>214</v>
      </c>
      <c r="U7" s="355" t="s">
        <v>1</v>
      </c>
      <c r="V7" s="384" t="s">
        <v>2</v>
      </c>
      <c r="W7" s="381"/>
      <c r="X7" s="365" t="s">
        <v>3</v>
      </c>
      <c r="Y7" s="366"/>
      <c r="Z7" s="366"/>
      <c r="AA7" s="366"/>
      <c r="AB7" s="366"/>
      <c r="AC7" s="366"/>
      <c r="AD7" s="366"/>
      <c r="AE7" s="366"/>
      <c r="AF7" s="355" t="s">
        <v>228</v>
      </c>
      <c r="AG7" s="356"/>
    </row>
    <row r="8" spans="1:33" ht="24.75" customHeight="1">
      <c r="A8" s="374"/>
      <c r="B8" s="357"/>
      <c r="C8" s="371"/>
      <c r="D8" s="316"/>
      <c r="E8" s="317"/>
      <c r="F8" s="316"/>
      <c r="G8" s="317"/>
      <c r="H8" s="316"/>
      <c r="I8" s="317"/>
      <c r="J8" s="316"/>
      <c r="K8" s="317"/>
      <c r="L8" s="316"/>
      <c r="M8" s="317"/>
      <c r="N8" s="316"/>
      <c r="O8" s="317"/>
      <c r="P8" s="316"/>
      <c r="Q8" s="317"/>
      <c r="R8" s="382"/>
      <c r="S8" s="360"/>
      <c r="T8" s="360"/>
      <c r="U8" s="357"/>
      <c r="V8" s="385"/>
      <c r="W8" s="383"/>
      <c r="X8" s="357" t="s">
        <v>4</v>
      </c>
      <c r="Y8" s="357"/>
      <c r="Z8" s="357" t="s">
        <v>5</v>
      </c>
      <c r="AA8" s="357"/>
      <c r="AB8" s="357" t="s">
        <v>6</v>
      </c>
      <c r="AC8" s="357"/>
      <c r="AD8" s="357" t="s">
        <v>7</v>
      </c>
      <c r="AE8" s="380"/>
      <c r="AF8" s="357"/>
      <c r="AG8" s="358"/>
    </row>
    <row r="9" spans="1:33" ht="54.75" customHeight="1">
      <c r="A9" s="374"/>
      <c r="B9" s="357"/>
      <c r="C9" s="372"/>
      <c r="D9" s="318"/>
      <c r="E9" s="319"/>
      <c r="F9" s="318"/>
      <c r="G9" s="319"/>
      <c r="H9" s="318"/>
      <c r="I9" s="319"/>
      <c r="J9" s="318"/>
      <c r="K9" s="319"/>
      <c r="L9" s="318"/>
      <c r="M9" s="319"/>
      <c r="N9" s="318"/>
      <c r="O9" s="319"/>
      <c r="P9" s="318"/>
      <c r="Q9" s="319"/>
      <c r="R9" s="383"/>
      <c r="S9" s="361"/>
      <c r="T9" s="361"/>
      <c r="U9" s="357"/>
      <c r="V9" s="59" t="s">
        <v>9</v>
      </c>
      <c r="W9" s="59" t="s">
        <v>8</v>
      </c>
      <c r="X9" s="59" t="s">
        <v>9</v>
      </c>
      <c r="Y9" s="59" t="s">
        <v>8</v>
      </c>
      <c r="Z9" s="59" t="s">
        <v>9</v>
      </c>
      <c r="AA9" s="59" t="s">
        <v>8</v>
      </c>
      <c r="AB9" s="59" t="s">
        <v>9</v>
      </c>
      <c r="AC9" s="59" t="s">
        <v>8</v>
      </c>
      <c r="AD9" s="59" t="s">
        <v>9</v>
      </c>
      <c r="AE9" s="61" t="s">
        <v>78</v>
      </c>
      <c r="AF9" s="357"/>
      <c r="AG9" s="358"/>
    </row>
    <row r="10" spans="1:33" ht="27.75" customHeight="1" thickBot="1">
      <c r="A10" s="167">
        <v>1</v>
      </c>
      <c r="B10" s="60">
        <v>2</v>
      </c>
      <c r="C10" s="53">
        <v>2</v>
      </c>
      <c r="D10" s="54" t="s">
        <v>9</v>
      </c>
      <c r="E10" s="62" t="s">
        <v>8</v>
      </c>
      <c r="F10" s="54" t="s">
        <v>9</v>
      </c>
      <c r="G10" s="62" t="s">
        <v>8</v>
      </c>
      <c r="H10" s="54" t="s">
        <v>9</v>
      </c>
      <c r="I10" s="62" t="s">
        <v>8</v>
      </c>
      <c r="J10" s="54" t="s">
        <v>9</v>
      </c>
      <c r="K10" s="62" t="s">
        <v>8</v>
      </c>
      <c r="L10" s="54" t="s">
        <v>9</v>
      </c>
      <c r="M10" s="62" t="s">
        <v>8</v>
      </c>
      <c r="N10" s="54" t="s">
        <v>9</v>
      </c>
      <c r="O10" s="62" t="s">
        <v>8</v>
      </c>
      <c r="P10" s="54" t="s">
        <v>9</v>
      </c>
      <c r="Q10" s="62" t="s">
        <v>8</v>
      </c>
      <c r="R10" s="51">
        <v>3</v>
      </c>
      <c r="S10" s="60">
        <v>4</v>
      </c>
      <c r="T10" s="60">
        <v>5</v>
      </c>
      <c r="U10" s="60">
        <v>6</v>
      </c>
      <c r="V10" s="60">
        <v>7</v>
      </c>
      <c r="W10" s="60">
        <v>8</v>
      </c>
      <c r="X10" s="60">
        <v>9</v>
      </c>
      <c r="Y10" s="60">
        <v>10</v>
      </c>
      <c r="Z10" s="60">
        <v>11</v>
      </c>
      <c r="AA10" s="60">
        <v>12</v>
      </c>
      <c r="AB10" s="60">
        <v>13</v>
      </c>
      <c r="AC10" s="60">
        <v>14</v>
      </c>
      <c r="AD10" s="60">
        <v>15</v>
      </c>
      <c r="AE10" s="53">
        <v>16</v>
      </c>
      <c r="AF10" s="375">
        <v>17</v>
      </c>
      <c r="AG10" s="376"/>
    </row>
    <row r="11" spans="1:33" s="67" customFormat="1" ht="16.5" thickBot="1">
      <c r="A11" s="367" t="s">
        <v>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9"/>
    </row>
    <row r="12" spans="1:33" s="70" customFormat="1" ht="13.5" customHeight="1">
      <c r="A12" s="288" t="s">
        <v>263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90"/>
      <c r="U12" s="68" t="s">
        <v>85</v>
      </c>
      <c r="V12" s="69">
        <f>SUM(V13:V19)</f>
        <v>4424522.382999999</v>
      </c>
      <c r="W12" s="69">
        <f aca="true" t="shared" si="0" ref="W12:AE12">SUM(W13:W19)</f>
        <v>518946.3</v>
      </c>
      <c r="X12" s="69">
        <f t="shared" si="0"/>
        <v>3799544.7299999995</v>
      </c>
      <c r="Y12" s="69">
        <f t="shared" si="0"/>
        <v>499245.5</v>
      </c>
      <c r="Z12" s="69">
        <f t="shared" si="0"/>
        <v>252696</v>
      </c>
      <c r="AA12" s="69">
        <f t="shared" si="0"/>
        <v>0</v>
      </c>
      <c r="AB12" s="69">
        <f t="shared" si="0"/>
        <v>283935.87999999995</v>
      </c>
      <c r="AC12" s="69">
        <f t="shared" si="0"/>
        <v>19700.8</v>
      </c>
      <c r="AD12" s="69">
        <f t="shared" si="0"/>
        <v>88345.811</v>
      </c>
      <c r="AE12" s="69">
        <f t="shared" si="0"/>
        <v>0</v>
      </c>
      <c r="AF12" s="294"/>
      <c r="AG12" s="295"/>
    </row>
    <row r="13" spans="1:33" s="70" customFormat="1" ht="15.75">
      <c r="A13" s="291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3"/>
      <c r="U13" s="66" t="s">
        <v>81</v>
      </c>
      <c r="V13" s="71">
        <f>V1045</f>
        <v>1167291.061</v>
      </c>
      <c r="W13" s="71">
        <f aca="true" t="shared" si="1" ref="W13:AE13">W1045</f>
        <v>518946.3</v>
      </c>
      <c r="X13" s="71">
        <f t="shared" si="1"/>
        <v>689268.0699999998</v>
      </c>
      <c r="Y13" s="71">
        <f t="shared" si="1"/>
        <v>499245.5</v>
      </c>
      <c r="Z13" s="71">
        <f t="shared" si="1"/>
        <v>252696</v>
      </c>
      <c r="AA13" s="71">
        <f t="shared" si="1"/>
        <v>0</v>
      </c>
      <c r="AB13" s="71">
        <f t="shared" si="1"/>
        <v>136981.18</v>
      </c>
      <c r="AC13" s="71">
        <f t="shared" si="1"/>
        <v>19700.8</v>
      </c>
      <c r="AD13" s="71">
        <f t="shared" si="1"/>
        <v>88345.811</v>
      </c>
      <c r="AE13" s="71">
        <f t="shared" si="1"/>
        <v>0</v>
      </c>
      <c r="AF13" s="296"/>
      <c r="AG13" s="297"/>
    </row>
    <row r="14" spans="1:33" s="70" customFormat="1" ht="15.75">
      <c r="A14" s="291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3"/>
      <c r="U14" s="66" t="s">
        <v>82</v>
      </c>
      <c r="V14" s="71">
        <f aca="true" t="shared" si="2" ref="V14:AE19">V1046</f>
        <v>282146.3</v>
      </c>
      <c r="W14" s="71">
        <f t="shared" si="2"/>
        <v>0</v>
      </c>
      <c r="X14" s="71">
        <f t="shared" si="2"/>
        <v>170325.83800000002</v>
      </c>
      <c r="Y14" s="71">
        <f t="shared" si="2"/>
        <v>0</v>
      </c>
      <c r="Z14" s="71">
        <f t="shared" si="2"/>
        <v>0</v>
      </c>
      <c r="AA14" s="71">
        <f t="shared" si="2"/>
        <v>0</v>
      </c>
      <c r="AB14" s="71">
        <f t="shared" si="2"/>
        <v>111820.5</v>
      </c>
      <c r="AC14" s="71">
        <f t="shared" si="2"/>
        <v>0</v>
      </c>
      <c r="AD14" s="71">
        <f t="shared" si="2"/>
        <v>0</v>
      </c>
      <c r="AE14" s="71">
        <f t="shared" si="2"/>
        <v>0</v>
      </c>
      <c r="AF14" s="296"/>
      <c r="AG14" s="297"/>
    </row>
    <row r="15" spans="1:33" s="70" customFormat="1" ht="15.75">
      <c r="A15" s="291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3"/>
      <c r="U15" s="66" t="s">
        <v>236</v>
      </c>
      <c r="V15" s="71">
        <f t="shared" si="2"/>
        <v>354978.87399999995</v>
      </c>
      <c r="W15" s="71">
        <f t="shared" si="2"/>
        <v>0</v>
      </c>
      <c r="X15" s="71">
        <f t="shared" si="2"/>
        <v>320179.274</v>
      </c>
      <c r="Y15" s="71">
        <f t="shared" si="2"/>
        <v>0</v>
      </c>
      <c r="Z15" s="71">
        <f t="shared" si="2"/>
        <v>0</v>
      </c>
      <c r="AA15" s="71">
        <f t="shared" si="2"/>
        <v>0</v>
      </c>
      <c r="AB15" s="71">
        <f t="shared" si="2"/>
        <v>34799.6</v>
      </c>
      <c r="AC15" s="71">
        <f t="shared" si="2"/>
        <v>0</v>
      </c>
      <c r="AD15" s="71">
        <f t="shared" si="2"/>
        <v>0</v>
      </c>
      <c r="AE15" s="71">
        <f t="shared" si="2"/>
        <v>0</v>
      </c>
      <c r="AF15" s="296"/>
      <c r="AG15" s="297"/>
    </row>
    <row r="16" spans="1:33" s="70" customFormat="1" ht="15.75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3"/>
      <c r="U16" s="66" t="s">
        <v>237</v>
      </c>
      <c r="V16" s="71">
        <f t="shared" si="2"/>
        <v>535049.23</v>
      </c>
      <c r="W16" s="71">
        <f t="shared" si="2"/>
        <v>0</v>
      </c>
      <c r="X16" s="71">
        <f t="shared" si="2"/>
        <v>534714.63</v>
      </c>
      <c r="Y16" s="71">
        <f t="shared" si="2"/>
        <v>0</v>
      </c>
      <c r="Z16" s="71">
        <f t="shared" si="2"/>
        <v>0</v>
      </c>
      <c r="AA16" s="71">
        <f t="shared" si="2"/>
        <v>0</v>
      </c>
      <c r="AB16" s="71">
        <f t="shared" si="2"/>
        <v>334.6</v>
      </c>
      <c r="AC16" s="71">
        <f t="shared" si="2"/>
        <v>0</v>
      </c>
      <c r="AD16" s="71">
        <f t="shared" si="2"/>
        <v>0</v>
      </c>
      <c r="AE16" s="71">
        <f t="shared" si="2"/>
        <v>0</v>
      </c>
      <c r="AF16" s="296"/>
      <c r="AG16" s="297"/>
    </row>
    <row r="17" spans="1:33" s="70" customFormat="1" ht="15.75">
      <c r="A17" s="291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3"/>
      <c r="U17" s="66" t="s">
        <v>238</v>
      </c>
      <c r="V17" s="71">
        <f t="shared" si="2"/>
        <v>868340.0999999999</v>
      </c>
      <c r="W17" s="71">
        <f t="shared" si="2"/>
        <v>0</v>
      </c>
      <c r="X17" s="71">
        <f t="shared" si="2"/>
        <v>868340.0999999999</v>
      </c>
      <c r="Y17" s="71">
        <f t="shared" si="2"/>
        <v>0</v>
      </c>
      <c r="Z17" s="71">
        <f t="shared" si="2"/>
        <v>0</v>
      </c>
      <c r="AA17" s="71">
        <f t="shared" si="2"/>
        <v>0</v>
      </c>
      <c r="AB17" s="71">
        <f t="shared" si="2"/>
        <v>0</v>
      </c>
      <c r="AC17" s="71">
        <f t="shared" si="2"/>
        <v>0</v>
      </c>
      <c r="AD17" s="71">
        <f t="shared" si="2"/>
        <v>0</v>
      </c>
      <c r="AE17" s="71">
        <f t="shared" si="2"/>
        <v>0</v>
      </c>
      <c r="AF17" s="296"/>
      <c r="AG17" s="297"/>
    </row>
    <row r="18" spans="1:33" s="70" customFormat="1" ht="15.75">
      <c r="A18" s="291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3"/>
      <c r="U18" s="66" t="s">
        <v>244</v>
      </c>
      <c r="V18" s="71">
        <f t="shared" si="2"/>
        <v>564549.1</v>
      </c>
      <c r="W18" s="71">
        <f t="shared" si="2"/>
        <v>0</v>
      </c>
      <c r="X18" s="71">
        <f t="shared" si="2"/>
        <v>564549.1</v>
      </c>
      <c r="Y18" s="71">
        <f t="shared" si="2"/>
        <v>0</v>
      </c>
      <c r="Z18" s="71">
        <f t="shared" si="2"/>
        <v>0</v>
      </c>
      <c r="AA18" s="71">
        <f t="shared" si="2"/>
        <v>0</v>
      </c>
      <c r="AB18" s="71">
        <f t="shared" si="2"/>
        <v>0</v>
      </c>
      <c r="AC18" s="71">
        <f t="shared" si="2"/>
        <v>0</v>
      </c>
      <c r="AD18" s="71">
        <f t="shared" si="2"/>
        <v>0</v>
      </c>
      <c r="AE18" s="71">
        <f t="shared" si="2"/>
        <v>0</v>
      </c>
      <c r="AF18" s="296"/>
      <c r="AG18" s="297"/>
    </row>
    <row r="19" spans="1:33" s="70" customFormat="1" ht="14.25" customHeight="1" thickBot="1">
      <c r="A19" s="291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3"/>
      <c r="U19" s="72" t="s">
        <v>245</v>
      </c>
      <c r="V19" s="71">
        <f t="shared" si="2"/>
        <v>652167.718</v>
      </c>
      <c r="W19" s="71">
        <f t="shared" si="2"/>
        <v>0</v>
      </c>
      <c r="X19" s="71">
        <f t="shared" si="2"/>
        <v>652167.718</v>
      </c>
      <c r="Y19" s="71">
        <f t="shared" si="2"/>
        <v>0</v>
      </c>
      <c r="Z19" s="71">
        <f t="shared" si="2"/>
        <v>0</v>
      </c>
      <c r="AA19" s="71">
        <f t="shared" si="2"/>
        <v>0</v>
      </c>
      <c r="AB19" s="71">
        <f t="shared" si="2"/>
        <v>0</v>
      </c>
      <c r="AC19" s="71">
        <f t="shared" si="2"/>
        <v>0</v>
      </c>
      <c r="AD19" s="71">
        <f t="shared" si="2"/>
        <v>0</v>
      </c>
      <c r="AE19" s="71">
        <f t="shared" si="2"/>
        <v>0</v>
      </c>
      <c r="AF19" s="296"/>
      <c r="AG19" s="297"/>
    </row>
    <row r="20" spans="1:33" s="67" customFormat="1" ht="15.75">
      <c r="A20" s="377" t="s">
        <v>11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9"/>
    </row>
    <row r="21" spans="1:33" s="67" customFormat="1" ht="31.5" customHeight="1" thickBot="1">
      <c r="A21" s="311" t="s">
        <v>257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3"/>
    </row>
    <row r="22" spans="1:33" s="79" customFormat="1" ht="17.25" customHeight="1">
      <c r="A22" s="230" t="s">
        <v>43</v>
      </c>
      <c r="B22" s="329" t="s">
        <v>100</v>
      </c>
      <c r="C22" s="245">
        <v>86.4</v>
      </c>
      <c r="D22" s="74"/>
      <c r="E22" s="75"/>
      <c r="F22" s="75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6"/>
      <c r="S22" s="77"/>
      <c r="T22" s="77"/>
      <c r="U22" s="73" t="s">
        <v>85</v>
      </c>
      <c r="V22" s="78">
        <f aca="true" t="shared" si="3" ref="V22:AE22">SUM(V23:V27)</f>
        <v>3590.2999999999997</v>
      </c>
      <c r="W22" s="78">
        <f t="shared" si="3"/>
        <v>0</v>
      </c>
      <c r="X22" s="78">
        <f t="shared" si="3"/>
        <v>897.6</v>
      </c>
      <c r="Y22" s="78">
        <f t="shared" si="3"/>
        <v>0</v>
      </c>
      <c r="Z22" s="78">
        <f t="shared" si="3"/>
        <v>0</v>
      </c>
      <c r="AA22" s="78">
        <f t="shared" si="3"/>
        <v>0</v>
      </c>
      <c r="AB22" s="78">
        <f t="shared" si="3"/>
        <v>2692.7</v>
      </c>
      <c r="AC22" s="78">
        <f t="shared" si="3"/>
        <v>0</v>
      </c>
      <c r="AD22" s="78">
        <f t="shared" si="3"/>
        <v>0</v>
      </c>
      <c r="AE22" s="78">
        <f t="shared" si="3"/>
        <v>0</v>
      </c>
      <c r="AF22" s="342" t="s">
        <v>276</v>
      </c>
      <c r="AG22" s="343"/>
    </row>
    <row r="23" spans="1:33" s="79" customFormat="1" ht="17.25" customHeight="1">
      <c r="A23" s="231"/>
      <c r="B23" s="244"/>
      <c r="C23" s="246"/>
      <c r="D23" s="81"/>
      <c r="E23" s="82"/>
      <c r="F23" s="8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3"/>
      <c r="S23" s="84"/>
      <c r="T23" s="84"/>
      <c r="U23" s="80" t="s">
        <v>81</v>
      </c>
      <c r="V23" s="81">
        <f aca="true" t="shared" si="4" ref="V23:W27">X23+Z23+AB23+AD23</f>
        <v>0</v>
      </c>
      <c r="W23" s="81">
        <f t="shared" si="4"/>
        <v>0</v>
      </c>
      <c r="X23" s="85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344"/>
      <c r="AG23" s="345"/>
    </row>
    <row r="24" spans="1:33" s="79" customFormat="1" ht="17.25" customHeight="1">
      <c r="A24" s="231"/>
      <c r="B24" s="244"/>
      <c r="C24" s="246"/>
      <c r="D24" s="81">
        <v>0.086</v>
      </c>
      <c r="E24" s="82"/>
      <c r="F24" s="82"/>
      <c r="G24" s="81"/>
      <c r="H24" s="81">
        <v>1</v>
      </c>
      <c r="I24" s="81"/>
      <c r="J24" s="81"/>
      <c r="K24" s="81"/>
      <c r="L24" s="81"/>
      <c r="M24" s="81"/>
      <c r="N24" s="81"/>
      <c r="O24" s="81"/>
      <c r="P24" s="81"/>
      <c r="Q24" s="81"/>
      <c r="R24" s="83"/>
      <c r="S24" s="139" t="s">
        <v>284</v>
      </c>
      <c r="T24" s="139" t="s">
        <v>285</v>
      </c>
      <c r="U24" s="80" t="s">
        <v>82</v>
      </c>
      <c r="V24" s="81">
        <f t="shared" si="4"/>
        <v>3590.2999999999997</v>
      </c>
      <c r="W24" s="81">
        <f t="shared" si="4"/>
        <v>0</v>
      </c>
      <c r="X24" s="85">
        <v>897.6</v>
      </c>
      <c r="Y24" s="81">
        <v>0</v>
      </c>
      <c r="Z24" s="81">
        <v>0</v>
      </c>
      <c r="AA24" s="81">
        <v>0</v>
      </c>
      <c r="AB24" s="81">
        <v>2692.7</v>
      </c>
      <c r="AC24" s="81">
        <v>0</v>
      </c>
      <c r="AD24" s="81">
        <v>0</v>
      </c>
      <c r="AE24" s="81">
        <v>0</v>
      </c>
      <c r="AF24" s="344"/>
      <c r="AG24" s="345"/>
    </row>
    <row r="25" spans="1:33" s="79" customFormat="1" ht="17.25" customHeight="1">
      <c r="A25" s="231"/>
      <c r="B25" s="244"/>
      <c r="C25" s="246"/>
      <c r="D25" s="81"/>
      <c r="E25" s="82"/>
      <c r="F25" s="82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3"/>
      <c r="S25" s="87"/>
      <c r="T25" s="87"/>
      <c r="U25" s="80" t="s">
        <v>236</v>
      </c>
      <c r="V25" s="81">
        <f t="shared" si="4"/>
        <v>0</v>
      </c>
      <c r="W25" s="81">
        <f t="shared" si="4"/>
        <v>0</v>
      </c>
      <c r="X25" s="85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344"/>
      <c r="AG25" s="345"/>
    </row>
    <row r="26" spans="1:33" s="79" customFormat="1" ht="17.25" customHeight="1">
      <c r="A26" s="231"/>
      <c r="B26" s="244"/>
      <c r="C26" s="246"/>
      <c r="D26" s="81"/>
      <c r="E26" s="82"/>
      <c r="F26" s="82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3"/>
      <c r="S26" s="86"/>
      <c r="T26" s="86"/>
      <c r="U26" s="80" t="s">
        <v>237</v>
      </c>
      <c r="V26" s="81">
        <f t="shared" si="4"/>
        <v>0</v>
      </c>
      <c r="W26" s="81">
        <f t="shared" si="4"/>
        <v>0</v>
      </c>
      <c r="X26" s="85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344"/>
      <c r="AG26" s="345"/>
    </row>
    <row r="27" spans="1:33" s="79" customFormat="1" ht="17.25" customHeight="1">
      <c r="A27" s="231"/>
      <c r="B27" s="244"/>
      <c r="C27" s="246"/>
      <c r="D27" s="81"/>
      <c r="E27" s="82"/>
      <c r="F27" s="82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4"/>
      <c r="S27" s="84"/>
      <c r="T27" s="84"/>
      <c r="U27" s="80" t="s">
        <v>238</v>
      </c>
      <c r="V27" s="81">
        <f t="shared" si="4"/>
        <v>0</v>
      </c>
      <c r="W27" s="81">
        <f t="shared" si="4"/>
        <v>0</v>
      </c>
      <c r="X27" s="85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344"/>
      <c r="AG27" s="345"/>
    </row>
    <row r="28" spans="1:33" s="79" customFormat="1" ht="17.25" customHeight="1">
      <c r="A28" s="231"/>
      <c r="B28" s="244"/>
      <c r="C28" s="81"/>
      <c r="D28" s="81"/>
      <c r="E28" s="82"/>
      <c r="F28" s="82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84"/>
      <c r="T28" s="84"/>
      <c r="U28" s="80" t="s">
        <v>244</v>
      </c>
      <c r="V28" s="81">
        <f>X28+Z28+AB28+AD28</f>
        <v>0</v>
      </c>
      <c r="W28" s="81">
        <f>Y28+AA28+AC28+AE28</f>
        <v>0</v>
      </c>
      <c r="X28" s="85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344"/>
      <c r="AG28" s="345"/>
    </row>
    <row r="29" spans="1:33" s="79" customFormat="1" ht="17.25" customHeight="1" thickBot="1">
      <c r="A29" s="257"/>
      <c r="B29" s="330"/>
      <c r="C29" s="88"/>
      <c r="D29" s="88"/>
      <c r="E29" s="89"/>
      <c r="F29" s="89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90"/>
      <c r="S29" s="90"/>
      <c r="T29" s="90"/>
      <c r="U29" s="91" t="s">
        <v>245</v>
      </c>
      <c r="V29" s="88">
        <f>X29+Z29+AB29+AD29</f>
        <v>0</v>
      </c>
      <c r="W29" s="88">
        <f>Y29+AA29+AC29+AE29</f>
        <v>0</v>
      </c>
      <c r="X29" s="92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346"/>
      <c r="AG29" s="347"/>
    </row>
    <row r="30" spans="1:33" s="79" customFormat="1" ht="17.25" customHeight="1">
      <c r="A30" s="230" t="s">
        <v>44</v>
      </c>
      <c r="B30" s="329" t="s">
        <v>101</v>
      </c>
      <c r="C30" s="245">
        <v>96</v>
      </c>
      <c r="D30" s="74"/>
      <c r="E30" s="75"/>
      <c r="F30" s="75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6"/>
      <c r="S30" s="77"/>
      <c r="T30" s="77"/>
      <c r="U30" s="73" t="s">
        <v>85</v>
      </c>
      <c r="V30" s="78">
        <f>SUM(V31:V35)</f>
        <v>1431.3</v>
      </c>
      <c r="W30" s="78">
        <f>W31+W32+W33+W34+W35</f>
        <v>0</v>
      </c>
      <c r="X30" s="78">
        <f aca="true" t="shared" si="5" ref="X30:AD30">X31+X32+X33+X34+X35</f>
        <v>357.8</v>
      </c>
      <c r="Y30" s="78">
        <f t="shared" si="5"/>
        <v>0</v>
      </c>
      <c r="Z30" s="78">
        <f t="shared" si="5"/>
        <v>0</v>
      </c>
      <c r="AA30" s="78">
        <f t="shared" si="5"/>
        <v>0</v>
      </c>
      <c r="AB30" s="78">
        <f t="shared" si="5"/>
        <v>1073.5</v>
      </c>
      <c r="AC30" s="78">
        <f t="shared" si="5"/>
        <v>0</v>
      </c>
      <c r="AD30" s="78">
        <f t="shared" si="5"/>
        <v>0</v>
      </c>
      <c r="AE30" s="78">
        <f>AE31+AE32+AE33+AE34+AE35</f>
        <v>0</v>
      </c>
      <c r="AF30" s="342" t="s">
        <v>276</v>
      </c>
      <c r="AG30" s="343"/>
    </row>
    <row r="31" spans="1:33" s="79" customFormat="1" ht="17.25" customHeight="1">
      <c r="A31" s="231"/>
      <c r="B31" s="244"/>
      <c r="C31" s="246"/>
      <c r="D31" s="81"/>
      <c r="E31" s="82"/>
      <c r="F31" s="8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3"/>
      <c r="S31" s="84"/>
      <c r="T31" s="84"/>
      <c r="U31" s="80" t="s">
        <v>81</v>
      </c>
      <c r="V31" s="81">
        <f aca="true" t="shared" si="6" ref="V31:W35">X31+Z31+AB31+AD31</f>
        <v>0</v>
      </c>
      <c r="W31" s="81">
        <f t="shared" si="6"/>
        <v>0</v>
      </c>
      <c r="X31" s="85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344"/>
      <c r="AG31" s="345"/>
    </row>
    <row r="32" spans="1:33" s="79" customFormat="1" ht="17.25" customHeight="1">
      <c r="A32" s="231"/>
      <c r="B32" s="244"/>
      <c r="C32" s="246"/>
      <c r="D32" s="81">
        <v>0.1</v>
      </c>
      <c r="E32" s="82"/>
      <c r="F32" s="82"/>
      <c r="G32" s="81"/>
      <c r="H32" s="81">
        <v>1</v>
      </c>
      <c r="I32" s="81"/>
      <c r="J32" s="81"/>
      <c r="K32" s="81"/>
      <c r="L32" s="81"/>
      <c r="M32" s="81"/>
      <c r="N32" s="81"/>
      <c r="O32" s="81"/>
      <c r="P32" s="81"/>
      <c r="Q32" s="81"/>
      <c r="R32" s="83"/>
      <c r="S32" s="139" t="s">
        <v>284</v>
      </c>
      <c r="T32" s="139" t="s">
        <v>285</v>
      </c>
      <c r="U32" s="80" t="s">
        <v>82</v>
      </c>
      <c r="V32" s="81">
        <f t="shared" si="6"/>
        <v>1431.3</v>
      </c>
      <c r="W32" s="81">
        <f t="shared" si="6"/>
        <v>0</v>
      </c>
      <c r="X32" s="85">
        <v>357.8</v>
      </c>
      <c r="Y32" s="81">
        <v>0</v>
      </c>
      <c r="Z32" s="81">
        <v>0</v>
      </c>
      <c r="AA32" s="81">
        <v>0</v>
      </c>
      <c r="AB32" s="81">
        <v>1073.5</v>
      </c>
      <c r="AC32" s="81">
        <v>0</v>
      </c>
      <c r="AD32" s="81">
        <v>0</v>
      </c>
      <c r="AE32" s="81">
        <v>0</v>
      </c>
      <c r="AF32" s="344"/>
      <c r="AG32" s="345"/>
    </row>
    <row r="33" spans="1:33" s="79" customFormat="1" ht="17.25" customHeight="1">
      <c r="A33" s="231"/>
      <c r="B33" s="244"/>
      <c r="C33" s="246"/>
      <c r="D33" s="81"/>
      <c r="E33" s="82"/>
      <c r="F33" s="82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3"/>
      <c r="S33" s="87"/>
      <c r="T33" s="87"/>
      <c r="U33" s="80" t="s">
        <v>236</v>
      </c>
      <c r="V33" s="81">
        <f t="shared" si="6"/>
        <v>0</v>
      </c>
      <c r="W33" s="81">
        <f t="shared" si="6"/>
        <v>0</v>
      </c>
      <c r="X33" s="85">
        <v>0</v>
      </c>
      <c r="Y33" s="81">
        <v>0</v>
      </c>
      <c r="Z33" s="81">
        <v>0</v>
      </c>
      <c r="AA33" s="81">
        <v>0</v>
      </c>
      <c r="AB33" s="81">
        <f>AC33</f>
        <v>0</v>
      </c>
      <c r="AC33" s="81">
        <v>0</v>
      </c>
      <c r="AD33" s="81">
        <v>0</v>
      </c>
      <c r="AE33" s="81">
        <v>0</v>
      </c>
      <c r="AF33" s="344"/>
      <c r="AG33" s="345"/>
    </row>
    <row r="34" spans="1:33" s="79" customFormat="1" ht="17.25" customHeight="1">
      <c r="A34" s="231"/>
      <c r="B34" s="244"/>
      <c r="C34" s="246"/>
      <c r="D34" s="81"/>
      <c r="E34" s="82"/>
      <c r="F34" s="82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3"/>
      <c r="S34" s="86"/>
      <c r="T34" s="86"/>
      <c r="U34" s="80" t="s">
        <v>237</v>
      </c>
      <c r="V34" s="81">
        <f t="shared" si="6"/>
        <v>0</v>
      </c>
      <c r="W34" s="81">
        <f t="shared" si="6"/>
        <v>0</v>
      </c>
      <c r="X34" s="85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344"/>
      <c r="AG34" s="345"/>
    </row>
    <row r="35" spans="1:33" s="79" customFormat="1" ht="17.25" customHeight="1">
      <c r="A35" s="231"/>
      <c r="B35" s="244"/>
      <c r="C35" s="246"/>
      <c r="D35" s="81"/>
      <c r="E35" s="82"/>
      <c r="F35" s="82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4"/>
      <c r="S35" s="84"/>
      <c r="T35" s="84"/>
      <c r="U35" s="80" t="s">
        <v>238</v>
      </c>
      <c r="V35" s="81">
        <f t="shared" si="6"/>
        <v>0</v>
      </c>
      <c r="W35" s="81">
        <f t="shared" si="6"/>
        <v>0</v>
      </c>
      <c r="X35" s="85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344"/>
      <c r="AG35" s="345"/>
    </row>
    <row r="36" spans="1:33" s="79" customFormat="1" ht="17.25" customHeight="1">
      <c r="A36" s="231"/>
      <c r="B36" s="244"/>
      <c r="C36" s="81"/>
      <c r="D36" s="81"/>
      <c r="E36" s="82"/>
      <c r="F36" s="82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4"/>
      <c r="S36" s="84"/>
      <c r="T36" s="84"/>
      <c r="U36" s="80" t="s">
        <v>244</v>
      </c>
      <c r="V36" s="81">
        <f>X36+Z36+AB36+AD36</f>
        <v>0</v>
      </c>
      <c r="W36" s="81">
        <f>Y36+AA36+AC36+AE36</f>
        <v>0</v>
      </c>
      <c r="X36" s="85">
        <v>0</v>
      </c>
      <c r="Y36" s="81">
        <v>0</v>
      </c>
      <c r="Z36" s="81">
        <v>0</v>
      </c>
      <c r="AA36" s="81">
        <v>0</v>
      </c>
      <c r="AB36" s="81">
        <f>AC36</f>
        <v>0</v>
      </c>
      <c r="AC36" s="81">
        <v>0</v>
      </c>
      <c r="AD36" s="81">
        <v>0</v>
      </c>
      <c r="AE36" s="81">
        <v>0</v>
      </c>
      <c r="AF36" s="344"/>
      <c r="AG36" s="345"/>
    </row>
    <row r="37" spans="1:33" s="79" customFormat="1" ht="17.25" customHeight="1" thickBot="1">
      <c r="A37" s="257"/>
      <c r="B37" s="330"/>
      <c r="C37" s="88"/>
      <c r="D37" s="88"/>
      <c r="E37" s="89"/>
      <c r="F37" s="8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90"/>
      <c r="S37" s="90"/>
      <c r="T37" s="90"/>
      <c r="U37" s="80" t="s">
        <v>245</v>
      </c>
      <c r="V37" s="81">
        <f>X37+Z37+AB37+AD37</f>
        <v>0</v>
      </c>
      <c r="W37" s="81">
        <f>Y37+AA37+AC37+AE37</f>
        <v>0</v>
      </c>
      <c r="X37" s="85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346"/>
      <c r="AG37" s="347"/>
    </row>
    <row r="38" spans="1:33" s="79" customFormat="1" ht="17.25" customHeight="1">
      <c r="A38" s="230" t="s">
        <v>46</v>
      </c>
      <c r="B38" s="329" t="s">
        <v>322</v>
      </c>
      <c r="C38" s="245">
        <v>5155.29</v>
      </c>
      <c r="D38" s="74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6"/>
      <c r="S38" s="77"/>
      <c r="T38" s="77"/>
      <c r="U38" s="73" t="s">
        <v>85</v>
      </c>
      <c r="V38" s="78">
        <f aca="true" t="shared" si="7" ref="V38:AE38">SUM(V39:V43)</f>
        <v>65995.3</v>
      </c>
      <c r="W38" s="78">
        <f t="shared" si="7"/>
        <v>0</v>
      </c>
      <c r="X38" s="78">
        <f t="shared" si="7"/>
        <v>65995.3</v>
      </c>
      <c r="Y38" s="78">
        <f t="shared" si="7"/>
        <v>0</v>
      </c>
      <c r="Z38" s="78">
        <f t="shared" si="7"/>
        <v>0</v>
      </c>
      <c r="AA38" s="78">
        <f t="shared" si="7"/>
        <v>0</v>
      </c>
      <c r="AB38" s="78">
        <f t="shared" si="7"/>
        <v>0</v>
      </c>
      <c r="AC38" s="78">
        <f t="shared" si="7"/>
        <v>0</v>
      </c>
      <c r="AD38" s="78">
        <f t="shared" si="7"/>
        <v>0</v>
      </c>
      <c r="AE38" s="78">
        <f t="shared" si="7"/>
        <v>0</v>
      </c>
      <c r="AF38" s="342" t="s">
        <v>276</v>
      </c>
      <c r="AG38" s="343"/>
    </row>
    <row r="39" spans="1:33" s="79" customFormat="1" ht="17.25" customHeight="1">
      <c r="A39" s="231"/>
      <c r="B39" s="244"/>
      <c r="C39" s="246"/>
      <c r="D39" s="81">
        <v>5.01</v>
      </c>
      <c r="E39" s="82"/>
      <c r="F39" s="82"/>
      <c r="G39" s="81"/>
      <c r="H39" s="81">
        <v>1</v>
      </c>
      <c r="I39" s="81"/>
      <c r="J39" s="81"/>
      <c r="K39" s="81"/>
      <c r="L39" s="81"/>
      <c r="M39" s="81"/>
      <c r="N39" s="81"/>
      <c r="O39" s="81"/>
      <c r="P39" s="81"/>
      <c r="Q39" s="81"/>
      <c r="R39" s="83"/>
      <c r="S39" s="139" t="s">
        <v>284</v>
      </c>
      <c r="T39" s="139" t="s">
        <v>285</v>
      </c>
      <c r="U39" s="80" t="s">
        <v>81</v>
      </c>
      <c r="V39" s="81">
        <f aca="true" t="shared" si="8" ref="V39:W42">X39+Z39+AB39+AD39</f>
        <v>65995.3</v>
      </c>
      <c r="W39" s="81">
        <f t="shared" si="8"/>
        <v>0</v>
      </c>
      <c r="X39" s="141">
        <v>65995.3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0</v>
      </c>
      <c r="AE39" s="81">
        <v>0</v>
      </c>
      <c r="AF39" s="344"/>
      <c r="AG39" s="345"/>
    </row>
    <row r="40" spans="1:33" s="79" customFormat="1" ht="17.25" customHeight="1">
      <c r="A40" s="231"/>
      <c r="B40" s="244"/>
      <c r="C40" s="246"/>
      <c r="D40" s="81"/>
      <c r="E40" s="82"/>
      <c r="F40" s="82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3"/>
      <c r="S40" s="86"/>
      <c r="T40" s="86"/>
      <c r="U40" s="80" t="s">
        <v>82</v>
      </c>
      <c r="V40" s="81">
        <f t="shared" si="8"/>
        <v>0</v>
      </c>
      <c r="W40" s="81">
        <f t="shared" si="8"/>
        <v>0</v>
      </c>
      <c r="X40" s="85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344"/>
      <c r="AG40" s="345"/>
    </row>
    <row r="41" spans="1:33" s="79" customFormat="1" ht="17.25" customHeight="1">
      <c r="A41" s="231"/>
      <c r="B41" s="244"/>
      <c r="C41" s="246"/>
      <c r="D41" s="81"/>
      <c r="E41" s="82"/>
      <c r="F41" s="82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3"/>
      <c r="S41" s="87"/>
      <c r="T41" s="87"/>
      <c r="U41" s="80" t="s">
        <v>236</v>
      </c>
      <c r="V41" s="81">
        <f t="shared" si="8"/>
        <v>0</v>
      </c>
      <c r="W41" s="81">
        <f t="shared" si="8"/>
        <v>0</v>
      </c>
      <c r="X41" s="85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344"/>
      <c r="AG41" s="345"/>
    </row>
    <row r="42" spans="1:33" s="79" customFormat="1" ht="17.25" customHeight="1">
      <c r="A42" s="231"/>
      <c r="B42" s="244"/>
      <c r="C42" s="246"/>
      <c r="D42" s="81"/>
      <c r="E42" s="82"/>
      <c r="F42" s="82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3"/>
      <c r="S42" s="86"/>
      <c r="T42" s="86"/>
      <c r="U42" s="80" t="s">
        <v>237</v>
      </c>
      <c r="V42" s="81">
        <f t="shared" si="8"/>
        <v>0</v>
      </c>
      <c r="W42" s="81">
        <f t="shared" si="8"/>
        <v>0</v>
      </c>
      <c r="X42" s="85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344"/>
      <c r="AG42" s="345"/>
    </row>
    <row r="43" spans="1:33" s="79" customFormat="1" ht="17.25" customHeight="1">
      <c r="A43" s="231"/>
      <c r="B43" s="244"/>
      <c r="C43" s="246"/>
      <c r="D43" s="81"/>
      <c r="E43" s="82"/>
      <c r="F43" s="82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4"/>
      <c r="S43" s="84"/>
      <c r="T43" s="84"/>
      <c r="U43" s="80" t="s">
        <v>238</v>
      </c>
      <c r="V43" s="81">
        <f aca="true" t="shared" si="9" ref="V43:W45">X43+Z43+AB43+AD43</f>
        <v>0</v>
      </c>
      <c r="W43" s="81">
        <f t="shared" si="9"/>
        <v>0</v>
      </c>
      <c r="X43" s="85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344"/>
      <c r="AG43" s="345"/>
    </row>
    <row r="44" spans="1:33" s="79" customFormat="1" ht="17.25" customHeight="1">
      <c r="A44" s="231"/>
      <c r="B44" s="244"/>
      <c r="C44" s="81"/>
      <c r="D44" s="81"/>
      <c r="E44" s="82"/>
      <c r="F44" s="82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4"/>
      <c r="S44" s="84"/>
      <c r="T44" s="84"/>
      <c r="U44" s="80" t="s">
        <v>244</v>
      </c>
      <c r="V44" s="81">
        <f t="shared" si="9"/>
        <v>0</v>
      </c>
      <c r="W44" s="81">
        <f t="shared" si="9"/>
        <v>0</v>
      </c>
      <c r="X44" s="85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344"/>
      <c r="AG44" s="345"/>
    </row>
    <row r="45" spans="1:33" s="79" customFormat="1" ht="17.25" customHeight="1" thickBot="1">
      <c r="A45" s="257"/>
      <c r="B45" s="330"/>
      <c r="C45" s="88"/>
      <c r="D45" s="88"/>
      <c r="E45" s="89"/>
      <c r="F45" s="89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90"/>
      <c r="S45" s="90"/>
      <c r="T45" s="90"/>
      <c r="U45" s="80" t="s">
        <v>245</v>
      </c>
      <c r="V45" s="81">
        <f t="shared" si="9"/>
        <v>0</v>
      </c>
      <c r="W45" s="81">
        <f t="shared" si="9"/>
        <v>0</v>
      </c>
      <c r="X45" s="85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  <c r="AF45" s="346"/>
      <c r="AG45" s="347"/>
    </row>
    <row r="46" spans="1:33" s="79" customFormat="1" ht="17.25" customHeight="1">
      <c r="A46" s="230" t="s">
        <v>48</v>
      </c>
      <c r="B46" s="329" t="s">
        <v>219</v>
      </c>
      <c r="C46" s="245">
        <v>2731</v>
      </c>
      <c r="D46" s="74"/>
      <c r="E46" s="75"/>
      <c r="F46" s="75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6"/>
      <c r="S46" s="77"/>
      <c r="T46" s="77"/>
      <c r="U46" s="73" t="s">
        <v>85</v>
      </c>
      <c r="V46" s="78">
        <f aca="true" t="shared" si="10" ref="V46:AE46">SUM(V47:V51)</f>
        <v>36968.9</v>
      </c>
      <c r="W46" s="78">
        <f t="shared" si="10"/>
        <v>0</v>
      </c>
      <c r="X46" s="78">
        <f t="shared" si="10"/>
        <v>9242.2</v>
      </c>
      <c r="Y46" s="78">
        <f t="shared" si="10"/>
        <v>0</v>
      </c>
      <c r="Z46" s="78">
        <f t="shared" si="10"/>
        <v>0</v>
      </c>
      <c r="AA46" s="78">
        <f t="shared" si="10"/>
        <v>0</v>
      </c>
      <c r="AB46" s="78">
        <f t="shared" si="10"/>
        <v>27726.7</v>
      </c>
      <c r="AC46" s="78">
        <f t="shared" si="10"/>
        <v>0</v>
      </c>
      <c r="AD46" s="78">
        <f t="shared" si="10"/>
        <v>0</v>
      </c>
      <c r="AE46" s="78">
        <f t="shared" si="10"/>
        <v>0</v>
      </c>
      <c r="AF46" s="342" t="s">
        <v>276</v>
      </c>
      <c r="AG46" s="343"/>
    </row>
    <row r="47" spans="1:33" s="79" customFormat="1" ht="17.25" customHeight="1">
      <c r="A47" s="231"/>
      <c r="B47" s="244"/>
      <c r="C47" s="246"/>
      <c r="D47" s="81">
        <v>2.7</v>
      </c>
      <c r="E47" s="82"/>
      <c r="F47" s="82"/>
      <c r="G47" s="81"/>
      <c r="H47" s="81">
        <v>1</v>
      </c>
      <c r="I47" s="81"/>
      <c r="J47" s="81"/>
      <c r="K47" s="81"/>
      <c r="L47" s="81"/>
      <c r="M47" s="81"/>
      <c r="N47" s="81"/>
      <c r="O47" s="81"/>
      <c r="P47" s="81"/>
      <c r="Q47" s="81"/>
      <c r="R47" s="83"/>
      <c r="S47" s="139" t="s">
        <v>284</v>
      </c>
      <c r="T47" s="139" t="s">
        <v>285</v>
      </c>
      <c r="U47" s="80" t="s">
        <v>81</v>
      </c>
      <c r="V47" s="81">
        <f aca="true" t="shared" si="11" ref="V47:W50">X47+Z47+AB47+AD47</f>
        <v>36968.9</v>
      </c>
      <c r="W47" s="81">
        <f t="shared" si="11"/>
        <v>0</v>
      </c>
      <c r="X47" s="85">
        <v>9242.2</v>
      </c>
      <c r="Y47" s="81">
        <v>0</v>
      </c>
      <c r="Z47" s="81">
        <v>0</v>
      </c>
      <c r="AA47" s="81">
        <v>0</v>
      </c>
      <c r="AB47" s="81">
        <v>27726.7</v>
      </c>
      <c r="AC47" s="81">
        <v>0</v>
      </c>
      <c r="AD47" s="81">
        <v>0</v>
      </c>
      <c r="AE47" s="81">
        <v>0</v>
      </c>
      <c r="AF47" s="344"/>
      <c r="AG47" s="345"/>
    </row>
    <row r="48" spans="1:33" s="79" customFormat="1" ht="17.25" customHeight="1">
      <c r="A48" s="231"/>
      <c r="B48" s="244"/>
      <c r="C48" s="246"/>
      <c r="D48" s="81"/>
      <c r="E48" s="82"/>
      <c r="F48" s="82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3"/>
      <c r="S48" s="86"/>
      <c r="T48" s="86"/>
      <c r="U48" s="80" t="s">
        <v>82</v>
      </c>
      <c r="V48" s="81">
        <f t="shared" si="11"/>
        <v>0</v>
      </c>
      <c r="W48" s="81">
        <f t="shared" si="11"/>
        <v>0</v>
      </c>
      <c r="X48" s="85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0</v>
      </c>
      <c r="AF48" s="344"/>
      <c r="AG48" s="345"/>
    </row>
    <row r="49" spans="1:33" s="79" customFormat="1" ht="17.25" customHeight="1">
      <c r="A49" s="231"/>
      <c r="B49" s="244"/>
      <c r="C49" s="246"/>
      <c r="D49" s="81"/>
      <c r="E49" s="82"/>
      <c r="F49" s="82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3"/>
      <c r="S49" s="84"/>
      <c r="T49" s="84"/>
      <c r="U49" s="80" t="s">
        <v>236</v>
      </c>
      <c r="V49" s="81">
        <f t="shared" si="11"/>
        <v>0</v>
      </c>
      <c r="W49" s="81">
        <f t="shared" si="11"/>
        <v>0</v>
      </c>
      <c r="X49" s="85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v>0</v>
      </c>
      <c r="AD49" s="81">
        <v>0</v>
      </c>
      <c r="AE49" s="81">
        <v>0</v>
      </c>
      <c r="AF49" s="344"/>
      <c r="AG49" s="345"/>
    </row>
    <row r="50" spans="1:33" s="79" customFormat="1" ht="17.25" customHeight="1">
      <c r="A50" s="231"/>
      <c r="B50" s="244"/>
      <c r="C50" s="246"/>
      <c r="D50" s="81"/>
      <c r="E50" s="82"/>
      <c r="F50" s="82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3"/>
      <c r="S50" s="86"/>
      <c r="T50" s="86"/>
      <c r="U50" s="80" t="s">
        <v>237</v>
      </c>
      <c r="V50" s="81">
        <f t="shared" si="11"/>
        <v>0</v>
      </c>
      <c r="W50" s="81">
        <f t="shared" si="11"/>
        <v>0</v>
      </c>
      <c r="X50" s="85">
        <v>0</v>
      </c>
      <c r="Y50" s="81">
        <v>0</v>
      </c>
      <c r="Z50" s="81">
        <v>0</v>
      </c>
      <c r="AA50" s="81">
        <v>0</v>
      </c>
      <c r="AB50" s="81">
        <v>0</v>
      </c>
      <c r="AC50" s="81">
        <v>0</v>
      </c>
      <c r="AD50" s="81">
        <v>0</v>
      </c>
      <c r="AE50" s="81">
        <v>0</v>
      </c>
      <c r="AF50" s="344"/>
      <c r="AG50" s="345"/>
    </row>
    <row r="51" spans="1:33" s="79" customFormat="1" ht="17.25" customHeight="1">
      <c r="A51" s="231"/>
      <c r="B51" s="244"/>
      <c r="C51" s="246"/>
      <c r="D51" s="81"/>
      <c r="E51" s="82"/>
      <c r="F51" s="82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3"/>
      <c r="S51" s="84"/>
      <c r="T51" s="84"/>
      <c r="U51" s="80" t="s">
        <v>238</v>
      </c>
      <c r="V51" s="81">
        <f aca="true" t="shared" si="12" ref="V51:W53">X51+Z51+AB51+AD51</f>
        <v>0</v>
      </c>
      <c r="W51" s="81">
        <f t="shared" si="12"/>
        <v>0</v>
      </c>
      <c r="X51" s="85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344"/>
      <c r="AG51" s="345"/>
    </row>
    <row r="52" spans="1:33" s="79" customFormat="1" ht="17.25" customHeight="1">
      <c r="A52" s="231"/>
      <c r="B52" s="244"/>
      <c r="C52" s="81"/>
      <c r="D52" s="81"/>
      <c r="E52" s="82"/>
      <c r="F52" s="82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3"/>
      <c r="S52" s="86"/>
      <c r="T52" s="86"/>
      <c r="U52" s="80" t="s">
        <v>244</v>
      </c>
      <c r="V52" s="81">
        <f t="shared" si="12"/>
        <v>0</v>
      </c>
      <c r="W52" s="81">
        <f t="shared" si="12"/>
        <v>0</v>
      </c>
      <c r="X52" s="85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344"/>
      <c r="AG52" s="345"/>
    </row>
    <row r="53" spans="1:33" s="79" customFormat="1" ht="17.25" customHeight="1" thickBot="1">
      <c r="A53" s="257"/>
      <c r="B53" s="330"/>
      <c r="C53" s="88"/>
      <c r="D53" s="81"/>
      <c r="E53" s="82"/>
      <c r="F53" s="82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3"/>
      <c r="S53" s="84"/>
      <c r="T53" s="84"/>
      <c r="U53" s="80" t="s">
        <v>245</v>
      </c>
      <c r="V53" s="81">
        <f t="shared" si="12"/>
        <v>0</v>
      </c>
      <c r="W53" s="81">
        <f t="shared" si="12"/>
        <v>0</v>
      </c>
      <c r="X53" s="85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346"/>
      <c r="AG53" s="347"/>
    </row>
    <row r="54" spans="1:33" s="79" customFormat="1" ht="15" customHeight="1">
      <c r="A54" s="275" t="s">
        <v>50</v>
      </c>
      <c r="B54" s="329" t="s">
        <v>99</v>
      </c>
      <c r="C54" s="245">
        <v>9500</v>
      </c>
      <c r="D54" s="187"/>
      <c r="E54" s="75"/>
      <c r="F54" s="75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76"/>
      <c r="S54" s="191"/>
      <c r="T54" s="191"/>
      <c r="U54" s="73" t="s">
        <v>85</v>
      </c>
      <c r="V54" s="78">
        <f aca="true" t="shared" si="13" ref="V54:AE54">SUM(V55:V59)</f>
        <v>161560.6</v>
      </c>
      <c r="W54" s="78">
        <f t="shared" si="13"/>
        <v>161560.6</v>
      </c>
      <c r="X54" s="78">
        <f t="shared" si="13"/>
        <v>161560.6</v>
      </c>
      <c r="Y54" s="78">
        <f t="shared" si="13"/>
        <v>161560.6</v>
      </c>
      <c r="Z54" s="78">
        <f t="shared" si="13"/>
        <v>0</v>
      </c>
      <c r="AA54" s="78">
        <f t="shared" si="13"/>
        <v>0</v>
      </c>
      <c r="AB54" s="78">
        <f t="shared" si="13"/>
        <v>0</v>
      </c>
      <c r="AC54" s="78">
        <f t="shared" si="13"/>
        <v>0</v>
      </c>
      <c r="AD54" s="78">
        <f t="shared" si="13"/>
        <v>0</v>
      </c>
      <c r="AE54" s="78">
        <f t="shared" si="13"/>
        <v>0</v>
      </c>
      <c r="AF54" s="342" t="s">
        <v>276</v>
      </c>
      <c r="AG54" s="343"/>
    </row>
    <row r="55" spans="1:33" s="79" customFormat="1" ht="15.75">
      <c r="A55" s="276"/>
      <c r="B55" s="244"/>
      <c r="C55" s="246"/>
      <c r="D55" s="188">
        <v>9.6</v>
      </c>
      <c r="E55" s="188">
        <v>9.6</v>
      </c>
      <c r="F55" s="82"/>
      <c r="G55" s="188"/>
      <c r="H55" s="196">
        <v>1</v>
      </c>
      <c r="I55" s="196">
        <v>1</v>
      </c>
      <c r="J55" s="188"/>
      <c r="K55" s="188"/>
      <c r="L55" s="188"/>
      <c r="M55" s="188"/>
      <c r="N55" s="188"/>
      <c r="O55" s="188"/>
      <c r="P55" s="188"/>
      <c r="Q55" s="188"/>
      <c r="R55" s="83" t="s">
        <v>337</v>
      </c>
      <c r="S55" s="139" t="s">
        <v>284</v>
      </c>
      <c r="T55" s="139" t="s">
        <v>285</v>
      </c>
      <c r="U55" s="197" t="s">
        <v>81</v>
      </c>
      <c r="V55" s="196">
        <f aca="true" t="shared" si="14" ref="V55:W59">X55+Z55+AB55+AD55</f>
        <v>161560.6</v>
      </c>
      <c r="W55" s="196">
        <f t="shared" si="14"/>
        <v>161560.6</v>
      </c>
      <c r="X55" s="198">
        <v>161560.6</v>
      </c>
      <c r="Y55" s="198">
        <v>161560.6</v>
      </c>
      <c r="Z55" s="188">
        <v>0</v>
      </c>
      <c r="AA55" s="188">
        <v>0</v>
      </c>
      <c r="AB55" s="188">
        <v>0</v>
      </c>
      <c r="AC55" s="188">
        <v>0</v>
      </c>
      <c r="AD55" s="188">
        <v>0</v>
      </c>
      <c r="AE55" s="188">
        <v>0</v>
      </c>
      <c r="AF55" s="344"/>
      <c r="AG55" s="345"/>
    </row>
    <row r="56" spans="1:33" s="79" customFormat="1" ht="15.75">
      <c r="A56" s="276"/>
      <c r="B56" s="244"/>
      <c r="C56" s="246"/>
      <c r="D56" s="188"/>
      <c r="E56" s="82"/>
      <c r="F56" s="82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83"/>
      <c r="S56" s="86"/>
      <c r="T56" s="86"/>
      <c r="U56" s="80" t="s">
        <v>82</v>
      </c>
      <c r="V56" s="188">
        <f t="shared" si="14"/>
        <v>0</v>
      </c>
      <c r="W56" s="188">
        <f t="shared" si="14"/>
        <v>0</v>
      </c>
      <c r="X56" s="85">
        <v>0</v>
      </c>
      <c r="Y56" s="188">
        <v>0</v>
      </c>
      <c r="Z56" s="188">
        <v>0</v>
      </c>
      <c r="AA56" s="188">
        <v>0</v>
      </c>
      <c r="AB56" s="188">
        <v>0</v>
      </c>
      <c r="AC56" s="188">
        <v>0</v>
      </c>
      <c r="AD56" s="188">
        <v>0</v>
      </c>
      <c r="AE56" s="188">
        <v>0</v>
      </c>
      <c r="AF56" s="344"/>
      <c r="AG56" s="345"/>
    </row>
    <row r="57" spans="1:33" s="79" customFormat="1" ht="15.75">
      <c r="A57" s="276"/>
      <c r="B57" s="244"/>
      <c r="C57" s="246"/>
      <c r="D57" s="188"/>
      <c r="E57" s="82"/>
      <c r="F57" s="82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83"/>
      <c r="S57" s="192"/>
      <c r="T57" s="192"/>
      <c r="U57" s="80" t="s">
        <v>236</v>
      </c>
      <c r="V57" s="188">
        <f t="shared" si="14"/>
        <v>0</v>
      </c>
      <c r="W57" s="188">
        <f t="shared" si="14"/>
        <v>0</v>
      </c>
      <c r="X57" s="85">
        <v>0</v>
      </c>
      <c r="Y57" s="188">
        <v>0</v>
      </c>
      <c r="Z57" s="188">
        <v>0</v>
      </c>
      <c r="AA57" s="188">
        <v>0</v>
      </c>
      <c r="AB57" s="188">
        <v>0</v>
      </c>
      <c r="AC57" s="188">
        <v>0</v>
      </c>
      <c r="AD57" s="188">
        <v>0</v>
      </c>
      <c r="AE57" s="188">
        <v>0</v>
      </c>
      <c r="AF57" s="344"/>
      <c r="AG57" s="345"/>
    </row>
    <row r="58" spans="1:33" s="79" customFormat="1" ht="15.75">
      <c r="A58" s="276"/>
      <c r="B58" s="244"/>
      <c r="C58" s="246"/>
      <c r="D58" s="188"/>
      <c r="E58" s="82"/>
      <c r="F58" s="82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83"/>
      <c r="S58" s="86"/>
      <c r="T58" s="86"/>
      <c r="U58" s="80" t="s">
        <v>237</v>
      </c>
      <c r="V58" s="188">
        <f t="shared" si="14"/>
        <v>0</v>
      </c>
      <c r="W58" s="188">
        <f t="shared" si="14"/>
        <v>0</v>
      </c>
      <c r="X58" s="85">
        <v>0</v>
      </c>
      <c r="Y58" s="188">
        <v>0</v>
      </c>
      <c r="Z58" s="188">
        <v>0</v>
      </c>
      <c r="AA58" s="188">
        <v>0</v>
      </c>
      <c r="AB58" s="188">
        <v>0</v>
      </c>
      <c r="AC58" s="188">
        <v>0</v>
      </c>
      <c r="AD58" s="188">
        <v>0</v>
      </c>
      <c r="AE58" s="188">
        <v>0</v>
      </c>
      <c r="AF58" s="344"/>
      <c r="AG58" s="345"/>
    </row>
    <row r="59" spans="1:33" s="79" customFormat="1" ht="15.75">
      <c r="A59" s="276"/>
      <c r="B59" s="244"/>
      <c r="C59" s="246"/>
      <c r="D59" s="188"/>
      <c r="E59" s="82"/>
      <c r="F59" s="82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83"/>
      <c r="S59" s="192"/>
      <c r="T59" s="192"/>
      <c r="U59" s="80" t="s">
        <v>238</v>
      </c>
      <c r="V59" s="188">
        <f t="shared" si="14"/>
        <v>0</v>
      </c>
      <c r="W59" s="188">
        <f t="shared" si="14"/>
        <v>0</v>
      </c>
      <c r="X59" s="85">
        <v>0</v>
      </c>
      <c r="Y59" s="188">
        <v>0</v>
      </c>
      <c r="Z59" s="188">
        <v>0</v>
      </c>
      <c r="AA59" s="188">
        <v>0</v>
      </c>
      <c r="AB59" s="188">
        <v>0</v>
      </c>
      <c r="AC59" s="188">
        <v>0</v>
      </c>
      <c r="AD59" s="188">
        <v>0</v>
      </c>
      <c r="AE59" s="188">
        <v>0</v>
      </c>
      <c r="AF59" s="344"/>
      <c r="AG59" s="345"/>
    </row>
    <row r="60" spans="1:33" s="79" customFormat="1" ht="15.75">
      <c r="A60" s="276"/>
      <c r="B60" s="244"/>
      <c r="C60" s="188"/>
      <c r="D60" s="188"/>
      <c r="E60" s="82"/>
      <c r="F60" s="82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83"/>
      <c r="S60" s="86"/>
      <c r="T60" s="86"/>
      <c r="U60" s="80" t="s">
        <v>244</v>
      </c>
      <c r="V60" s="188">
        <f>X60+Z60+AB60+AD60</f>
        <v>0</v>
      </c>
      <c r="W60" s="188">
        <f>Y60+AA60+AC60+AE60</f>
        <v>0</v>
      </c>
      <c r="X60" s="85">
        <v>0</v>
      </c>
      <c r="Y60" s="188">
        <v>0</v>
      </c>
      <c r="Z60" s="188">
        <v>0</v>
      </c>
      <c r="AA60" s="188">
        <v>0</v>
      </c>
      <c r="AB60" s="188">
        <v>0</v>
      </c>
      <c r="AC60" s="188">
        <v>0</v>
      </c>
      <c r="AD60" s="188">
        <v>0</v>
      </c>
      <c r="AE60" s="188">
        <v>0</v>
      </c>
      <c r="AF60" s="344"/>
      <c r="AG60" s="345"/>
    </row>
    <row r="61" spans="1:33" s="79" customFormat="1" ht="16.5" thickBot="1">
      <c r="A61" s="277"/>
      <c r="B61" s="330"/>
      <c r="C61" s="88"/>
      <c r="D61" s="188"/>
      <c r="E61" s="82"/>
      <c r="F61" s="82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83"/>
      <c r="S61" s="192"/>
      <c r="T61" s="192"/>
      <c r="U61" s="80" t="s">
        <v>245</v>
      </c>
      <c r="V61" s="188">
        <f>X61+Z61+AB61+AD61</f>
        <v>0</v>
      </c>
      <c r="W61" s="188">
        <f>Y61+AA61+AC61+AE61</f>
        <v>0</v>
      </c>
      <c r="X61" s="85">
        <v>0</v>
      </c>
      <c r="Y61" s="188">
        <v>0</v>
      </c>
      <c r="Z61" s="188">
        <v>0</v>
      </c>
      <c r="AA61" s="188">
        <v>0</v>
      </c>
      <c r="AB61" s="188">
        <v>0</v>
      </c>
      <c r="AC61" s="188">
        <v>0</v>
      </c>
      <c r="AD61" s="188">
        <v>0</v>
      </c>
      <c r="AE61" s="188">
        <v>0</v>
      </c>
      <c r="AF61" s="346"/>
      <c r="AG61" s="347"/>
    </row>
    <row r="62" spans="1:33" s="79" customFormat="1" ht="17.25" customHeight="1">
      <c r="A62" s="230" t="s">
        <v>52</v>
      </c>
      <c r="B62" s="329" t="s">
        <v>323</v>
      </c>
      <c r="C62" s="245" t="s">
        <v>93</v>
      </c>
      <c r="D62" s="74"/>
      <c r="E62" s="75"/>
      <c r="F62" s="75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6"/>
      <c r="S62" s="77"/>
      <c r="T62" s="77"/>
      <c r="U62" s="73" t="s">
        <v>85</v>
      </c>
      <c r="V62" s="78">
        <f aca="true" t="shared" si="15" ref="V62:AE62">SUM(V63:V67)</f>
        <v>12092.599999999999</v>
      </c>
      <c r="W62" s="78">
        <f t="shared" si="15"/>
        <v>0</v>
      </c>
      <c r="X62" s="78">
        <f t="shared" si="15"/>
        <v>3023.2</v>
      </c>
      <c r="Y62" s="78">
        <f t="shared" si="15"/>
        <v>0</v>
      </c>
      <c r="Z62" s="78">
        <f t="shared" si="15"/>
        <v>0</v>
      </c>
      <c r="AA62" s="78">
        <f t="shared" si="15"/>
        <v>0</v>
      </c>
      <c r="AB62" s="78">
        <f t="shared" si="15"/>
        <v>9069.4</v>
      </c>
      <c r="AC62" s="78">
        <f t="shared" si="15"/>
        <v>0</v>
      </c>
      <c r="AD62" s="78">
        <f t="shared" si="15"/>
        <v>0</v>
      </c>
      <c r="AE62" s="78">
        <f t="shared" si="15"/>
        <v>0</v>
      </c>
      <c r="AF62" s="342" t="s">
        <v>276</v>
      </c>
      <c r="AG62" s="343"/>
    </row>
    <row r="63" spans="1:33" s="79" customFormat="1" ht="17.25" customHeight="1">
      <c r="A63" s="231"/>
      <c r="B63" s="244"/>
      <c r="C63" s="246"/>
      <c r="D63" s="81">
        <v>0.5</v>
      </c>
      <c r="E63" s="82"/>
      <c r="F63" s="82"/>
      <c r="G63" s="81"/>
      <c r="H63" s="81">
        <v>1</v>
      </c>
      <c r="I63" s="81"/>
      <c r="J63" s="81"/>
      <c r="K63" s="81"/>
      <c r="L63" s="81"/>
      <c r="M63" s="81"/>
      <c r="N63" s="81"/>
      <c r="O63" s="81"/>
      <c r="P63" s="81"/>
      <c r="Q63" s="81"/>
      <c r="R63" s="83"/>
      <c r="S63" s="139" t="s">
        <v>284</v>
      </c>
      <c r="T63" s="139" t="s">
        <v>285</v>
      </c>
      <c r="U63" s="80" t="s">
        <v>81</v>
      </c>
      <c r="V63" s="81">
        <f aca="true" t="shared" si="16" ref="V63:W66">X63+Z63+AB63+AD63</f>
        <v>12092.599999999999</v>
      </c>
      <c r="W63" s="81">
        <f t="shared" si="16"/>
        <v>0</v>
      </c>
      <c r="X63" s="85">
        <v>3023.2</v>
      </c>
      <c r="Y63" s="81">
        <v>0</v>
      </c>
      <c r="Z63" s="81">
        <v>0</v>
      </c>
      <c r="AA63" s="81">
        <v>0</v>
      </c>
      <c r="AB63" s="81">
        <v>9069.4</v>
      </c>
      <c r="AC63" s="81">
        <v>0</v>
      </c>
      <c r="AD63" s="81">
        <v>0</v>
      </c>
      <c r="AE63" s="81">
        <v>0</v>
      </c>
      <c r="AF63" s="344"/>
      <c r="AG63" s="345"/>
    </row>
    <row r="64" spans="1:33" s="79" customFormat="1" ht="17.25" customHeight="1">
      <c r="A64" s="231"/>
      <c r="B64" s="244"/>
      <c r="C64" s="246"/>
      <c r="D64" s="81"/>
      <c r="E64" s="82"/>
      <c r="F64" s="82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3"/>
      <c r="S64" s="86"/>
      <c r="T64" s="86"/>
      <c r="U64" s="80" t="s">
        <v>82</v>
      </c>
      <c r="V64" s="81">
        <f t="shared" si="16"/>
        <v>0</v>
      </c>
      <c r="W64" s="81">
        <f t="shared" si="16"/>
        <v>0</v>
      </c>
      <c r="X64" s="85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  <c r="AF64" s="344"/>
      <c r="AG64" s="345"/>
    </row>
    <row r="65" spans="1:33" s="79" customFormat="1" ht="17.25" customHeight="1">
      <c r="A65" s="231"/>
      <c r="B65" s="244"/>
      <c r="C65" s="246"/>
      <c r="D65" s="81"/>
      <c r="E65" s="82"/>
      <c r="F65" s="82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3"/>
      <c r="S65" s="84"/>
      <c r="T65" s="84"/>
      <c r="U65" s="80" t="s">
        <v>236</v>
      </c>
      <c r="V65" s="81">
        <f t="shared" si="16"/>
        <v>0</v>
      </c>
      <c r="W65" s="81">
        <f t="shared" si="16"/>
        <v>0</v>
      </c>
      <c r="X65" s="85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  <c r="AF65" s="344"/>
      <c r="AG65" s="345"/>
    </row>
    <row r="66" spans="1:33" s="79" customFormat="1" ht="17.25" customHeight="1">
      <c r="A66" s="231"/>
      <c r="B66" s="244"/>
      <c r="C66" s="246"/>
      <c r="D66" s="81"/>
      <c r="E66" s="82"/>
      <c r="F66" s="82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3"/>
      <c r="S66" s="86"/>
      <c r="T66" s="86"/>
      <c r="U66" s="80" t="s">
        <v>237</v>
      </c>
      <c r="V66" s="81">
        <f t="shared" si="16"/>
        <v>0</v>
      </c>
      <c r="W66" s="81">
        <f t="shared" si="16"/>
        <v>0</v>
      </c>
      <c r="X66" s="85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  <c r="AF66" s="344"/>
      <c r="AG66" s="345"/>
    </row>
    <row r="67" spans="1:33" s="79" customFormat="1" ht="17.25" customHeight="1">
      <c r="A67" s="231"/>
      <c r="B67" s="244"/>
      <c r="C67" s="246"/>
      <c r="D67" s="81"/>
      <c r="E67" s="82"/>
      <c r="F67" s="82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3"/>
      <c r="S67" s="84"/>
      <c r="T67" s="84"/>
      <c r="U67" s="80" t="s">
        <v>238</v>
      </c>
      <c r="V67" s="81">
        <f aca="true" t="shared" si="17" ref="V67:W69">X67+Z67+AB67+AD67</f>
        <v>0</v>
      </c>
      <c r="W67" s="81">
        <f t="shared" si="17"/>
        <v>0</v>
      </c>
      <c r="X67" s="85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344"/>
      <c r="AG67" s="345"/>
    </row>
    <row r="68" spans="1:33" s="79" customFormat="1" ht="17.25" customHeight="1">
      <c r="A68" s="231"/>
      <c r="B68" s="244"/>
      <c r="C68" s="81"/>
      <c r="D68" s="81"/>
      <c r="E68" s="82"/>
      <c r="F68" s="82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3"/>
      <c r="S68" s="86"/>
      <c r="T68" s="86"/>
      <c r="U68" s="80" t="s">
        <v>244</v>
      </c>
      <c r="V68" s="81">
        <f t="shared" si="17"/>
        <v>0</v>
      </c>
      <c r="W68" s="81">
        <f t="shared" si="17"/>
        <v>0</v>
      </c>
      <c r="X68" s="85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344"/>
      <c r="AG68" s="345"/>
    </row>
    <row r="69" spans="1:33" s="79" customFormat="1" ht="17.25" customHeight="1" thickBot="1">
      <c r="A69" s="257"/>
      <c r="B69" s="330"/>
      <c r="C69" s="88"/>
      <c r="D69" s="81"/>
      <c r="E69" s="82"/>
      <c r="F69" s="82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3"/>
      <c r="S69" s="84"/>
      <c r="T69" s="84"/>
      <c r="U69" s="80" t="s">
        <v>245</v>
      </c>
      <c r="V69" s="81">
        <f t="shared" si="17"/>
        <v>0</v>
      </c>
      <c r="W69" s="81">
        <f t="shared" si="17"/>
        <v>0</v>
      </c>
      <c r="X69" s="85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346"/>
      <c r="AG69" s="347"/>
    </row>
    <row r="70" spans="1:33" s="79" customFormat="1" ht="17.25" customHeight="1">
      <c r="A70" s="230" t="s">
        <v>54</v>
      </c>
      <c r="B70" s="329" t="s">
        <v>324</v>
      </c>
      <c r="C70" s="245" t="s">
        <v>93</v>
      </c>
      <c r="D70" s="74"/>
      <c r="E70" s="75"/>
      <c r="F70" s="75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6"/>
      <c r="S70" s="77"/>
      <c r="T70" s="77"/>
      <c r="U70" s="73" t="s">
        <v>85</v>
      </c>
      <c r="V70" s="78">
        <f aca="true" t="shared" si="18" ref="V70:AE70">SUM(V71:V75)</f>
        <v>14030.5</v>
      </c>
      <c r="W70" s="78">
        <f t="shared" si="18"/>
        <v>0</v>
      </c>
      <c r="X70" s="78">
        <f t="shared" si="18"/>
        <v>3507.6</v>
      </c>
      <c r="Y70" s="78">
        <f t="shared" si="18"/>
        <v>0</v>
      </c>
      <c r="Z70" s="78">
        <f t="shared" si="18"/>
        <v>0</v>
      </c>
      <c r="AA70" s="78">
        <f t="shared" si="18"/>
        <v>0</v>
      </c>
      <c r="AB70" s="78">
        <f t="shared" si="18"/>
        <v>10522.9</v>
      </c>
      <c r="AC70" s="78">
        <f t="shared" si="18"/>
        <v>0</v>
      </c>
      <c r="AD70" s="78">
        <f t="shared" si="18"/>
        <v>0</v>
      </c>
      <c r="AE70" s="78">
        <f t="shared" si="18"/>
        <v>0</v>
      </c>
      <c r="AF70" s="342" t="s">
        <v>276</v>
      </c>
      <c r="AG70" s="343"/>
    </row>
    <row r="71" spans="1:33" s="79" customFormat="1" ht="17.25" customHeight="1">
      <c r="A71" s="231"/>
      <c r="B71" s="244"/>
      <c r="C71" s="246"/>
      <c r="D71" s="81">
        <v>1.1</v>
      </c>
      <c r="E71" s="82"/>
      <c r="F71" s="82"/>
      <c r="G71" s="81"/>
      <c r="H71" s="81">
        <v>1</v>
      </c>
      <c r="I71" s="81"/>
      <c r="J71" s="81"/>
      <c r="K71" s="81"/>
      <c r="L71" s="81"/>
      <c r="M71" s="81"/>
      <c r="N71" s="81"/>
      <c r="O71" s="81"/>
      <c r="P71" s="81"/>
      <c r="Q71" s="81"/>
      <c r="R71" s="83"/>
      <c r="S71" s="139" t="s">
        <v>284</v>
      </c>
      <c r="T71" s="139" t="s">
        <v>285</v>
      </c>
      <c r="U71" s="80" t="s">
        <v>81</v>
      </c>
      <c r="V71" s="81">
        <f aca="true" t="shared" si="19" ref="V71:W75">X71+Z71+AB71+AD71</f>
        <v>14030.5</v>
      </c>
      <c r="W71" s="81">
        <f t="shared" si="19"/>
        <v>0</v>
      </c>
      <c r="X71" s="85">
        <v>3507.6</v>
      </c>
      <c r="Y71" s="81">
        <v>0</v>
      </c>
      <c r="Z71" s="81">
        <v>0</v>
      </c>
      <c r="AA71" s="81">
        <v>0</v>
      </c>
      <c r="AB71" s="81">
        <v>10522.9</v>
      </c>
      <c r="AC71" s="81">
        <v>0</v>
      </c>
      <c r="AD71" s="81">
        <v>0</v>
      </c>
      <c r="AE71" s="81">
        <v>0</v>
      </c>
      <c r="AF71" s="344"/>
      <c r="AG71" s="345"/>
    </row>
    <row r="72" spans="1:33" s="79" customFormat="1" ht="17.25" customHeight="1">
      <c r="A72" s="231"/>
      <c r="B72" s="244"/>
      <c r="C72" s="246"/>
      <c r="D72" s="81"/>
      <c r="E72" s="82"/>
      <c r="F72" s="82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3"/>
      <c r="S72" s="86"/>
      <c r="T72" s="86"/>
      <c r="U72" s="80" t="s">
        <v>82</v>
      </c>
      <c r="V72" s="81">
        <f t="shared" si="19"/>
        <v>0</v>
      </c>
      <c r="W72" s="81">
        <f t="shared" si="19"/>
        <v>0</v>
      </c>
      <c r="X72" s="85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344"/>
      <c r="AG72" s="345"/>
    </row>
    <row r="73" spans="1:33" s="79" customFormat="1" ht="17.25" customHeight="1">
      <c r="A73" s="231"/>
      <c r="B73" s="244"/>
      <c r="C73" s="246"/>
      <c r="D73" s="81"/>
      <c r="E73" s="82"/>
      <c r="F73" s="82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3"/>
      <c r="S73" s="84"/>
      <c r="T73" s="84"/>
      <c r="U73" s="80" t="s">
        <v>236</v>
      </c>
      <c r="V73" s="81">
        <f t="shared" si="19"/>
        <v>0</v>
      </c>
      <c r="W73" s="81">
        <f t="shared" si="19"/>
        <v>0</v>
      </c>
      <c r="X73" s="85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0</v>
      </c>
      <c r="AE73" s="81">
        <v>0</v>
      </c>
      <c r="AF73" s="344"/>
      <c r="AG73" s="345"/>
    </row>
    <row r="74" spans="1:33" s="79" customFormat="1" ht="17.25" customHeight="1">
      <c r="A74" s="231"/>
      <c r="B74" s="244"/>
      <c r="C74" s="246"/>
      <c r="D74" s="81"/>
      <c r="E74" s="82"/>
      <c r="F74" s="82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3"/>
      <c r="S74" s="86"/>
      <c r="T74" s="86"/>
      <c r="U74" s="80" t="s">
        <v>237</v>
      </c>
      <c r="V74" s="81">
        <f t="shared" si="19"/>
        <v>0</v>
      </c>
      <c r="W74" s="81">
        <f t="shared" si="19"/>
        <v>0</v>
      </c>
      <c r="X74" s="85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344"/>
      <c r="AG74" s="345"/>
    </row>
    <row r="75" spans="1:33" s="79" customFormat="1" ht="17.25" customHeight="1">
      <c r="A75" s="231"/>
      <c r="B75" s="244"/>
      <c r="C75" s="246"/>
      <c r="D75" s="81"/>
      <c r="E75" s="82"/>
      <c r="F75" s="82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3"/>
      <c r="S75" s="84"/>
      <c r="T75" s="84"/>
      <c r="U75" s="80" t="s">
        <v>238</v>
      </c>
      <c r="V75" s="81">
        <f t="shared" si="19"/>
        <v>0</v>
      </c>
      <c r="W75" s="81">
        <f t="shared" si="19"/>
        <v>0</v>
      </c>
      <c r="X75" s="85">
        <v>0</v>
      </c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344"/>
      <c r="AG75" s="345"/>
    </row>
    <row r="76" spans="1:33" s="79" customFormat="1" ht="17.25" customHeight="1">
      <c r="A76" s="231"/>
      <c r="B76" s="244"/>
      <c r="C76" s="81"/>
      <c r="D76" s="81"/>
      <c r="E76" s="82"/>
      <c r="F76" s="82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3"/>
      <c r="S76" s="86"/>
      <c r="T76" s="86"/>
      <c r="U76" s="80" t="s">
        <v>244</v>
      </c>
      <c r="V76" s="81">
        <f>X76+Z76+AB76+AD76</f>
        <v>0</v>
      </c>
      <c r="W76" s="81">
        <f>Y76+AA76+AC76+AE76</f>
        <v>0</v>
      </c>
      <c r="X76" s="85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344"/>
      <c r="AG76" s="345"/>
    </row>
    <row r="77" spans="1:33" s="79" customFormat="1" ht="17.25" customHeight="1" thickBot="1">
      <c r="A77" s="257"/>
      <c r="B77" s="330"/>
      <c r="C77" s="88"/>
      <c r="D77" s="81"/>
      <c r="E77" s="82"/>
      <c r="F77" s="82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3"/>
      <c r="S77" s="84"/>
      <c r="T77" s="84"/>
      <c r="U77" s="80" t="s">
        <v>245</v>
      </c>
      <c r="V77" s="81">
        <f>X77+Z77+AB77+AD77</f>
        <v>0</v>
      </c>
      <c r="W77" s="81">
        <f>Y77+AA77+AC77+AE77</f>
        <v>0</v>
      </c>
      <c r="X77" s="85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346"/>
      <c r="AG77" s="347"/>
    </row>
    <row r="78" spans="1:33" s="79" customFormat="1" ht="17.25" customHeight="1">
      <c r="A78" s="230" t="s">
        <v>55</v>
      </c>
      <c r="B78" s="329" t="s">
        <v>239</v>
      </c>
      <c r="C78" s="245">
        <v>9500</v>
      </c>
      <c r="D78" s="74"/>
      <c r="E78" s="75"/>
      <c r="F78" s="75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6"/>
      <c r="S78" s="77"/>
      <c r="T78" s="77"/>
      <c r="U78" s="73" t="s">
        <v>85</v>
      </c>
      <c r="V78" s="78">
        <f aca="true" t="shared" si="20" ref="V78:AE78">SUM(V79:V83)</f>
        <v>3856.1</v>
      </c>
      <c r="W78" s="78">
        <f t="shared" si="20"/>
        <v>0</v>
      </c>
      <c r="X78" s="78">
        <f t="shared" si="20"/>
        <v>964</v>
      </c>
      <c r="Y78" s="78">
        <f t="shared" si="20"/>
        <v>0</v>
      </c>
      <c r="Z78" s="78">
        <f t="shared" si="20"/>
        <v>0</v>
      </c>
      <c r="AA78" s="78">
        <f t="shared" si="20"/>
        <v>0</v>
      </c>
      <c r="AB78" s="78">
        <f t="shared" si="20"/>
        <v>2892.1</v>
      </c>
      <c r="AC78" s="78">
        <f t="shared" si="20"/>
        <v>0</v>
      </c>
      <c r="AD78" s="78">
        <f t="shared" si="20"/>
        <v>0</v>
      </c>
      <c r="AE78" s="78">
        <f t="shared" si="20"/>
        <v>0</v>
      </c>
      <c r="AF78" s="342" t="s">
        <v>276</v>
      </c>
      <c r="AG78" s="343"/>
    </row>
    <row r="79" spans="1:33" s="79" customFormat="1" ht="17.25" customHeight="1">
      <c r="A79" s="231"/>
      <c r="B79" s="244"/>
      <c r="C79" s="246"/>
      <c r="D79" s="81">
        <v>0.2</v>
      </c>
      <c r="E79" s="82"/>
      <c r="F79" s="82"/>
      <c r="G79" s="81"/>
      <c r="H79" s="81">
        <v>1</v>
      </c>
      <c r="I79" s="81"/>
      <c r="J79" s="81"/>
      <c r="K79" s="81"/>
      <c r="L79" s="81"/>
      <c r="M79" s="81"/>
      <c r="N79" s="81"/>
      <c r="O79" s="81"/>
      <c r="P79" s="81"/>
      <c r="Q79" s="81"/>
      <c r="R79" s="83"/>
      <c r="S79" s="139" t="s">
        <v>284</v>
      </c>
      <c r="T79" s="139" t="s">
        <v>285</v>
      </c>
      <c r="U79" s="80" t="s">
        <v>81</v>
      </c>
      <c r="V79" s="81">
        <f aca="true" t="shared" si="21" ref="V79:W83">X79+Z79+AB79+AD79</f>
        <v>3856.1</v>
      </c>
      <c r="W79" s="81">
        <f t="shared" si="21"/>
        <v>0</v>
      </c>
      <c r="X79" s="85">
        <v>964</v>
      </c>
      <c r="Y79" s="81">
        <v>0</v>
      </c>
      <c r="Z79" s="81">
        <v>0</v>
      </c>
      <c r="AA79" s="81">
        <v>0</v>
      </c>
      <c r="AB79" s="81">
        <v>2892.1</v>
      </c>
      <c r="AC79" s="81">
        <v>0</v>
      </c>
      <c r="AD79" s="81">
        <v>0</v>
      </c>
      <c r="AE79" s="81">
        <v>0</v>
      </c>
      <c r="AF79" s="344"/>
      <c r="AG79" s="345"/>
    </row>
    <row r="80" spans="1:33" s="79" customFormat="1" ht="17.25" customHeight="1">
      <c r="A80" s="231"/>
      <c r="B80" s="244"/>
      <c r="C80" s="246"/>
      <c r="D80" s="81"/>
      <c r="E80" s="82"/>
      <c r="F80" s="82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3"/>
      <c r="S80" s="86"/>
      <c r="T80" s="86"/>
      <c r="U80" s="80" t="s">
        <v>82</v>
      </c>
      <c r="V80" s="81">
        <f t="shared" si="21"/>
        <v>0</v>
      </c>
      <c r="W80" s="81">
        <f t="shared" si="21"/>
        <v>0</v>
      </c>
      <c r="X80" s="85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  <c r="AF80" s="344"/>
      <c r="AG80" s="345"/>
    </row>
    <row r="81" spans="1:33" s="79" customFormat="1" ht="17.25" customHeight="1">
      <c r="A81" s="231"/>
      <c r="B81" s="244"/>
      <c r="C81" s="246"/>
      <c r="D81" s="81"/>
      <c r="E81" s="82"/>
      <c r="F81" s="82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3"/>
      <c r="S81" s="84"/>
      <c r="T81" s="84"/>
      <c r="U81" s="80" t="s">
        <v>236</v>
      </c>
      <c r="V81" s="81">
        <f t="shared" si="21"/>
        <v>0</v>
      </c>
      <c r="W81" s="81">
        <f t="shared" si="21"/>
        <v>0</v>
      </c>
      <c r="X81" s="85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344"/>
      <c r="AG81" s="345"/>
    </row>
    <row r="82" spans="1:33" s="79" customFormat="1" ht="17.25" customHeight="1">
      <c r="A82" s="231"/>
      <c r="B82" s="244"/>
      <c r="C82" s="246"/>
      <c r="D82" s="81"/>
      <c r="E82" s="82"/>
      <c r="F82" s="82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3"/>
      <c r="S82" s="86"/>
      <c r="T82" s="86"/>
      <c r="U82" s="80" t="s">
        <v>237</v>
      </c>
      <c r="V82" s="81">
        <f t="shared" si="21"/>
        <v>0</v>
      </c>
      <c r="W82" s="81">
        <f t="shared" si="21"/>
        <v>0</v>
      </c>
      <c r="X82" s="85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344"/>
      <c r="AG82" s="345"/>
    </row>
    <row r="83" spans="1:33" s="79" customFormat="1" ht="17.25" customHeight="1">
      <c r="A83" s="231"/>
      <c r="B83" s="244"/>
      <c r="C83" s="246"/>
      <c r="D83" s="81"/>
      <c r="E83" s="82"/>
      <c r="F83" s="82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3"/>
      <c r="S83" s="84"/>
      <c r="T83" s="84"/>
      <c r="U83" s="80" t="s">
        <v>238</v>
      </c>
      <c r="V83" s="81">
        <f t="shared" si="21"/>
        <v>0</v>
      </c>
      <c r="W83" s="81">
        <f t="shared" si="21"/>
        <v>0</v>
      </c>
      <c r="X83" s="85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344"/>
      <c r="AG83" s="345"/>
    </row>
    <row r="84" spans="1:33" s="79" customFormat="1" ht="17.25" customHeight="1">
      <c r="A84" s="231"/>
      <c r="B84" s="244"/>
      <c r="C84" s="81"/>
      <c r="D84" s="81"/>
      <c r="E84" s="82"/>
      <c r="F84" s="82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3"/>
      <c r="S84" s="86"/>
      <c r="T84" s="86"/>
      <c r="U84" s="80" t="s">
        <v>244</v>
      </c>
      <c r="V84" s="81">
        <f>X84+Z84+AB84+AD84</f>
        <v>0</v>
      </c>
      <c r="W84" s="81">
        <f>Y84+AA84+AC84+AE84</f>
        <v>0</v>
      </c>
      <c r="X84" s="85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344"/>
      <c r="AG84" s="345"/>
    </row>
    <row r="85" spans="1:33" s="79" customFormat="1" ht="17.25" customHeight="1" thickBot="1">
      <c r="A85" s="257"/>
      <c r="B85" s="330"/>
      <c r="C85" s="88"/>
      <c r="D85" s="81"/>
      <c r="E85" s="82"/>
      <c r="F85" s="82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3"/>
      <c r="S85" s="84"/>
      <c r="T85" s="84"/>
      <c r="U85" s="80" t="s">
        <v>245</v>
      </c>
      <c r="V85" s="81">
        <f>X85+Z85+AB85+AD85</f>
        <v>0</v>
      </c>
      <c r="W85" s="81">
        <f>Y85+AA85+AC85+AE85</f>
        <v>0</v>
      </c>
      <c r="X85" s="85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81">
        <v>0</v>
      </c>
      <c r="AF85" s="346"/>
      <c r="AG85" s="347"/>
    </row>
    <row r="86" spans="1:33" s="79" customFormat="1" ht="17.25" customHeight="1">
      <c r="A86" s="230" t="s">
        <v>57</v>
      </c>
      <c r="B86" s="329" t="s">
        <v>240</v>
      </c>
      <c r="C86" s="245" t="s">
        <v>93</v>
      </c>
      <c r="D86" s="74"/>
      <c r="E86" s="75"/>
      <c r="F86" s="75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6"/>
      <c r="S86" s="77"/>
      <c r="T86" s="77"/>
      <c r="U86" s="73" t="s">
        <v>85</v>
      </c>
      <c r="V86" s="78">
        <f aca="true" t="shared" si="22" ref="V86:AE86">SUM(V87:V91)</f>
        <v>3761.3</v>
      </c>
      <c r="W86" s="78">
        <f t="shared" si="22"/>
        <v>0</v>
      </c>
      <c r="X86" s="78">
        <f t="shared" si="22"/>
        <v>940.3</v>
      </c>
      <c r="Y86" s="78">
        <f t="shared" si="22"/>
        <v>0</v>
      </c>
      <c r="Z86" s="78">
        <f t="shared" si="22"/>
        <v>0</v>
      </c>
      <c r="AA86" s="78">
        <f t="shared" si="22"/>
        <v>0</v>
      </c>
      <c r="AB86" s="78">
        <f t="shared" si="22"/>
        <v>2821</v>
      </c>
      <c r="AC86" s="78">
        <f t="shared" si="22"/>
        <v>0</v>
      </c>
      <c r="AD86" s="78">
        <f t="shared" si="22"/>
        <v>0</v>
      </c>
      <c r="AE86" s="78">
        <f t="shared" si="22"/>
        <v>0</v>
      </c>
      <c r="AF86" s="342" t="s">
        <v>276</v>
      </c>
      <c r="AG86" s="343"/>
    </row>
    <row r="87" spans="1:33" s="79" customFormat="1" ht="17.25" customHeight="1">
      <c r="A87" s="231"/>
      <c r="B87" s="244"/>
      <c r="C87" s="246"/>
      <c r="D87" s="81">
        <v>0.2</v>
      </c>
      <c r="E87" s="82"/>
      <c r="F87" s="82"/>
      <c r="G87" s="81"/>
      <c r="H87" s="81">
        <v>1</v>
      </c>
      <c r="I87" s="81"/>
      <c r="J87" s="81"/>
      <c r="K87" s="81"/>
      <c r="L87" s="81"/>
      <c r="M87" s="81"/>
      <c r="N87" s="81"/>
      <c r="O87" s="81"/>
      <c r="P87" s="81"/>
      <c r="Q87" s="81"/>
      <c r="R87" s="83"/>
      <c r="S87" s="139" t="s">
        <v>284</v>
      </c>
      <c r="T87" s="139" t="s">
        <v>285</v>
      </c>
      <c r="U87" s="80" t="s">
        <v>81</v>
      </c>
      <c r="V87" s="81">
        <f aca="true" t="shared" si="23" ref="V87:W91">X87+Z87+AB87+AD87</f>
        <v>3761.3</v>
      </c>
      <c r="W87" s="81">
        <f t="shared" si="23"/>
        <v>0</v>
      </c>
      <c r="X87" s="85">
        <v>940.3</v>
      </c>
      <c r="Y87" s="81">
        <v>0</v>
      </c>
      <c r="Z87" s="81">
        <v>0</v>
      </c>
      <c r="AA87" s="81">
        <v>0</v>
      </c>
      <c r="AB87" s="81">
        <v>2821</v>
      </c>
      <c r="AC87" s="81">
        <v>0</v>
      </c>
      <c r="AD87" s="81">
        <v>0</v>
      </c>
      <c r="AE87" s="81">
        <v>0</v>
      </c>
      <c r="AF87" s="344"/>
      <c r="AG87" s="345"/>
    </row>
    <row r="88" spans="1:33" s="79" customFormat="1" ht="17.25" customHeight="1">
      <c r="A88" s="231"/>
      <c r="B88" s="244"/>
      <c r="C88" s="246"/>
      <c r="D88" s="81"/>
      <c r="E88" s="82"/>
      <c r="F88" s="82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3"/>
      <c r="S88" s="86"/>
      <c r="T88" s="86"/>
      <c r="U88" s="80" t="s">
        <v>82</v>
      </c>
      <c r="V88" s="81">
        <f t="shared" si="23"/>
        <v>0</v>
      </c>
      <c r="W88" s="81">
        <f t="shared" si="23"/>
        <v>0</v>
      </c>
      <c r="X88" s="85">
        <v>0</v>
      </c>
      <c r="Y88" s="81">
        <v>0</v>
      </c>
      <c r="Z88" s="81">
        <v>0</v>
      </c>
      <c r="AA88" s="81">
        <v>0</v>
      </c>
      <c r="AB88" s="81">
        <v>0</v>
      </c>
      <c r="AC88" s="81">
        <v>0</v>
      </c>
      <c r="AD88" s="81">
        <v>0</v>
      </c>
      <c r="AE88" s="81">
        <v>0</v>
      </c>
      <c r="AF88" s="344"/>
      <c r="AG88" s="345"/>
    </row>
    <row r="89" spans="1:33" s="79" customFormat="1" ht="17.25" customHeight="1">
      <c r="A89" s="231"/>
      <c r="B89" s="244"/>
      <c r="C89" s="246"/>
      <c r="D89" s="81"/>
      <c r="E89" s="82"/>
      <c r="F89" s="82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3"/>
      <c r="S89" s="84"/>
      <c r="T89" s="84"/>
      <c r="U89" s="80" t="s">
        <v>236</v>
      </c>
      <c r="V89" s="81">
        <f t="shared" si="23"/>
        <v>0</v>
      </c>
      <c r="W89" s="81">
        <f t="shared" si="23"/>
        <v>0</v>
      </c>
      <c r="X89" s="85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344"/>
      <c r="AG89" s="345"/>
    </row>
    <row r="90" spans="1:33" s="79" customFormat="1" ht="17.25" customHeight="1">
      <c r="A90" s="231"/>
      <c r="B90" s="244"/>
      <c r="C90" s="246"/>
      <c r="D90" s="81"/>
      <c r="E90" s="82"/>
      <c r="F90" s="82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3"/>
      <c r="S90" s="86"/>
      <c r="T90" s="86"/>
      <c r="U90" s="80" t="s">
        <v>237</v>
      </c>
      <c r="V90" s="81">
        <f t="shared" si="23"/>
        <v>0</v>
      </c>
      <c r="W90" s="81">
        <f t="shared" si="23"/>
        <v>0</v>
      </c>
      <c r="X90" s="85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344"/>
      <c r="AG90" s="345"/>
    </row>
    <row r="91" spans="1:33" s="79" customFormat="1" ht="17.25" customHeight="1">
      <c r="A91" s="231"/>
      <c r="B91" s="244"/>
      <c r="C91" s="246"/>
      <c r="D91" s="81"/>
      <c r="E91" s="82"/>
      <c r="F91" s="82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3"/>
      <c r="S91" s="84"/>
      <c r="T91" s="84"/>
      <c r="U91" s="80" t="s">
        <v>238</v>
      </c>
      <c r="V91" s="81">
        <f t="shared" si="23"/>
        <v>0</v>
      </c>
      <c r="W91" s="81">
        <f t="shared" si="23"/>
        <v>0</v>
      </c>
      <c r="X91" s="85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344"/>
      <c r="AG91" s="345"/>
    </row>
    <row r="92" spans="1:33" s="79" customFormat="1" ht="17.25" customHeight="1">
      <c r="A92" s="231"/>
      <c r="B92" s="244"/>
      <c r="C92" s="81"/>
      <c r="D92" s="81"/>
      <c r="E92" s="82"/>
      <c r="F92" s="82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3"/>
      <c r="S92" s="86"/>
      <c r="T92" s="86"/>
      <c r="U92" s="80" t="s">
        <v>244</v>
      </c>
      <c r="V92" s="81">
        <f>X92+Z92+AB92+AD92</f>
        <v>0</v>
      </c>
      <c r="W92" s="81">
        <f>Y92+AA92+AC92+AE92</f>
        <v>0</v>
      </c>
      <c r="X92" s="85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344"/>
      <c r="AG92" s="345"/>
    </row>
    <row r="93" spans="1:33" s="79" customFormat="1" ht="17.25" customHeight="1" thickBot="1">
      <c r="A93" s="257"/>
      <c r="B93" s="330"/>
      <c r="C93" s="88"/>
      <c r="D93" s="81"/>
      <c r="E93" s="82"/>
      <c r="F93" s="82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3"/>
      <c r="S93" s="84"/>
      <c r="T93" s="84"/>
      <c r="U93" s="80" t="s">
        <v>245</v>
      </c>
      <c r="V93" s="81">
        <f>X93+Z93+AB93+AD93</f>
        <v>0</v>
      </c>
      <c r="W93" s="81">
        <f>Y93+AA93+AC93+AE93</f>
        <v>0</v>
      </c>
      <c r="X93" s="85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81">
        <v>0</v>
      </c>
      <c r="AE93" s="81">
        <v>0</v>
      </c>
      <c r="AF93" s="346"/>
      <c r="AG93" s="347"/>
    </row>
    <row r="94" spans="1:33" s="79" customFormat="1" ht="17.25" customHeight="1">
      <c r="A94" s="230" t="s">
        <v>59</v>
      </c>
      <c r="B94" s="329" t="s">
        <v>241</v>
      </c>
      <c r="C94" s="245" t="s">
        <v>93</v>
      </c>
      <c r="D94" s="74"/>
      <c r="E94" s="75"/>
      <c r="F94" s="75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6"/>
      <c r="S94" s="77"/>
      <c r="T94" s="77"/>
      <c r="U94" s="73" t="s">
        <v>85</v>
      </c>
      <c r="V94" s="78">
        <f aca="true" t="shared" si="24" ref="V94:AE94">SUM(V95:V99)</f>
        <v>4804.4</v>
      </c>
      <c r="W94" s="78">
        <f t="shared" si="24"/>
        <v>0</v>
      </c>
      <c r="X94" s="78">
        <f t="shared" si="24"/>
        <v>1201.1</v>
      </c>
      <c r="Y94" s="78">
        <f t="shared" si="24"/>
        <v>0</v>
      </c>
      <c r="Z94" s="78">
        <f t="shared" si="24"/>
        <v>0</v>
      </c>
      <c r="AA94" s="78">
        <f t="shared" si="24"/>
        <v>0</v>
      </c>
      <c r="AB94" s="78">
        <f t="shared" si="24"/>
        <v>3603.3</v>
      </c>
      <c r="AC94" s="78">
        <f t="shared" si="24"/>
        <v>0</v>
      </c>
      <c r="AD94" s="78">
        <f t="shared" si="24"/>
        <v>0</v>
      </c>
      <c r="AE94" s="78">
        <f t="shared" si="24"/>
        <v>0</v>
      </c>
      <c r="AF94" s="342" t="s">
        <v>276</v>
      </c>
      <c r="AG94" s="343"/>
    </row>
    <row r="95" spans="1:33" s="79" customFormat="1" ht="17.25" customHeight="1">
      <c r="A95" s="231"/>
      <c r="B95" s="244"/>
      <c r="C95" s="246"/>
      <c r="D95" s="81">
        <v>0.2</v>
      </c>
      <c r="E95" s="82"/>
      <c r="F95" s="82"/>
      <c r="G95" s="81"/>
      <c r="H95" s="81">
        <v>1</v>
      </c>
      <c r="I95" s="81"/>
      <c r="J95" s="81"/>
      <c r="K95" s="81"/>
      <c r="L95" s="81"/>
      <c r="M95" s="81"/>
      <c r="N95" s="81"/>
      <c r="O95" s="81"/>
      <c r="P95" s="81"/>
      <c r="Q95" s="81"/>
      <c r="R95" s="83"/>
      <c r="S95" s="139" t="s">
        <v>284</v>
      </c>
      <c r="T95" s="139" t="s">
        <v>285</v>
      </c>
      <c r="U95" s="80" t="s">
        <v>81</v>
      </c>
      <c r="V95" s="81">
        <f aca="true" t="shared" si="25" ref="V95:W99">X95+Z95+AB95+AD95</f>
        <v>4804.4</v>
      </c>
      <c r="W95" s="81">
        <f t="shared" si="25"/>
        <v>0</v>
      </c>
      <c r="X95" s="85">
        <v>1201.1</v>
      </c>
      <c r="Y95" s="81">
        <v>0</v>
      </c>
      <c r="Z95" s="81">
        <v>0</v>
      </c>
      <c r="AA95" s="81">
        <v>0</v>
      </c>
      <c r="AB95" s="81">
        <v>3603.3</v>
      </c>
      <c r="AC95" s="81">
        <v>0</v>
      </c>
      <c r="AD95" s="81">
        <v>0</v>
      </c>
      <c r="AE95" s="81">
        <v>0</v>
      </c>
      <c r="AF95" s="344"/>
      <c r="AG95" s="345"/>
    </row>
    <row r="96" spans="1:33" s="79" customFormat="1" ht="17.25" customHeight="1">
      <c r="A96" s="231"/>
      <c r="B96" s="244"/>
      <c r="C96" s="246"/>
      <c r="D96" s="81"/>
      <c r="E96" s="82"/>
      <c r="F96" s="82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3"/>
      <c r="S96" s="86"/>
      <c r="T96" s="86"/>
      <c r="U96" s="80" t="s">
        <v>82</v>
      </c>
      <c r="V96" s="81">
        <f t="shared" si="25"/>
        <v>0</v>
      </c>
      <c r="W96" s="81">
        <f t="shared" si="25"/>
        <v>0</v>
      </c>
      <c r="X96" s="85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  <c r="AF96" s="344"/>
      <c r="AG96" s="345"/>
    </row>
    <row r="97" spans="1:33" s="79" customFormat="1" ht="17.25" customHeight="1">
      <c r="A97" s="231"/>
      <c r="B97" s="244"/>
      <c r="C97" s="246"/>
      <c r="D97" s="81"/>
      <c r="E97" s="82"/>
      <c r="F97" s="82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3"/>
      <c r="S97" s="84"/>
      <c r="T97" s="84"/>
      <c r="U97" s="80" t="s">
        <v>236</v>
      </c>
      <c r="V97" s="81">
        <f t="shared" si="25"/>
        <v>0</v>
      </c>
      <c r="W97" s="81">
        <f t="shared" si="25"/>
        <v>0</v>
      </c>
      <c r="X97" s="85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  <c r="AF97" s="344"/>
      <c r="AG97" s="345"/>
    </row>
    <row r="98" spans="1:33" s="79" customFormat="1" ht="17.25" customHeight="1">
      <c r="A98" s="231"/>
      <c r="B98" s="244"/>
      <c r="C98" s="246"/>
      <c r="D98" s="81"/>
      <c r="E98" s="82"/>
      <c r="F98" s="82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3"/>
      <c r="S98" s="86"/>
      <c r="T98" s="86"/>
      <c r="U98" s="80" t="s">
        <v>237</v>
      </c>
      <c r="V98" s="81">
        <f t="shared" si="25"/>
        <v>0</v>
      </c>
      <c r="W98" s="81">
        <f t="shared" si="25"/>
        <v>0</v>
      </c>
      <c r="X98" s="85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v>0</v>
      </c>
      <c r="AD98" s="81">
        <v>0</v>
      </c>
      <c r="AE98" s="81">
        <v>0</v>
      </c>
      <c r="AF98" s="344"/>
      <c r="AG98" s="345"/>
    </row>
    <row r="99" spans="1:33" s="79" customFormat="1" ht="17.25" customHeight="1">
      <c r="A99" s="231"/>
      <c r="B99" s="244"/>
      <c r="C99" s="246"/>
      <c r="D99" s="81"/>
      <c r="E99" s="82"/>
      <c r="F99" s="82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3"/>
      <c r="S99" s="84"/>
      <c r="T99" s="84"/>
      <c r="U99" s="80" t="s">
        <v>238</v>
      </c>
      <c r="V99" s="81">
        <f t="shared" si="25"/>
        <v>0</v>
      </c>
      <c r="W99" s="81">
        <f t="shared" si="25"/>
        <v>0</v>
      </c>
      <c r="X99" s="85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344"/>
      <c r="AG99" s="345"/>
    </row>
    <row r="100" spans="1:33" s="79" customFormat="1" ht="17.25" customHeight="1">
      <c r="A100" s="231"/>
      <c r="B100" s="244"/>
      <c r="C100" s="81"/>
      <c r="D100" s="81"/>
      <c r="E100" s="82"/>
      <c r="F100" s="82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3"/>
      <c r="S100" s="86"/>
      <c r="T100" s="86"/>
      <c r="U100" s="80" t="s">
        <v>244</v>
      </c>
      <c r="V100" s="81">
        <f>X100+Z100+AB100+AD100</f>
        <v>0</v>
      </c>
      <c r="W100" s="81">
        <f>Y100+AA100+AC100+AE100</f>
        <v>0</v>
      </c>
      <c r="X100" s="85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  <c r="AF100" s="344"/>
      <c r="AG100" s="345"/>
    </row>
    <row r="101" spans="1:33" s="79" customFormat="1" ht="17.25" customHeight="1" thickBot="1">
      <c r="A101" s="257"/>
      <c r="B101" s="330"/>
      <c r="C101" s="88"/>
      <c r="D101" s="81"/>
      <c r="E101" s="82"/>
      <c r="F101" s="82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3"/>
      <c r="S101" s="84"/>
      <c r="T101" s="84"/>
      <c r="U101" s="80" t="s">
        <v>245</v>
      </c>
      <c r="V101" s="81">
        <f>X101+Z101+AB101+AD101</f>
        <v>0</v>
      </c>
      <c r="W101" s="81">
        <f>Y101+AA101+AC101+AE101</f>
        <v>0</v>
      </c>
      <c r="X101" s="85">
        <v>0</v>
      </c>
      <c r="Y101" s="81">
        <v>0</v>
      </c>
      <c r="Z101" s="81">
        <v>0</v>
      </c>
      <c r="AA101" s="81">
        <v>0</v>
      </c>
      <c r="AB101" s="81">
        <v>0</v>
      </c>
      <c r="AC101" s="81">
        <v>0</v>
      </c>
      <c r="AD101" s="81">
        <v>0</v>
      </c>
      <c r="AE101" s="81">
        <v>0</v>
      </c>
      <c r="AF101" s="346"/>
      <c r="AG101" s="347"/>
    </row>
    <row r="102" spans="1:33" s="79" customFormat="1" ht="17.25" customHeight="1">
      <c r="A102" s="230" t="s">
        <v>61</v>
      </c>
      <c r="B102" s="329" t="s">
        <v>217</v>
      </c>
      <c r="C102" s="245" t="s">
        <v>93</v>
      </c>
      <c r="D102" s="74"/>
      <c r="E102" s="75"/>
      <c r="F102" s="75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6"/>
      <c r="S102" s="77"/>
      <c r="T102" s="77"/>
      <c r="U102" s="73" t="s">
        <v>85</v>
      </c>
      <c r="V102" s="78">
        <f aca="true" t="shared" si="26" ref="V102:AE102">SUM(V103:V107)</f>
        <v>11888.4</v>
      </c>
      <c r="W102" s="78">
        <f t="shared" si="26"/>
        <v>0</v>
      </c>
      <c r="X102" s="78">
        <f t="shared" si="26"/>
        <v>2972.1</v>
      </c>
      <c r="Y102" s="78">
        <f t="shared" si="26"/>
        <v>0</v>
      </c>
      <c r="Z102" s="78">
        <f t="shared" si="26"/>
        <v>0</v>
      </c>
      <c r="AA102" s="78">
        <f t="shared" si="26"/>
        <v>0</v>
      </c>
      <c r="AB102" s="78">
        <f t="shared" si="26"/>
        <v>8916.3</v>
      </c>
      <c r="AC102" s="78">
        <f t="shared" si="26"/>
        <v>0</v>
      </c>
      <c r="AD102" s="78">
        <f t="shared" si="26"/>
        <v>0</v>
      </c>
      <c r="AE102" s="78">
        <f t="shared" si="26"/>
        <v>0</v>
      </c>
      <c r="AF102" s="342" t="s">
        <v>276</v>
      </c>
      <c r="AG102" s="343"/>
    </row>
    <row r="103" spans="1:33" s="79" customFormat="1" ht="17.25" customHeight="1">
      <c r="A103" s="231"/>
      <c r="B103" s="244"/>
      <c r="C103" s="246"/>
      <c r="D103" s="81">
        <v>0.7</v>
      </c>
      <c r="E103" s="82"/>
      <c r="F103" s="82"/>
      <c r="G103" s="81"/>
      <c r="H103" s="81">
        <v>1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3"/>
      <c r="S103" s="139" t="s">
        <v>284</v>
      </c>
      <c r="T103" s="139" t="s">
        <v>285</v>
      </c>
      <c r="U103" s="80" t="s">
        <v>81</v>
      </c>
      <c r="V103" s="81">
        <f aca="true" t="shared" si="27" ref="V103:W107">X103+Z103+AB103+AD103</f>
        <v>11888.4</v>
      </c>
      <c r="W103" s="81">
        <f t="shared" si="27"/>
        <v>0</v>
      </c>
      <c r="X103" s="85">
        <v>2972.1</v>
      </c>
      <c r="Y103" s="81">
        <v>0</v>
      </c>
      <c r="Z103" s="81">
        <v>0</v>
      </c>
      <c r="AA103" s="81">
        <v>0</v>
      </c>
      <c r="AB103" s="81">
        <v>8916.3</v>
      </c>
      <c r="AC103" s="81">
        <v>0</v>
      </c>
      <c r="AD103" s="81">
        <v>0</v>
      </c>
      <c r="AE103" s="81">
        <v>0</v>
      </c>
      <c r="AF103" s="344"/>
      <c r="AG103" s="345"/>
    </row>
    <row r="104" spans="1:33" s="79" customFormat="1" ht="17.25" customHeight="1">
      <c r="A104" s="231"/>
      <c r="B104" s="244"/>
      <c r="C104" s="246"/>
      <c r="D104" s="81"/>
      <c r="E104" s="82"/>
      <c r="F104" s="82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3"/>
      <c r="S104" s="86"/>
      <c r="T104" s="86"/>
      <c r="U104" s="80" t="s">
        <v>82</v>
      </c>
      <c r="V104" s="81">
        <f t="shared" si="27"/>
        <v>0</v>
      </c>
      <c r="W104" s="81">
        <f t="shared" si="27"/>
        <v>0</v>
      </c>
      <c r="X104" s="85">
        <v>0</v>
      </c>
      <c r="Y104" s="81">
        <v>0</v>
      </c>
      <c r="Z104" s="81">
        <v>0</v>
      </c>
      <c r="AA104" s="81">
        <v>0</v>
      </c>
      <c r="AB104" s="81">
        <v>0</v>
      </c>
      <c r="AC104" s="81">
        <v>0</v>
      </c>
      <c r="AD104" s="81">
        <v>0</v>
      </c>
      <c r="AE104" s="81">
        <v>0</v>
      </c>
      <c r="AF104" s="344"/>
      <c r="AG104" s="345"/>
    </row>
    <row r="105" spans="1:33" s="79" customFormat="1" ht="17.25" customHeight="1">
      <c r="A105" s="231"/>
      <c r="B105" s="244"/>
      <c r="C105" s="246"/>
      <c r="D105" s="81"/>
      <c r="E105" s="82"/>
      <c r="F105" s="82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3"/>
      <c r="S105" s="84"/>
      <c r="T105" s="84"/>
      <c r="U105" s="80" t="s">
        <v>236</v>
      </c>
      <c r="V105" s="81">
        <f t="shared" si="27"/>
        <v>0</v>
      </c>
      <c r="W105" s="81">
        <f t="shared" si="27"/>
        <v>0</v>
      </c>
      <c r="X105" s="85">
        <v>0</v>
      </c>
      <c r="Y105" s="81">
        <v>0</v>
      </c>
      <c r="Z105" s="81">
        <v>0</v>
      </c>
      <c r="AA105" s="81">
        <v>0</v>
      </c>
      <c r="AB105" s="81">
        <v>0</v>
      </c>
      <c r="AC105" s="81">
        <v>0</v>
      </c>
      <c r="AD105" s="81">
        <v>0</v>
      </c>
      <c r="AE105" s="81">
        <v>0</v>
      </c>
      <c r="AF105" s="344"/>
      <c r="AG105" s="345"/>
    </row>
    <row r="106" spans="1:33" s="79" customFormat="1" ht="17.25" customHeight="1">
      <c r="A106" s="231"/>
      <c r="B106" s="244"/>
      <c r="C106" s="246"/>
      <c r="D106" s="81"/>
      <c r="E106" s="82"/>
      <c r="F106" s="82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3"/>
      <c r="S106" s="86"/>
      <c r="T106" s="86"/>
      <c r="U106" s="80" t="s">
        <v>237</v>
      </c>
      <c r="V106" s="81">
        <f t="shared" si="27"/>
        <v>0</v>
      </c>
      <c r="W106" s="81">
        <f t="shared" si="27"/>
        <v>0</v>
      </c>
      <c r="X106" s="85">
        <v>0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344"/>
      <c r="AG106" s="345"/>
    </row>
    <row r="107" spans="1:33" s="79" customFormat="1" ht="17.25" customHeight="1">
      <c r="A107" s="231"/>
      <c r="B107" s="244"/>
      <c r="C107" s="246"/>
      <c r="D107" s="81"/>
      <c r="E107" s="82"/>
      <c r="F107" s="82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3"/>
      <c r="S107" s="84"/>
      <c r="T107" s="84"/>
      <c r="U107" s="80" t="s">
        <v>238</v>
      </c>
      <c r="V107" s="81">
        <f t="shared" si="27"/>
        <v>0</v>
      </c>
      <c r="W107" s="81">
        <f t="shared" si="27"/>
        <v>0</v>
      </c>
      <c r="X107" s="85">
        <v>0</v>
      </c>
      <c r="Y107" s="81">
        <v>0</v>
      </c>
      <c r="Z107" s="81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344"/>
      <c r="AG107" s="345"/>
    </row>
    <row r="108" spans="1:33" s="79" customFormat="1" ht="17.25" customHeight="1">
      <c r="A108" s="231"/>
      <c r="B108" s="244"/>
      <c r="C108" s="81"/>
      <c r="D108" s="81"/>
      <c r="E108" s="82"/>
      <c r="F108" s="82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3"/>
      <c r="S108" s="86"/>
      <c r="T108" s="86"/>
      <c r="U108" s="80" t="s">
        <v>244</v>
      </c>
      <c r="V108" s="81">
        <f>X108+Z108+AB108+AD108</f>
        <v>0</v>
      </c>
      <c r="W108" s="81">
        <f>Y108+AA108+AC108+AE108</f>
        <v>0</v>
      </c>
      <c r="X108" s="85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344"/>
      <c r="AG108" s="345"/>
    </row>
    <row r="109" spans="1:33" s="79" customFormat="1" ht="17.25" customHeight="1" thickBot="1">
      <c r="A109" s="257"/>
      <c r="B109" s="330"/>
      <c r="C109" s="88"/>
      <c r="D109" s="81"/>
      <c r="E109" s="82"/>
      <c r="F109" s="82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3"/>
      <c r="S109" s="84"/>
      <c r="T109" s="84"/>
      <c r="U109" s="80" t="s">
        <v>245</v>
      </c>
      <c r="V109" s="81">
        <f>X109+Z109+AB109+AD109</f>
        <v>0</v>
      </c>
      <c r="W109" s="81">
        <f>Y109+AA109+AC109+AE109</f>
        <v>0</v>
      </c>
      <c r="X109" s="85">
        <v>0</v>
      </c>
      <c r="Y109" s="81">
        <v>0</v>
      </c>
      <c r="Z109" s="81">
        <v>0</v>
      </c>
      <c r="AA109" s="81">
        <v>0</v>
      </c>
      <c r="AB109" s="81">
        <v>0</v>
      </c>
      <c r="AC109" s="81">
        <v>0</v>
      </c>
      <c r="AD109" s="81">
        <v>0</v>
      </c>
      <c r="AE109" s="81">
        <v>0</v>
      </c>
      <c r="AF109" s="346"/>
      <c r="AG109" s="347"/>
    </row>
    <row r="110" spans="1:33" s="79" customFormat="1" ht="18" customHeight="1">
      <c r="A110" s="275" t="s">
        <v>63</v>
      </c>
      <c r="B110" s="329" t="s">
        <v>312</v>
      </c>
      <c r="C110" s="245" t="s">
        <v>93</v>
      </c>
      <c r="D110" s="187"/>
      <c r="E110" s="75"/>
      <c r="F110" s="75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76"/>
      <c r="S110" s="191"/>
      <c r="T110" s="191"/>
      <c r="U110" s="73" t="s">
        <v>85</v>
      </c>
      <c r="V110" s="78">
        <f aca="true" t="shared" si="28" ref="V110:AE110">SUM(V111:V115)</f>
        <v>9993.2</v>
      </c>
      <c r="W110" s="78">
        <f t="shared" si="28"/>
        <v>3015.8</v>
      </c>
      <c r="X110" s="78">
        <f t="shared" si="28"/>
        <v>3015.8</v>
      </c>
      <c r="Y110" s="78">
        <f t="shared" si="28"/>
        <v>3015.8</v>
      </c>
      <c r="Z110" s="78">
        <f t="shared" si="28"/>
        <v>0</v>
      </c>
      <c r="AA110" s="78">
        <f t="shared" si="28"/>
        <v>0</v>
      </c>
      <c r="AB110" s="78">
        <f t="shared" si="28"/>
        <v>6977.4</v>
      </c>
      <c r="AC110" s="78">
        <f t="shared" si="28"/>
        <v>0</v>
      </c>
      <c r="AD110" s="78">
        <f t="shared" si="28"/>
        <v>0</v>
      </c>
      <c r="AE110" s="78">
        <f t="shared" si="28"/>
        <v>0</v>
      </c>
      <c r="AF110" s="342" t="s">
        <v>276</v>
      </c>
      <c r="AG110" s="343"/>
    </row>
    <row r="111" spans="1:33" s="79" customFormat="1" ht="18" customHeight="1">
      <c r="A111" s="276"/>
      <c r="B111" s="244"/>
      <c r="C111" s="246"/>
      <c r="D111" s="196">
        <v>0.6</v>
      </c>
      <c r="E111" s="196">
        <v>0.6</v>
      </c>
      <c r="F111" s="82"/>
      <c r="G111" s="188"/>
      <c r="H111" s="196">
        <v>1</v>
      </c>
      <c r="I111" s="196">
        <v>1</v>
      </c>
      <c r="J111" s="188"/>
      <c r="K111" s="188"/>
      <c r="L111" s="188"/>
      <c r="M111" s="188"/>
      <c r="N111" s="188"/>
      <c r="O111" s="188"/>
      <c r="P111" s="188"/>
      <c r="Q111" s="188"/>
      <c r="R111" s="83" t="s">
        <v>337</v>
      </c>
      <c r="S111" s="139" t="s">
        <v>284</v>
      </c>
      <c r="T111" s="139" t="s">
        <v>285</v>
      </c>
      <c r="U111" s="197" t="s">
        <v>81</v>
      </c>
      <c r="V111" s="196">
        <f aca="true" t="shared" si="29" ref="V111:W115">X111+Z111+AB111+AD111</f>
        <v>9993.2</v>
      </c>
      <c r="W111" s="196">
        <f t="shared" si="29"/>
        <v>3015.8</v>
      </c>
      <c r="X111" s="198">
        <v>3015.8</v>
      </c>
      <c r="Y111" s="196">
        <v>3015.8</v>
      </c>
      <c r="Z111" s="196">
        <v>0</v>
      </c>
      <c r="AA111" s="196">
        <v>0</v>
      </c>
      <c r="AB111" s="196">
        <v>6977.4</v>
      </c>
      <c r="AC111" s="188">
        <v>0</v>
      </c>
      <c r="AD111" s="188">
        <v>0</v>
      </c>
      <c r="AE111" s="188">
        <v>0</v>
      </c>
      <c r="AF111" s="344"/>
      <c r="AG111" s="345"/>
    </row>
    <row r="112" spans="1:33" s="79" customFormat="1" ht="18" customHeight="1">
      <c r="A112" s="276"/>
      <c r="B112" s="244"/>
      <c r="C112" s="246"/>
      <c r="D112" s="188"/>
      <c r="E112" s="82"/>
      <c r="F112" s="82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83"/>
      <c r="S112" s="86"/>
      <c r="T112" s="86"/>
      <c r="U112" s="80" t="s">
        <v>82</v>
      </c>
      <c r="V112" s="188">
        <f t="shared" si="29"/>
        <v>0</v>
      </c>
      <c r="W112" s="188">
        <f t="shared" si="29"/>
        <v>0</v>
      </c>
      <c r="X112" s="85">
        <v>0</v>
      </c>
      <c r="Y112" s="188">
        <v>0</v>
      </c>
      <c r="Z112" s="188">
        <v>0</v>
      </c>
      <c r="AA112" s="188">
        <v>0</v>
      </c>
      <c r="AB112" s="188">
        <v>0</v>
      </c>
      <c r="AC112" s="188">
        <v>0</v>
      </c>
      <c r="AD112" s="188">
        <v>0</v>
      </c>
      <c r="AE112" s="188">
        <v>0</v>
      </c>
      <c r="AF112" s="344"/>
      <c r="AG112" s="345"/>
    </row>
    <row r="113" spans="1:33" s="79" customFormat="1" ht="18" customHeight="1">
      <c r="A113" s="276"/>
      <c r="B113" s="244"/>
      <c r="C113" s="246"/>
      <c r="D113" s="188"/>
      <c r="E113" s="82"/>
      <c r="F113" s="82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83"/>
      <c r="S113" s="192"/>
      <c r="T113" s="192"/>
      <c r="U113" s="80" t="s">
        <v>236</v>
      </c>
      <c r="V113" s="188">
        <f t="shared" si="29"/>
        <v>0</v>
      </c>
      <c r="W113" s="188">
        <f t="shared" si="29"/>
        <v>0</v>
      </c>
      <c r="X113" s="85">
        <v>0</v>
      </c>
      <c r="Y113" s="188">
        <v>0</v>
      </c>
      <c r="Z113" s="188">
        <v>0</v>
      </c>
      <c r="AA113" s="188">
        <v>0</v>
      </c>
      <c r="AB113" s="188">
        <v>0</v>
      </c>
      <c r="AC113" s="188">
        <v>0</v>
      </c>
      <c r="AD113" s="188">
        <v>0</v>
      </c>
      <c r="AE113" s="188">
        <v>0</v>
      </c>
      <c r="AF113" s="344"/>
      <c r="AG113" s="345"/>
    </row>
    <row r="114" spans="1:33" s="79" customFormat="1" ht="18" customHeight="1">
      <c r="A114" s="276"/>
      <c r="B114" s="244"/>
      <c r="C114" s="246"/>
      <c r="D114" s="188"/>
      <c r="E114" s="82"/>
      <c r="F114" s="82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83"/>
      <c r="S114" s="86"/>
      <c r="T114" s="86"/>
      <c r="U114" s="80" t="s">
        <v>237</v>
      </c>
      <c r="V114" s="188">
        <f t="shared" si="29"/>
        <v>0</v>
      </c>
      <c r="W114" s="188">
        <f t="shared" si="29"/>
        <v>0</v>
      </c>
      <c r="X114" s="85">
        <v>0</v>
      </c>
      <c r="Y114" s="188">
        <v>0</v>
      </c>
      <c r="Z114" s="188">
        <v>0</v>
      </c>
      <c r="AA114" s="188">
        <v>0</v>
      </c>
      <c r="AB114" s="188">
        <v>0</v>
      </c>
      <c r="AC114" s="188">
        <v>0</v>
      </c>
      <c r="AD114" s="188">
        <v>0</v>
      </c>
      <c r="AE114" s="188">
        <v>0</v>
      </c>
      <c r="AF114" s="344"/>
      <c r="AG114" s="345"/>
    </row>
    <row r="115" spans="1:33" s="79" customFormat="1" ht="18" customHeight="1">
      <c r="A115" s="276"/>
      <c r="B115" s="244"/>
      <c r="C115" s="246"/>
      <c r="D115" s="188"/>
      <c r="E115" s="82"/>
      <c r="F115" s="82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83"/>
      <c r="S115" s="192"/>
      <c r="T115" s="192"/>
      <c r="U115" s="80" t="s">
        <v>238</v>
      </c>
      <c r="V115" s="188">
        <f t="shared" si="29"/>
        <v>0</v>
      </c>
      <c r="W115" s="188">
        <f t="shared" si="29"/>
        <v>0</v>
      </c>
      <c r="X115" s="85">
        <v>0</v>
      </c>
      <c r="Y115" s="188">
        <v>0</v>
      </c>
      <c r="Z115" s="188">
        <v>0</v>
      </c>
      <c r="AA115" s="188">
        <v>0</v>
      </c>
      <c r="AB115" s="188">
        <v>0</v>
      </c>
      <c r="AC115" s="188">
        <v>0</v>
      </c>
      <c r="AD115" s="188">
        <v>0</v>
      </c>
      <c r="AE115" s="188">
        <v>0</v>
      </c>
      <c r="AF115" s="344"/>
      <c r="AG115" s="345"/>
    </row>
    <row r="116" spans="1:33" s="79" customFormat="1" ht="18" customHeight="1">
      <c r="A116" s="276"/>
      <c r="B116" s="244"/>
      <c r="C116" s="188"/>
      <c r="D116" s="188"/>
      <c r="E116" s="82"/>
      <c r="F116" s="82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83"/>
      <c r="S116" s="86"/>
      <c r="T116" s="86"/>
      <c r="U116" s="80" t="s">
        <v>244</v>
      </c>
      <c r="V116" s="188">
        <f>X116+Z116+AB116+AD116</f>
        <v>0</v>
      </c>
      <c r="W116" s="188">
        <f>Y116+AA116+AC116+AE116</f>
        <v>0</v>
      </c>
      <c r="X116" s="85">
        <v>0</v>
      </c>
      <c r="Y116" s="188">
        <v>0</v>
      </c>
      <c r="Z116" s="188">
        <v>0</v>
      </c>
      <c r="AA116" s="188">
        <v>0</v>
      </c>
      <c r="AB116" s="188">
        <v>0</v>
      </c>
      <c r="AC116" s="188">
        <v>0</v>
      </c>
      <c r="AD116" s="188">
        <v>0</v>
      </c>
      <c r="AE116" s="188">
        <v>0</v>
      </c>
      <c r="AF116" s="344"/>
      <c r="AG116" s="345"/>
    </row>
    <row r="117" spans="1:33" s="79" customFormat="1" ht="18" customHeight="1" thickBot="1">
      <c r="A117" s="277"/>
      <c r="B117" s="330"/>
      <c r="C117" s="88"/>
      <c r="D117" s="188"/>
      <c r="E117" s="82"/>
      <c r="F117" s="82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83"/>
      <c r="S117" s="192"/>
      <c r="T117" s="192"/>
      <c r="U117" s="80" t="s">
        <v>245</v>
      </c>
      <c r="V117" s="188">
        <f>X117+Z117+AB117+AD117</f>
        <v>0</v>
      </c>
      <c r="W117" s="188">
        <f>Y117+AA117+AC117+AE117</f>
        <v>0</v>
      </c>
      <c r="X117" s="85">
        <v>0</v>
      </c>
      <c r="Y117" s="188">
        <v>0</v>
      </c>
      <c r="Z117" s="188">
        <v>0</v>
      </c>
      <c r="AA117" s="188">
        <v>0</v>
      </c>
      <c r="AB117" s="188">
        <v>0</v>
      </c>
      <c r="AC117" s="188">
        <v>0</v>
      </c>
      <c r="AD117" s="188">
        <v>0</v>
      </c>
      <c r="AE117" s="188">
        <v>0</v>
      </c>
      <c r="AF117" s="346"/>
      <c r="AG117" s="347"/>
    </row>
    <row r="118" spans="1:33" s="4" customFormat="1" ht="17.25" customHeight="1">
      <c r="A118" s="230" t="s">
        <v>64</v>
      </c>
      <c r="B118" s="232" t="s">
        <v>252</v>
      </c>
      <c r="C118" s="305">
        <v>5000</v>
      </c>
      <c r="D118" s="93"/>
      <c r="E118" s="94"/>
      <c r="F118" s="94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5"/>
      <c r="S118" s="96"/>
      <c r="T118" s="96"/>
      <c r="U118" s="68" t="s">
        <v>85</v>
      </c>
      <c r="V118" s="69">
        <f>SUM(V119:V123)</f>
        <v>50000</v>
      </c>
      <c r="W118" s="69">
        <f>SUM(W119:W123)</f>
        <v>0</v>
      </c>
      <c r="X118" s="69">
        <f>SUM(X119:X123)</f>
        <v>50000</v>
      </c>
      <c r="Y118" s="69">
        <f aca="true" t="shared" si="30" ref="Y118:AE118">SUM(Y119:Y123)</f>
        <v>0</v>
      </c>
      <c r="Z118" s="69">
        <f t="shared" si="30"/>
        <v>0</v>
      </c>
      <c r="AA118" s="69">
        <f t="shared" si="30"/>
        <v>0</v>
      </c>
      <c r="AB118" s="69">
        <f t="shared" si="30"/>
        <v>0</v>
      </c>
      <c r="AC118" s="69">
        <f t="shared" si="30"/>
        <v>0</v>
      </c>
      <c r="AD118" s="69">
        <f t="shared" si="30"/>
        <v>0</v>
      </c>
      <c r="AE118" s="69">
        <f t="shared" si="30"/>
        <v>0</v>
      </c>
      <c r="AF118" s="323" t="s">
        <v>13</v>
      </c>
      <c r="AG118" s="324"/>
    </row>
    <row r="119" spans="1:33" s="4" customFormat="1" ht="17.25" customHeight="1">
      <c r="A119" s="231"/>
      <c r="B119" s="233"/>
      <c r="C119" s="306"/>
      <c r="D119" s="97"/>
      <c r="E119" s="98"/>
      <c r="F119" s="98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"/>
      <c r="S119" s="65"/>
      <c r="T119" s="65"/>
      <c r="U119" s="66" t="s">
        <v>81</v>
      </c>
      <c r="V119" s="97">
        <f aca="true" t="shared" si="31" ref="V119:W121">X119+Z119+AB119+AD119</f>
        <v>0</v>
      </c>
      <c r="W119" s="97">
        <f t="shared" si="31"/>
        <v>0</v>
      </c>
      <c r="X119" s="71">
        <v>0</v>
      </c>
      <c r="Y119" s="97">
        <v>0</v>
      </c>
      <c r="Z119" s="97">
        <v>0</v>
      </c>
      <c r="AA119" s="97">
        <v>0</v>
      </c>
      <c r="AB119" s="97">
        <v>0</v>
      </c>
      <c r="AC119" s="97">
        <v>0</v>
      </c>
      <c r="AD119" s="97">
        <v>0</v>
      </c>
      <c r="AE119" s="97">
        <v>0</v>
      </c>
      <c r="AF119" s="325"/>
      <c r="AG119" s="326"/>
    </row>
    <row r="120" spans="1:33" s="4" customFormat="1" ht="17.25" customHeight="1">
      <c r="A120" s="231"/>
      <c r="B120" s="233"/>
      <c r="C120" s="306"/>
      <c r="D120" s="97"/>
      <c r="E120" s="98"/>
      <c r="F120" s="98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"/>
      <c r="S120" s="140"/>
      <c r="T120" s="140"/>
      <c r="U120" s="66" t="s">
        <v>82</v>
      </c>
      <c r="V120" s="97">
        <f t="shared" si="31"/>
        <v>0</v>
      </c>
      <c r="W120" s="97">
        <f t="shared" si="31"/>
        <v>0</v>
      </c>
      <c r="X120" s="71">
        <v>0</v>
      </c>
      <c r="Y120" s="97">
        <v>0</v>
      </c>
      <c r="Z120" s="97">
        <v>0</v>
      </c>
      <c r="AA120" s="97">
        <v>0</v>
      </c>
      <c r="AB120" s="97">
        <v>0</v>
      </c>
      <c r="AC120" s="97">
        <v>0</v>
      </c>
      <c r="AD120" s="97">
        <v>0</v>
      </c>
      <c r="AE120" s="97">
        <v>0</v>
      </c>
      <c r="AF120" s="325"/>
      <c r="AG120" s="326"/>
    </row>
    <row r="121" spans="1:33" s="4" customFormat="1" ht="17.25" customHeight="1">
      <c r="A121" s="231"/>
      <c r="B121" s="233"/>
      <c r="C121" s="306"/>
      <c r="D121" s="97"/>
      <c r="E121" s="98"/>
      <c r="F121" s="98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"/>
      <c r="S121" s="65"/>
      <c r="T121" s="65"/>
      <c r="U121" s="66" t="s">
        <v>236</v>
      </c>
      <c r="V121" s="97">
        <f>X121+Z121+AB121+AD121</f>
        <v>0</v>
      </c>
      <c r="W121" s="97">
        <f t="shared" si="31"/>
        <v>0</v>
      </c>
      <c r="X121" s="71">
        <v>0</v>
      </c>
      <c r="Y121" s="97">
        <v>0</v>
      </c>
      <c r="Z121" s="97">
        <v>0</v>
      </c>
      <c r="AA121" s="97">
        <v>0</v>
      </c>
      <c r="AB121" s="97">
        <v>0</v>
      </c>
      <c r="AC121" s="97">
        <v>0</v>
      </c>
      <c r="AD121" s="97">
        <v>0</v>
      </c>
      <c r="AE121" s="97">
        <v>0</v>
      </c>
      <c r="AF121" s="325"/>
      <c r="AG121" s="326"/>
    </row>
    <row r="122" spans="1:33" s="4" customFormat="1" ht="17.25" customHeight="1">
      <c r="A122" s="231"/>
      <c r="B122" s="233"/>
      <c r="C122" s="306"/>
      <c r="D122" s="97"/>
      <c r="E122" s="98"/>
      <c r="F122" s="98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"/>
      <c r="S122" s="140"/>
      <c r="T122" s="140"/>
      <c r="U122" s="66" t="s">
        <v>237</v>
      </c>
      <c r="V122" s="133">
        <f>X122+Z122+AB122+AD122</f>
        <v>0</v>
      </c>
      <c r="W122" s="133">
        <f>Y122+AA122+AC122+AE122</f>
        <v>0</v>
      </c>
      <c r="X122" s="71">
        <v>0</v>
      </c>
      <c r="Y122" s="97">
        <v>0</v>
      </c>
      <c r="Z122" s="97">
        <v>0</v>
      </c>
      <c r="AA122" s="97">
        <v>0</v>
      </c>
      <c r="AB122" s="97">
        <v>0</v>
      </c>
      <c r="AC122" s="97">
        <v>0</v>
      </c>
      <c r="AD122" s="97">
        <v>0</v>
      </c>
      <c r="AE122" s="97">
        <v>0</v>
      </c>
      <c r="AF122" s="325"/>
      <c r="AG122" s="326"/>
    </row>
    <row r="123" spans="1:33" s="4" customFormat="1" ht="17.25" customHeight="1">
      <c r="A123" s="231"/>
      <c r="B123" s="233"/>
      <c r="C123" s="306"/>
      <c r="D123" s="173">
        <v>5</v>
      </c>
      <c r="E123" s="98"/>
      <c r="F123" s="98">
        <v>1</v>
      </c>
      <c r="G123" s="173"/>
      <c r="H123" s="173">
        <v>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"/>
      <c r="S123" s="140" t="s">
        <v>284</v>
      </c>
      <c r="T123" s="140" t="s">
        <v>285</v>
      </c>
      <c r="U123" s="66" t="s">
        <v>238</v>
      </c>
      <c r="V123" s="172">
        <f>X123+Z124+AB124+AD124</f>
        <v>50000</v>
      </c>
      <c r="W123" s="172">
        <f>Y124+AA124+AC124+AE124</f>
        <v>0</v>
      </c>
      <c r="X123" s="71">
        <v>50000</v>
      </c>
      <c r="Y123" s="97">
        <v>0</v>
      </c>
      <c r="Z123" s="97">
        <v>0</v>
      </c>
      <c r="AA123" s="97">
        <v>0</v>
      </c>
      <c r="AB123" s="97">
        <v>0</v>
      </c>
      <c r="AC123" s="97">
        <v>0</v>
      </c>
      <c r="AD123" s="97">
        <v>0</v>
      </c>
      <c r="AE123" s="97">
        <v>0</v>
      </c>
      <c r="AF123" s="325"/>
      <c r="AG123" s="326"/>
    </row>
    <row r="124" spans="1:33" s="4" customFormat="1" ht="17.25" customHeight="1">
      <c r="A124" s="231"/>
      <c r="B124" s="233"/>
      <c r="C124" s="97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178" t="s">
        <v>244</v>
      </c>
      <c r="V124" s="177">
        <f>X124+Z124+AB124+AD124</f>
        <v>0</v>
      </c>
      <c r="W124" s="177">
        <f>Y124+AA124+AC124+AE124</f>
        <v>0</v>
      </c>
      <c r="X124" s="71">
        <v>0</v>
      </c>
      <c r="Y124" s="97">
        <v>0</v>
      </c>
      <c r="Z124" s="97">
        <v>0</v>
      </c>
      <c r="AA124" s="97">
        <v>0</v>
      </c>
      <c r="AB124" s="97">
        <v>0</v>
      </c>
      <c r="AC124" s="97">
        <v>0</v>
      </c>
      <c r="AD124" s="97">
        <v>0</v>
      </c>
      <c r="AE124" s="97">
        <v>0</v>
      </c>
      <c r="AF124" s="325"/>
      <c r="AG124" s="326"/>
    </row>
    <row r="125" spans="1:33" s="4" customFormat="1" ht="17.25" customHeight="1" thickBot="1">
      <c r="A125" s="257"/>
      <c r="B125" s="272"/>
      <c r="C125" s="100"/>
      <c r="D125" s="97"/>
      <c r="E125" s="98"/>
      <c r="F125" s="98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"/>
      <c r="S125" s="65"/>
      <c r="T125" s="65"/>
      <c r="U125" s="66" t="s">
        <v>245</v>
      </c>
      <c r="V125" s="97">
        <f>X125+Z125+AB125+AD125</f>
        <v>0</v>
      </c>
      <c r="W125" s="97">
        <f>Y125+AA125+AC125+AE125</f>
        <v>0</v>
      </c>
      <c r="X125" s="71">
        <v>0</v>
      </c>
      <c r="Y125" s="97">
        <v>0</v>
      </c>
      <c r="Z125" s="97">
        <v>0</v>
      </c>
      <c r="AA125" s="97">
        <v>0</v>
      </c>
      <c r="AB125" s="97">
        <v>0</v>
      </c>
      <c r="AC125" s="97">
        <v>0</v>
      </c>
      <c r="AD125" s="97">
        <v>0</v>
      </c>
      <c r="AE125" s="97">
        <v>0</v>
      </c>
      <c r="AF125" s="327"/>
      <c r="AG125" s="328"/>
    </row>
    <row r="126" spans="1:33" s="4" customFormat="1" ht="17.25" customHeight="1">
      <c r="A126" s="230" t="s">
        <v>66</v>
      </c>
      <c r="B126" s="232" t="s">
        <v>86</v>
      </c>
      <c r="C126" s="305">
        <v>13000</v>
      </c>
      <c r="D126" s="93"/>
      <c r="E126" s="94"/>
      <c r="F126" s="94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5"/>
      <c r="S126" s="96"/>
      <c r="T126" s="96"/>
      <c r="U126" s="68" t="s">
        <v>85</v>
      </c>
      <c r="V126" s="69">
        <f aca="true" t="shared" si="32" ref="V126:AE126">SUM(V127:V131)</f>
        <v>0</v>
      </c>
      <c r="W126" s="69">
        <f t="shared" si="32"/>
        <v>0</v>
      </c>
      <c r="X126" s="69">
        <f t="shared" si="32"/>
        <v>0</v>
      </c>
      <c r="Y126" s="69">
        <f t="shared" si="32"/>
        <v>0</v>
      </c>
      <c r="Z126" s="69">
        <f t="shared" si="32"/>
        <v>0</v>
      </c>
      <c r="AA126" s="69">
        <f t="shared" si="32"/>
        <v>0</v>
      </c>
      <c r="AB126" s="69">
        <f t="shared" si="32"/>
        <v>0</v>
      </c>
      <c r="AC126" s="69">
        <f t="shared" si="32"/>
        <v>0</v>
      </c>
      <c r="AD126" s="69">
        <f t="shared" si="32"/>
        <v>0</v>
      </c>
      <c r="AE126" s="69">
        <f t="shared" si="32"/>
        <v>0</v>
      </c>
      <c r="AF126" s="323" t="s">
        <v>13</v>
      </c>
      <c r="AG126" s="324"/>
    </row>
    <row r="127" spans="1:33" s="4" customFormat="1" ht="17.25" customHeight="1">
      <c r="A127" s="231"/>
      <c r="B127" s="233"/>
      <c r="C127" s="306"/>
      <c r="D127" s="97"/>
      <c r="E127" s="98"/>
      <c r="F127" s="98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"/>
      <c r="S127" s="65"/>
      <c r="T127" s="65"/>
      <c r="U127" s="66" t="s">
        <v>81</v>
      </c>
      <c r="V127" s="97">
        <f aca="true" t="shared" si="33" ref="V127:W131">X127+Z127+AB127+AD127</f>
        <v>0</v>
      </c>
      <c r="W127" s="97">
        <f t="shared" si="33"/>
        <v>0</v>
      </c>
      <c r="X127" s="71">
        <v>0</v>
      </c>
      <c r="Y127" s="97">
        <v>0</v>
      </c>
      <c r="Z127" s="97">
        <v>0</v>
      </c>
      <c r="AA127" s="97">
        <v>0</v>
      </c>
      <c r="AB127" s="97">
        <v>0</v>
      </c>
      <c r="AC127" s="97">
        <v>0</v>
      </c>
      <c r="AD127" s="97">
        <v>0</v>
      </c>
      <c r="AE127" s="97">
        <v>0</v>
      </c>
      <c r="AF127" s="325"/>
      <c r="AG127" s="326"/>
    </row>
    <row r="128" spans="1:33" s="4" customFormat="1" ht="17.25" customHeight="1">
      <c r="A128" s="231"/>
      <c r="B128" s="233"/>
      <c r="C128" s="306"/>
      <c r="D128" s="97"/>
      <c r="E128" s="98"/>
      <c r="F128" s="98"/>
      <c r="G128" s="97"/>
      <c r="H128" s="97"/>
      <c r="I128" s="97"/>
      <c r="K128" s="97"/>
      <c r="L128" s="97"/>
      <c r="M128" s="97"/>
      <c r="N128" s="97"/>
      <c r="O128" s="97"/>
      <c r="P128" s="97"/>
      <c r="Q128" s="97"/>
      <c r="R128" s="9"/>
      <c r="S128" s="140"/>
      <c r="T128" s="140"/>
      <c r="U128" s="66" t="s">
        <v>82</v>
      </c>
      <c r="V128" s="97">
        <f t="shared" si="33"/>
        <v>0</v>
      </c>
      <c r="W128" s="97">
        <f t="shared" si="33"/>
        <v>0</v>
      </c>
      <c r="X128" s="71">
        <v>0</v>
      </c>
      <c r="Y128" s="97">
        <v>0</v>
      </c>
      <c r="Z128" s="97">
        <v>0</v>
      </c>
      <c r="AA128" s="97">
        <v>0</v>
      </c>
      <c r="AB128" s="97">
        <v>0</v>
      </c>
      <c r="AC128" s="97">
        <v>0</v>
      </c>
      <c r="AD128" s="97">
        <v>0</v>
      </c>
      <c r="AE128" s="97">
        <v>0</v>
      </c>
      <c r="AF128" s="325"/>
      <c r="AG128" s="326"/>
    </row>
    <row r="129" spans="1:33" s="4" customFormat="1" ht="17.25" customHeight="1">
      <c r="A129" s="231"/>
      <c r="B129" s="233"/>
      <c r="C129" s="306"/>
      <c r="D129" s="97"/>
      <c r="E129" s="98"/>
      <c r="F129" s="98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"/>
      <c r="S129" s="65"/>
      <c r="T129" s="65"/>
      <c r="U129" s="66" t="s">
        <v>236</v>
      </c>
      <c r="V129" s="97">
        <f t="shared" si="33"/>
        <v>0</v>
      </c>
      <c r="W129" s="97">
        <f t="shared" si="33"/>
        <v>0</v>
      </c>
      <c r="X129" s="71">
        <v>0</v>
      </c>
      <c r="Y129" s="97">
        <v>0</v>
      </c>
      <c r="Z129" s="97">
        <v>0</v>
      </c>
      <c r="AA129" s="97">
        <v>0</v>
      </c>
      <c r="AB129" s="97">
        <v>0</v>
      </c>
      <c r="AC129" s="97">
        <v>0</v>
      </c>
      <c r="AD129" s="97">
        <v>0</v>
      </c>
      <c r="AE129" s="97">
        <v>0</v>
      </c>
      <c r="AF129" s="325"/>
      <c r="AG129" s="326"/>
    </row>
    <row r="130" spans="1:33" s="4" customFormat="1" ht="17.25" customHeight="1">
      <c r="A130" s="231"/>
      <c r="B130" s="233"/>
      <c r="C130" s="306"/>
      <c r="D130" s="97"/>
      <c r="E130" s="98"/>
      <c r="F130" s="98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"/>
      <c r="U130" s="66" t="s">
        <v>237</v>
      </c>
      <c r="V130" s="133">
        <f>X130+Z130+AB130+AD130</f>
        <v>0</v>
      </c>
      <c r="W130" s="133">
        <f>Y130+AA130+AC130+AE130</f>
        <v>0</v>
      </c>
      <c r="X130" s="71">
        <v>0</v>
      </c>
      <c r="Y130" s="97">
        <v>0</v>
      </c>
      <c r="Z130" s="97">
        <v>0</v>
      </c>
      <c r="AA130" s="97">
        <v>0</v>
      </c>
      <c r="AB130" s="97">
        <v>0</v>
      </c>
      <c r="AC130" s="97">
        <v>0</v>
      </c>
      <c r="AD130" s="97">
        <v>0</v>
      </c>
      <c r="AE130" s="97">
        <v>0</v>
      </c>
      <c r="AF130" s="325"/>
      <c r="AG130" s="326"/>
    </row>
    <row r="131" spans="1:33" s="4" customFormat="1" ht="17.25" customHeight="1">
      <c r="A131" s="231"/>
      <c r="B131" s="233"/>
      <c r="C131" s="306"/>
      <c r="D131" s="97"/>
      <c r="E131" s="98"/>
      <c r="F131" s="98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"/>
      <c r="S131" s="65"/>
      <c r="T131" s="65"/>
      <c r="U131" s="66" t="s">
        <v>238</v>
      </c>
      <c r="V131" s="97">
        <f t="shared" si="33"/>
        <v>0</v>
      </c>
      <c r="W131" s="97">
        <f t="shared" si="33"/>
        <v>0</v>
      </c>
      <c r="X131" s="71">
        <v>0</v>
      </c>
      <c r="Y131" s="97">
        <v>0</v>
      </c>
      <c r="Z131" s="97">
        <v>0</v>
      </c>
      <c r="AA131" s="97">
        <v>0</v>
      </c>
      <c r="AB131" s="97">
        <v>0</v>
      </c>
      <c r="AC131" s="97">
        <v>0</v>
      </c>
      <c r="AD131" s="97">
        <v>0</v>
      </c>
      <c r="AE131" s="97">
        <v>0</v>
      </c>
      <c r="AF131" s="325"/>
      <c r="AG131" s="326"/>
    </row>
    <row r="132" spans="1:33" s="4" customFormat="1" ht="17.25" customHeight="1">
      <c r="A132" s="231"/>
      <c r="B132" s="233"/>
      <c r="C132" s="97"/>
      <c r="D132" s="97"/>
      <c r="E132" s="98"/>
      <c r="F132" s="98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"/>
      <c r="S132" s="99"/>
      <c r="T132" s="99"/>
      <c r="U132" s="66" t="s">
        <v>244</v>
      </c>
      <c r="V132" s="97">
        <f>X132+Z132+AB132+AD132</f>
        <v>0</v>
      </c>
      <c r="W132" s="97">
        <f>Y132+AA132+AC132+AE132</f>
        <v>0</v>
      </c>
      <c r="X132" s="71">
        <v>0</v>
      </c>
      <c r="Y132" s="97">
        <v>0</v>
      </c>
      <c r="Z132" s="97">
        <v>0</v>
      </c>
      <c r="AA132" s="97">
        <v>0</v>
      </c>
      <c r="AB132" s="97">
        <v>0</v>
      </c>
      <c r="AC132" s="97">
        <v>0</v>
      </c>
      <c r="AD132" s="97">
        <v>0</v>
      </c>
      <c r="AE132" s="97">
        <v>0</v>
      </c>
      <c r="AF132" s="325"/>
      <c r="AG132" s="326"/>
    </row>
    <row r="133" spans="1:33" s="4" customFormat="1" ht="17.25" customHeight="1" thickBot="1">
      <c r="A133" s="257"/>
      <c r="B133" s="272"/>
      <c r="C133" s="100"/>
      <c r="D133" s="97"/>
      <c r="E133" s="98"/>
      <c r="F133" s="98"/>
      <c r="G133" s="97"/>
      <c r="H133" s="97"/>
      <c r="I133" s="97"/>
      <c r="J133" s="97">
        <v>1</v>
      </c>
      <c r="K133" s="97"/>
      <c r="L133" s="97"/>
      <c r="M133" s="97"/>
      <c r="N133" s="97"/>
      <c r="O133" s="97"/>
      <c r="P133" s="97"/>
      <c r="Q133" s="97"/>
      <c r="R133" s="9"/>
      <c r="S133" s="140" t="s">
        <v>284</v>
      </c>
      <c r="T133" s="140" t="s">
        <v>285</v>
      </c>
      <c r="U133" s="66" t="s">
        <v>245</v>
      </c>
      <c r="V133" s="172">
        <f>X133+Z133+AB133+AD133</f>
        <v>59969</v>
      </c>
      <c r="W133" s="172">
        <f>Y133+AA133+AC133+AE133</f>
        <v>0</v>
      </c>
      <c r="X133" s="71">
        <v>59969</v>
      </c>
      <c r="Y133" s="97">
        <v>0</v>
      </c>
      <c r="Z133" s="97">
        <v>0</v>
      </c>
      <c r="AA133" s="97">
        <v>0</v>
      </c>
      <c r="AB133" s="97">
        <v>0</v>
      </c>
      <c r="AC133" s="97">
        <v>0</v>
      </c>
      <c r="AD133" s="97">
        <v>0</v>
      </c>
      <c r="AE133" s="97">
        <v>0</v>
      </c>
      <c r="AF133" s="327"/>
      <c r="AG133" s="328"/>
    </row>
    <row r="134" spans="1:33" s="4" customFormat="1" ht="17.25" customHeight="1">
      <c r="A134" s="230" t="s">
        <v>67</v>
      </c>
      <c r="B134" s="232" t="s">
        <v>325</v>
      </c>
      <c r="C134" s="305">
        <v>2150</v>
      </c>
      <c r="D134" s="93"/>
      <c r="E134" s="94"/>
      <c r="F134" s="94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5"/>
      <c r="S134" s="96"/>
      <c r="T134" s="96"/>
      <c r="U134" s="68" t="s">
        <v>85</v>
      </c>
      <c r="V134" s="69">
        <f aca="true" t="shared" si="34" ref="V134:AE134">SUM(V135:V139)</f>
        <v>24200</v>
      </c>
      <c r="W134" s="69">
        <f t="shared" si="34"/>
        <v>0</v>
      </c>
      <c r="X134" s="69">
        <f t="shared" si="34"/>
        <v>24200</v>
      </c>
      <c r="Y134" s="69">
        <f t="shared" si="34"/>
        <v>0</v>
      </c>
      <c r="Z134" s="69">
        <f t="shared" si="34"/>
        <v>0</v>
      </c>
      <c r="AA134" s="69">
        <f t="shared" si="34"/>
        <v>0</v>
      </c>
      <c r="AB134" s="69">
        <f t="shared" si="34"/>
        <v>0</v>
      </c>
      <c r="AC134" s="69">
        <f t="shared" si="34"/>
        <v>0</v>
      </c>
      <c r="AD134" s="69">
        <f t="shared" si="34"/>
        <v>0</v>
      </c>
      <c r="AE134" s="69">
        <f t="shared" si="34"/>
        <v>0</v>
      </c>
      <c r="AF134" s="323" t="s">
        <v>13</v>
      </c>
      <c r="AG134" s="324"/>
    </row>
    <row r="135" spans="1:33" s="4" customFormat="1" ht="17.25" customHeight="1">
      <c r="A135" s="231"/>
      <c r="B135" s="233"/>
      <c r="C135" s="306"/>
      <c r="D135" s="97"/>
      <c r="E135" s="98"/>
      <c r="F135" s="98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"/>
      <c r="S135" s="65"/>
      <c r="T135" s="65"/>
      <c r="U135" s="66" t="s">
        <v>81</v>
      </c>
      <c r="V135" s="97">
        <f aca="true" t="shared" si="35" ref="V135:W137">X135+Z135+AB135+AD135</f>
        <v>0</v>
      </c>
      <c r="W135" s="97">
        <f t="shared" si="35"/>
        <v>0</v>
      </c>
      <c r="X135" s="71">
        <v>0</v>
      </c>
      <c r="Y135" s="97">
        <v>0</v>
      </c>
      <c r="Z135" s="97">
        <v>0</v>
      </c>
      <c r="AA135" s="97">
        <v>0</v>
      </c>
      <c r="AB135" s="97">
        <v>0</v>
      </c>
      <c r="AC135" s="97">
        <v>0</v>
      </c>
      <c r="AD135" s="97">
        <v>0</v>
      </c>
      <c r="AE135" s="97">
        <v>0</v>
      </c>
      <c r="AF135" s="325"/>
      <c r="AG135" s="326"/>
    </row>
    <row r="136" spans="1:33" s="4" customFormat="1" ht="17.25" customHeight="1">
      <c r="A136" s="231"/>
      <c r="B136" s="233"/>
      <c r="C136" s="306"/>
      <c r="D136" s="97"/>
      <c r="E136" s="98"/>
      <c r="F136" s="98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"/>
      <c r="S136" s="140"/>
      <c r="T136" s="140"/>
      <c r="U136" s="66" t="s">
        <v>82</v>
      </c>
      <c r="V136" s="97">
        <f t="shared" si="35"/>
        <v>0</v>
      </c>
      <c r="W136" s="97">
        <f t="shared" si="35"/>
        <v>0</v>
      </c>
      <c r="X136" s="71">
        <v>0</v>
      </c>
      <c r="Y136" s="97">
        <v>0</v>
      </c>
      <c r="Z136" s="97">
        <v>0</v>
      </c>
      <c r="AA136" s="97">
        <v>0</v>
      </c>
      <c r="AB136" s="97">
        <v>0</v>
      </c>
      <c r="AC136" s="97">
        <v>0</v>
      </c>
      <c r="AD136" s="97">
        <v>0</v>
      </c>
      <c r="AE136" s="97">
        <v>0</v>
      </c>
      <c r="AF136" s="325"/>
      <c r="AG136" s="326"/>
    </row>
    <row r="137" spans="1:33" s="4" customFormat="1" ht="17.25" customHeight="1">
      <c r="A137" s="231"/>
      <c r="B137" s="233"/>
      <c r="C137" s="306"/>
      <c r="D137" s="97"/>
      <c r="E137" s="98"/>
      <c r="F137" s="98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"/>
      <c r="S137" s="140"/>
      <c r="T137" s="140"/>
      <c r="U137" s="66" t="s">
        <v>236</v>
      </c>
      <c r="V137" s="97">
        <f t="shared" si="35"/>
        <v>0</v>
      </c>
      <c r="W137" s="97">
        <f t="shared" si="35"/>
        <v>0</v>
      </c>
      <c r="X137" s="71">
        <v>0</v>
      </c>
      <c r="Y137" s="97">
        <v>0</v>
      </c>
      <c r="Z137" s="97">
        <v>0</v>
      </c>
      <c r="AA137" s="97">
        <v>0</v>
      </c>
      <c r="AB137" s="97">
        <v>0</v>
      </c>
      <c r="AC137" s="97">
        <v>0</v>
      </c>
      <c r="AD137" s="97">
        <v>0</v>
      </c>
      <c r="AE137" s="97">
        <v>0</v>
      </c>
      <c r="AF137" s="325"/>
      <c r="AG137" s="326"/>
    </row>
    <row r="138" spans="1:33" s="4" customFormat="1" ht="17.25" customHeight="1">
      <c r="A138" s="231"/>
      <c r="B138" s="233"/>
      <c r="C138" s="306"/>
      <c r="D138" s="97"/>
      <c r="E138" s="98"/>
      <c r="F138" s="98">
        <v>1</v>
      </c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"/>
      <c r="S138" s="140" t="s">
        <v>284</v>
      </c>
      <c r="T138" s="140" t="s">
        <v>285</v>
      </c>
      <c r="U138" s="66" t="s">
        <v>237</v>
      </c>
      <c r="V138" s="133">
        <f aca="true" t="shared" si="36" ref="V138:W141">X138+Z138+AB138+AD138</f>
        <v>2200</v>
      </c>
      <c r="W138" s="133">
        <f t="shared" si="36"/>
        <v>0</v>
      </c>
      <c r="X138" s="71">
        <v>2200</v>
      </c>
      <c r="Y138" s="97">
        <v>0</v>
      </c>
      <c r="Z138" s="97">
        <v>0</v>
      </c>
      <c r="AA138" s="97">
        <v>0</v>
      </c>
      <c r="AB138" s="97">
        <v>0</v>
      </c>
      <c r="AC138" s="97">
        <v>0</v>
      </c>
      <c r="AD138" s="97">
        <v>0</v>
      </c>
      <c r="AE138" s="97">
        <v>0</v>
      </c>
      <c r="AF138" s="325"/>
      <c r="AG138" s="326"/>
    </row>
    <row r="139" spans="1:33" s="4" customFormat="1" ht="17.25" customHeight="1">
      <c r="A139" s="231"/>
      <c r="B139" s="233"/>
      <c r="C139" s="306"/>
      <c r="D139" s="97"/>
      <c r="E139" s="98"/>
      <c r="F139" s="98"/>
      <c r="G139" s="97"/>
      <c r="H139" s="97">
        <v>1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"/>
      <c r="S139" s="140" t="s">
        <v>284</v>
      </c>
      <c r="T139" s="140" t="s">
        <v>285</v>
      </c>
      <c r="U139" s="66" t="s">
        <v>238</v>
      </c>
      <c r="V139" s="133">
        <f t="shared" si="36"/>
        <v>22000</v>
      </c>
      <c r="W139" s="133">
        <f t="shared" si="36"/>
        <v>0</v>
      </c>
      <c r="X139" s="71">
        <v>22000</v>
      </c>
      <c r="Y139" s="97">
        <v>0</v>
      </c>
      <c r="Z139" s="97">
        <v>0</v>
      </c>
      <c r="AA139" s="97">
        <v>0</v>
      </c>
      <c r="AB139" s="97">
        <v>0</v>
      </c>
      <c r="AC139" s="97">
        <v>0</v>
      </c>
      <c r="AD139" s="97">
        <v>0</v>
      </c>
      <c r="AE139" s="97">
        <v>0</v>
      </c>
      <c r="AF139" s="325"/>
      <c r="AG139" s="326"/>
    </row>
    <row r="140" spans="1:33" s="4" customFormat="1" ht="17.25" customHeight="1">
      <c r="A140" s="231"/>
      <c r="B140" s="233"/>
      <c r="C140" s="97"/>
      <c r="D140" s="97"/>
      <c r="E140" s="98"/>
      <c r="F140" s="98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"/>
      <c r="S140" s="99"/>
      <c r="T140" s="99"/>
      <c r="U140" s="66" t="s">
        <v>244</v>
      </c>
      <c r="V140" s="97">
        <f t="shared" si="36"/>
        <v>0</v>
      </c>
      <c r="W140" s="97">
        <f t="shared" si="36"/>
        <v>0</v>
      </c>
      <c r="X140" s="71">
        <v>0</v>
      </c>
      <c r="Y140" s="97">
        <v>0</v>
      </c>
      <c r="Z140" s="97">
        <v>0</v>
      </c>
      <c r="AA140" s="97">
        <v>0</v>
      </c>
      <c r="AB140" s="97">
        <v>0</v>
      </c>
      <c r="AC140" s="97">
        <v>0</v>
      </c>
      <c r="AD140" s="97">
        <v>0</v>
      </c>
      <c r="AE140" s="97">
        <v>0</v>
      </c>
      <c r="AF140" s="325"/>
      <c r="AG140" s="326"/>
    </row>
    <row r="141" spans="1:33" s="4" customFormat="1" ht="17.25" customHeight="1" thickBot="1">
      <c r="A141" s="257"/>
      <c r="B141" s="272"/>
      <c r="C141" s="100"/>
      <c r="D141" s="97"/>
      <c r="E141" s="98"/>
      <c r="F141" s="98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"/>
      <c r="S141" s="65"/>
      <c r="T141" s="65"/>
      <c r="U141" s="66" t="s">
        <v>245</v>
      </c>
      <c r="V141" s="97">
        <f t="shared" si="36"/>
        <v>0</v>
      </c>
      <c r="W141" s="97">
        <f t="shared" si="36"/>
        <v>0</v>
      </c>
      <c r="X141" s="71">
        <v>0</v>
      </c>
      <c r="Y141" s="97">
        <v>0</v>
      </c>
      <c r="Z141" s="97">
        <v>0</v>
      </c>
      <c r="AA141" s="97">
        <v>0</v>
      </c>
      <c r="AB141" s="97">
        <v>0</v>
      </c>
      <c r="AC141" s="97">
        <v>0</v>
      </c>
      <c r="AD141" s="97">
        <v>0</v>
      </c>
      <c r="AE141" s="97">
        <v>0</v>
      </c>
      <c r="AF141" s="327"/>
      <c r="AG141" s="328"/>
    </row>
    <row r="142" spans="1:33" s="4" customFormat="1" ht="17.25" customHeight="1">
      <c r="A142" s="230" t="s">
        <v>76</v>
      </c>
      <c r="B142" s="232" t="s">
        <v>253</v>
      </c>
      <c r="C142" s="305">
        <v>500</v>
      </c>
      <c r="D142" s="93"/>
      <c r="E142" s="94"/>
      <c r="F142" s="94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5"/>
      <c r="S142" s="96"/>
      <c r="T142" s="96"/>
      <c r="U142" s="68" t="s">
        <v>85</v>
      </c>
      <c r="V142" s="69">
        <f>SUM(V143:V147)</f>
        <v>39263.9</v>
      </c>
      <c r="W142" s="69">
        <f>SUM(W143:W147)</f>
        <v>0</v>
      </c>
      <c r="X142" s="69">
        <f>SUM(X143:X147)</f>
        <v>39263.9</v>
      </c>
      <c r="Y142" s="69">
        <f aca="true" t="shared" si="37" ref="Y142:AE142">SUM(Y143:Y147)</f>
        <v>0</v>
      </c>
      <c r="Z142" s="69">
        <f t="shared" si="37"/>
        <v>0</v>
      </c>
      <c r="AA142" s="69">
        <f t="shared" si="37"/>
        <v>0</v>
      </c>
      <c r="AB142" s="69">
        <f t="shared" si="37"/>
        <v>0</v>
      </c>
      <c r="AC142" s="69">
        <f t="shared" si="37"/>
        <v>0</v>
      </c>
      <c r="AD142" s="69">
        <f t="shared" si="37"/>
        <v>0</v>
      </c>
      <c r="AE142" s="69">
        <f t="shared" si="37"/>
        <v>0</v>
      </c>
      <c r="AF142" s="323" t="s">
        <v>13</v>
      </c>
      <c r="AG142" s="324"/>
    </row>
    <row r="143" spans="1:33" s="4" customFormat="1" ht="17.25" customHeight="1">
      <c r="A143" s="231"/>
      <c r="B143" s="233"/>
      <c r="C143" s="306"/>
      <c r="D143" s="97"/>
      <c r="E143" s="98"/>
      <c r="F143" s="98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"/>
      <c r="S143" s="65"/>
      <c r="T143" s="65"/>
      <c r="U143" s="66" t="s">
        <v>81</v>
      </c>
      <c r="V143" s="97">
        <f aca="true" t="shared" si="38" ref="V143:W146">X143+Z143+AB143+AD143</f>
        <v>0</v>
      </c>
      <c r="W143" s="97">
        <f t="shared" si="38"/>
        <v>0</v>
      </c>
      <c r="X143" s="71">
        <v>0</v>
      </c>
      <c r="Y143" s="97">
        <v>0</v>
      </c>
      <c r="Z143" s="97">
        <v>0</v>
      </c>
      <c r="AA143" s="97">
        <v>0</v>
      </c>
      <c r="AB143" s="97">
        <v>0</v>
      </c>
      <c r="AC143" s="97">
        <v>0</v>
      </c>
      <c r="AD143" s="97">
        <v>0</v>
      </c>
      <c r="AE143" s="97">
        <v>0</v>
      </c>
      <c r="AF143" s="325"/>
      <c r="AG143" s="326"/>
    </row>
    <row r="144" spans="1:33" s="4" customFormat="1" ht="17.25" customHeight="1">
      <c r="A144" s="231"/>
      <c r="B144" s="233"/>
      <c r="C144" s="306"/>
      <c r="D144" s="99"/>
      <c r="E144" s="99"/>
      <c r="F144" s="99"/>
      <c r="G144" s="99"/>
      <c r="H144" s="99"/>
      <c r="I144" s="180"/>
      <c r="J144" s="180"/>
      <c r="K144" s="97"/>
      <c r="L144" s="97"/>
      <c r="M144" s="97"/>
      <c r="N144" s="97"/>
      <c r="O144" s="97"/>
      <c r="P144" s="97"/>
      <c r="Q144" s="97"/>
      <c r="R144" s="9"/>
      <c r="S144" s="140"/>
      <c r="T144" s="140"/>
      <c r="U144" s="66" t="s">
        <v>82</v>
      </c>
      <c r="V144" s="97">
        <v>0</v>
      </c>
      <c r="W144" s="97">
        <f t="shared" si="38"/>
        <v>0</v>
      </c>
      <c r="X144" s="71">
        <v>0</v>
      </c>
      <c r="Y144" s="97">
        <v>0</v>
      </c>
      <c r="Z144" s="97">
        <v>0</v>
      </c>
      <c r="AA144" s="97">
        <v>0</v>
      </c>
      <c r="AB144" s="97">
        <v>0</v>
      </c>
      <c r="AC144" s="97">
        <v>0</v>
      </c>
      <c r="AD144" s="97">
        <v>0</v>
      </c>
      <c r="AE144" s="97">
        <v>0</v>
      </c>
      <c r="AF144" s="325"/>
      <c r="AG144" s="326"/>
    </row>
    <row r="145" spans="1:33" s="4" customFormat="1" ht="17.25" customHeight="1">
      <c r="A145" s="231"/>
      <c r="B145" s="233"/>
      <c r="C145" s="306"/>
      <c r="D145" s="97"/>
      <c r="E145" s="98"/>
      <c r="F145" s="98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"/>
      <c r="S145" s="65"/>
      <c r="T145" s="65"/>
      <c r="U145" s="181" t="s">
        <v>236</v>
      </c>
      <c r="V145" s="97">
        <f t="shared" si="38"/>
        <v>0</v>
      </c>
      <c r="W145" s="97">
        <f t="shared" si="38"/>
        <v>0</v>
      </c>
      <c r="X145" s="71">
        <v>0</v>
      </c>
      <c r="Y145" s="97">
        <v>0</v>
      </c>
      <c r="Z145" s="97">
        <v>0</v>
      </c>
      <c r="AA145" s="97">
        <v>0</v>
      </c>
      <c r="AB145" s="97">
        <v>0</v>
      </c>
      <c r="AC145" s="97">
        <v>0</v>
      </c>
      <c r="AD145" s="97">
        <v>0</v>
      </c>
      <c r="AE145" s="97">
        <v>0</v>
      </c>
      <c r="AF145" s="325"/>
      <c r="AG145" s="326"/>
    </row>
    <row r="146" spans="1:33" s="4" customFormat="1" ht="17.25" customHeight="1">
      <c r="A146" s="231"/>
      <c r="B146" s="233"/>
      <c r="C146" s="306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181" t="s">
        <v>237</v>
      </c>
      <c r="V146" s="180">
        <f t="shared" si="38"/>
        <v>0</v>
      </c>
      <c r="W146" s="180">
        <f>Y146+AA146+AC146+AE146</f>
        <v>0</v>
      </c>
      <c r="X146" s="71">
        <v>0</v>
      </c>
      <c r="Y146" s="97">
        <v>0</v>
      </c>
      <c r="Z146" s="97">
        <v>0</v>
      </c>
      <c r="AA146" s="97">
        <v>0</v>
      </c>
      <c r="AB146" s="97">
        <v>0</v>
      </c>
      <c r="AC146" s="97">
        <v>0</v>
      </c>
      <c r="AD146" s="97">
        <v>0</v>
      </c>
      <c r="AE146" s="97">
        <v>0</v>
      </c>
      <c r="AF146" s="325"/>
      <c r="AG146" s="326"/>
    </row>
    <row r="147" spans="1:33" s="4" customFormat="1" ht="17.25" customHeight="1">
      <c r="A147" s="231"/>
      <c r="B147" s="233"/>
      <c r="C147" s="306"/>
      <c r="D147" s="97">
        <v>0.5</v>
      </c>
      <c r="E147" s="98"/>
      <c r="F147" s="98">
        <v>1</v>
      </c>
      <c r="G147" s="97"/>
      <c r="H147" s="97">
        <v>1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"/>
      <c r="S147" s="140" t="s">
        <v>284</v>
      </c>
      <c r="T147" s="140" t="s">
        <v>285</v>
      </c>
      <c r="U147" s="181" t="s">
        <v>238</v>
      </c>
      <c r="V147" s="133">
        <f>X147+Z146+AB146+AD146</f>
        <v>39263.9</v>
      </c>
      <c r="W147" s="133">
        <f>Y146+AA146+AC146+AE146</f>
        <v>0</v>
      </c>
      <c r="X147" s="71">
        <v>39263.9</v>
      </c>
      <c r="Y147" s="97">
        <v>0</v>
      </c>
      <c r="Z147" s="97">
        <v>0</v>
      </c>
      <c r="AA147" s="97">
        <v>0</v>
      </c>
      <c r="AB147" s="97">
        <v>0</v>
      </c>
      <c r="AC147" s="97">
        <v>0</v>
      </c>
      <c r="AD147" s="97">
        <v>0</v>
      </c>
      <c r="AE147" s="97">
        <v>0</v>
      </c>
      <c r="AF147" s="325"/>
      <c r="AG147" s="326"/>
    </row>
    <row r="148" spans="1:33" s="4" customFormat="1" ht="17.25" customHeight="1">
      <c r="A148" s="231"/>
      <c r="B148" s="233"/>
      <c r="C148" s="97"/>
      <c r="D148" s="97"/>
      <c r="E148" s="98"/>
      <c r="F148" s="98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"/>
      <c r="S148" s="99"/>
      <c r="T148" s="99"/>
      <c r="U148" s="181" t="s">
        <v>244</v>
      </c>
      <c r="V148" s="97">
        <f>X148+Z148+AB148+AD148</f>
        <v>0</v>
      </c>
      <c r="W148" s="97">
        <f>Y148+AA148+AC148+AE148</f>
        <v>0</v>
      </c>
      <c r="X148" s="71">
        <v>0</v>
      </c>
      <c r="Y148" s="97">
        <v>0</v>
      </c>
      <c r="Z148" s="97">
        <v>0</v>
      </c>
      <c r="AA148" s="97">
        <v>0</v>
      </c>
      <c r="AB148" s="97">
        <v>0</v>
      </c>
      <c r="AC148" s="97">
        <v>0</v>
      </c>
      <c r="AD148" s="97">
        <v>0</v>
      </c>
      <c r="AE148" s="97">
        <v>0</v>
      </c>
      <c r="AF148" s="325"/>
      <c r="AG148" s="326"/>
    </row>
    <row r="149" spans="1:33" s="4" customFormat="1" ht="17.25" customHeight="1" thickBot="1">
      <c r="A149" s="257"/>
      <c r="B149" s="272"/>
      <c r="C149" s="100"/>
      <c r="D149" s="97"/>
      <c r="E149" s="98"/>
      <c r="F149" s="98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"/>
      <c r="S149" s="65"/>
      <c r="T149" s="65"/>
      <c r="U149" s="181" t="s">
        <v>245</v>
      </c>
      <c r="V149" s="97">
        <f>X149+Z149+AB149+AD149</f>
        <v>0</v>
      </c>
      <c r="W149" s="97">
        <f>Y149+AA149+AC149+AE149</f>
        <v>0</v>
      </c>
      <c r="X149" s="71">
        <v>0</v>
      </c>
      <c r="Y149" s="97">
        <v>0</v>
      </c>
      <c r="Z149" s="97">
        <v>0</v>
      </c>
      <c r="AA149" s="97">
        <v>0</v>
      </c>
      <c r="AB149" s="97">
        <v>0</v>
      </c>
      <c r="AC149" s="97">
        <v>0</v>
      </c>
      <c r="AD149" s="97">
        <v>0</v>
      </c>
      <c r="AE149" s="97">
        <v>0</v>
      </c>
      <c r="AF149" s="327"/>
      <c r="AG149" s="328"/>
    </row>
    <row r="150" spans="1:33" s="4" customFormat="1" ht="17.25" customHeight="1">
      <c r="A150" s="230" t="s">
        <v>74</v>
      </c>
      <c r="B150" s="232" t="s">
        <v>102</v>
      </c>
      <c r="C150" s="305">
        <v>4184</v>
      </c>
      <c r="D150" s="93"/>
      <c r="E150" s="94"/>
      <c r="F150" s="94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5"/>
      <c r="S150" s="96"/>
      <c r="T150" s="96"/>
      <c r="U150" s="68" t="s">
        <v>85</v>
      </c>
      <c r="V150" s="69">
        <f aca="true" t="shared" si="39" ref="V150:AE150">SUM(V151:V155)</f>
        <v>0</v>
      </c>
      <c r="W150" s="69">
        <f t="shared" si="39"/>
        <v>0</v>
      </c>
      <c r="X150" s="69">
        <f t="shared" si="39"/>
        <v>0</v>
      </c>
      <c r="Y150" s="69">
        <f t="shared" si="39"/>
        <v>0</v>
      </c>
      <c r="Z150" s="69">
        <f t="shared" si="39"/>
        <v>0</v>
      </c>
      <c r="AA150" s="69">
        <f t="shared" si="39"/>
        <v>0</v>
      </c>
      <c r="AB150" s="69">
        <f t="shared" si="39"/>
        <v>0</v>
      </c>
      <c r="AC150" s="69">
        <f t="shared" si="39"/>
        <v>0</v>
      </c>
      <c r="AD150" s="69">
        <f t="shared" si="39"/>
        <v>0</v>
      </c>
      <c r="AE150" s="69">
        <f t="shared" si="39"/>
        <v>0</v>
      </c>
      <c r="AF150" s="323" t="s">
        <v>13</v>
      </c>
      <c r="AG150" s="324"/>
    </row>
    <row r="151" spans="1:33" s="4" customFormat="1" ht="17.25" customHeight="1">
      <c r="A151" s="231"/>
      <c r="B151" s="233"/>
      <c r="C151" s="306"/>
      <c r="D151" s="97"/>
      <c r="E151" s="98"/>
      <c r="F151" s="98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"/>
      <c r="S151" s="65"/>
      <c r="T151" s="65"/>
      <c r="U151" s="66" t="s">
        <v>81</v>
      </c>
      <c r="V151" s="97">
        <f aca="true" t="shared" si="40" ref="V151:W156">X151+Z151+AB151+AD151</f>
        <v>0</v>
      </c>
      <c r="W151" s="97">
        <f t="shared" si="40"/>
        <v>0</v>
      </c>
      <c r="X151" s="71">
        <v>0</v>
      </c>
      <c r="Y151" s="97">
        <v>0</v>
      </c>
      <c r="Z151" s="97">
        <v>0</v>
      </c>
      <c r="AA151" s="97">
        <v>0</v>
      </c>
      <c r="AB151" s="97">
        <v>0</v>
      </c>
      <c r="AC151" s="97">
        <v>0</v>
      </c>
      <c r="AD151" s="97">
        <v>0</v>
      </c>
      <c r="AE151" s="97">
        <v>0</v>
      </c>
      <c r="AF151" s="325"/>
      <c r="AG151" s="326"/>
    </row>
    <row r="152" spans="1:33" s="4" customFormat="1" ht="17.25" customHeight="1">
      <c r="A152" s="231"/>
      <c r="B152" s="233"/>
      <c r="C152" s="306"/>
      <c r="D152" s="97"/>
      <c r="E152" s="98"/>
      <c r="F152" s="98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"/>
      <c r="S152" s="140"/>
      <c r="T152" s="140"/>
      <c r="U152" s="66" t="s">
        <v>82</v>
      </c>
      <c r="V152" s="97">
        <v>0</v>
      </c>
      <c r="W152" s="97">
        <f t="shared" si="40"/>
        <v>0</v>
      </c>
      <c r="X152" s="71">
        <v>0</v>
      </c>
      <c r="Y152" s="97">
        <v>0</v>
      </c>
      <c r="Z152" s="97">
        <v>0</v>
      </c>
      <c r="AA152" s="97">
        <v>0</v>
      </c>
      <c r="AB152" s="97">
        <v>0</v>
      </c>
      <c r="AC152" s="97">
        <v>0</v>
      </c>
      <c r="AD152" s="97">
        <v>0</v>
      </c>
      <c r="AE152" s="97">
        <v>0</v>
      </c>
      <c r="AF152" s="325"/>
      <c r="AG152" s="326"/>
    </row>
    <row r="153" spans="1:33" s="4" customFormat="1" ht="17.25" customHeight="1">
      <c r="A153" s="231"/>
      <c r="B153" s="233"/>
      <c r="C153" s="306"/>
      <c r="D153" s="97"/>
      <c r="E153" s="98"/>
      <c r="F153" s="98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"/>
      <c r="S153" s="65"/>
      <c r="T153" s="65"/>
      <c r="U153" s="66" t="s">
        <v>236</v>
      </c>
      <c r="V153" s="97">
        <f t="shared" si="40"/>
        <v>0</v>
      </c>
      <c r="W153" s="97">
        <f t="shared" si="40"/>
        <v>0</v>
      </c>
      <c r="X153" s="71">
        <v>0</v>
      </c>
      <c r="Y153" s="97">
        <v>0</v>
      </c>
      <c r="Z153" s="97">
        <v>0</v>
      </c>
      <c r="AA153" s="97">
        <v>0</v>
      </c>
      <c r="AB153" s="97">
        <v>0</v>
      </c>
      <c r="AC153" s="97">
        <v>0</v>
      </c>
      <c r="AD153" s="97">
        <v>0</v>
      </c>
      <c r="AE153" s="97">
        <v>0</v>
      </c>
      <c r="AF153" s="325"/>
      <c r="AG153" s="326"/>
    </row>
    <row r="154" spans="1:33" s="4" customFormat="1" ht="17.25" customHeight="1">
      <c r="A154" s="231"/>
      <c r="B154" s="233"/>
      <c r="C154" s="306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181" t="s">
        <v>237</v>
      </c>
      <c r="V154" s="180">
        <f t="shared" si="40"/>
        <v>0</v>
      </c>
      <c r="W154" s="180">
        <f t="shared" si="40"/>
        <v>0</v>
      </c>
      <c r="X154" s="71">
        <v>0</v>
      </c>
      <c r="Y154" s="97">
        <v>0</v>
      </c>
      <c r="Z154" s="97">
        <v>0</v>
      </c>
      <c r="AA154" s="97">
        <v>0</v>
      </c>
      <c r="AB154" s="97">
        <v>0</v>
      </c>
      <c r="AC154" s="97">
        <v>0</v>
      </c>
      <c r="AD154" s="97">
        <v>0</v>
      </c>
      <c r="AE154" s="97">
        <v>0</v>
      </c>
      <c r="AF154" s="325"/>
      <c r="AG154" s="326"/>
    </row>
    <row r="155" spans="1:33" s="4" customFormat="1" ht="17.25" customHeight="1">
      <c r="A155" s="231"/>
      <c r="B155" s="233"/>
      <c r="C155" s="306"/>
      <c r="D155" s="97"/>
      <c r="E155" s="98"/>
      <c r="F155" s="98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"/>
      <c r="S155" s="65"/>
      <c r="T155" s="65"/>
      <c r="U155" s="181" t="s">
        <v>238</v>
      </c>
      <c r="V155" s="180">
        <f t="shared" si="40"/>
        <v>0</v>
      </c>
      <c r="W155" s="180">
        <f t="shared" si="40"/>
        <v>0</v>
      </c>
      <c r="X155" s="71">
        <v>0</v>
      </c>
      <c r="Y155" s="97">
        <v>0</v>
      </c>
      <c r="Z155" s="97">
        <v>0</v>
      </c>
      <c r="AA155" s="97">
        <v>0</v>
      </c>
      <c r="AB155" s="97">
        <v>0</v>
      </c>
      <c r="AC155" s="97">
        <v>0</v>
      </c>
      <c r="AD155" s="97">
        <v>0</v>
      </c>
      <c r="AE155" s="97">
        <v>0</v>
      </c>
      <c r="AF155" s="325"/>
      <c r="AG155" s="326"/>
    </row>
    <row r="156" spans="1:33" s="4" customFormat="1" ht="17.25" customHeight="1">
      <c r="A156" s="231"/>
      <c r="B156" s="233"/>
      <c r="C156" s="97"/>
      <c r="D156" s="97"/>
      <c r="E156" s="98"/>
      <c r="F156" s="98">
        <v>1</v>
      </c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"/>
      <c r="S156" s="140" t="s">
        <v>284</v>
      </c>
      <c r="T156" s="140" t="s">
        <v>285</v>
      </c>
      <c r="U156" s="66" t="s">
        <v>237</v>
      </c>
      <c r="V156" s="180">
        <f t="shared" si="40"/>
        <v>3000</v>
      </c>
      <c r="W156" s="180">
        <f t="shared" si="40"/>
        <v>0</v>
      </c>
      <c r="X156" s="71">
        <v>3000</v>
      </c>
      <c r="Y156" s="97">
        <v>0</v>
      </c>
      <c r="Z156" s="97">
        <v>0</v>
      </c>
      <c r="AA156" s="97">
        <v>0</v>
      </c>
      <c r="AB156" s="97">
        <v>0</v>
      </c>
      <c r="AC156" s="97">
        <v>0</v>
      </c>
      <c r="AD156" s="97">
        <v>0</v>
      </c>
      <c r="AE156" s="97">
        <v>0</v>
      </c>
      <c r="AF156" s="325"/>
      <c r="AG156" s="326"/>
    </row>
    <row r="157" spans="1:33" s="4" customFormat="1" ht="17.25" customHeight="1" thickBot="1">
      <c r="A157" s="257"/>
      <c r="B157" s="272"/>
      <c r="C157" s="100"/>
      <c r="D157" s="97"/>
      <c r="E157" s="98"/>
      <c r="F157" s="98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"/>
      <c r="S157" s="65"/>
      <c r="T157" s="65"/>
      <c r="U157" s="66" t="s">
        <v>245</v>
      </c>
      <c r="V157" s="97">
        <f>X157+Z157+AB157+AD157</f>
        <v>0</v>
      </c>
      <c r="W157" s="97">
        <f>Y157+AA157+AC157+AE157</f>
        <v>0</v>
      </c>
      <c r="X157" s="71">
        <v>0</v>
      </c>
      <c r="Y157" s="97">
        <v>0</v>
      </c>
      <c r="Z157" s="97">
        <v>0</v>
      </c>
      <c r="AA157" s="97">
        <v>0</v>
      </c>
      <c r="AB157" s="97">
        <v>0</v>
      </c>
      <c r="AC157" s="97">
        <v>0</v>
      </c>
      <c r="AD157" s="97">
        <v>0</v>
      </c>
      <c r="AE157" s="97">
        <v>0</v>
      </c>
      <c r="AF157" s="327"/>
      <c r="AG157" s="328"/>
    </row>
    <row r="158" spans="1:33" s="79" customFormat="1" ht="17.25" customHeight="1">
      <c r="A158" s="230" t="s">
        <v>83</v>
      </c>
      <c r="B158" s="329" t="s">
        <v>270</v>
      </c>
      <c r="C158" s="245">
        <v>4900</v>
      </c>
      <c r="D158" s="74"/>
      <c r="E158" s="75"/>
      <c r="F158" s="75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6"/>
      <c r="S158" s="77"/>
      <c r="T158" s="77"/>
      <c r="U158" s="73" t="s">
        <v>85</v>
      </c>
      <c r="V158" s="78">
        <f aca="true" t="shared" si="41" ref="V158:AE158">SUM(V159:V163)</f>
        <v>46399.5</v>
      </c>
      <c r="W158" s="78">
        <f t="shared" si="41"/>
        <v>0</v>
      </c>
      <c r="X158" s="78">
        <f t="shared" si="41"/>
        <v>11599.9</v>
      </c>
      <c r="Y158" s="78">
        <f t="shared" si="41"/>
        <v>0</v>
      </c>
      <c r="Z158" s="78">
        <f t="shared" si="41"/>
        <v>0</v>
      </c>
      <c r="AA158" s="78">
        <f t="shared" si="41"/>
        <v>0</v>
      </c>
      <c r="AB158" s="78">
        <f t="shared" si="41"/>
        <v>34799.6</v>
      </c>
      <c r="AC158" s="78">
        <f t="shared" si="41"/>
        <v>0</v>
      </c>
      <c r="AD158" s="78">
        <f t="shared" si="41"/>
        <v>0</v>
      </c>
      <c r="AE158" s="78">
        <f t="shared" si="41"/>
        <v>0</v>
      </c>
      <c r="AF158" s="342" t="s">
        <v>276</v>
      </c>
      <c r="AG158" s="343"/>
    </row>
    <row r="159" spans="1:33" s="79" customFormat="1" ht="17.25" customHeight="1">
      <c r="A159" s="231"/>
      <c r="B159" s="244"/>
      <c r="C159" s="246"/>
      <c r="D159" s="81"/>
      <c r="E159" s="82"/>
      <c r="F159" s="82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3"/>
      <c r="S159" s="84"/>
      <c r="T159" s="84"/>
      <c r="U159" s="80" t="s">
        <v>81</v>
      </c>
      <c r="V159" s="81">
        <f aca="true" t="shared" si="42" ref="V159:W163">X159+Z159+AB159+AD159</f>
        <v>0</v>
      </c>
      <c r="W159" s="81">
        <f t="shared" si="42"/>
        <v>0</v>
      </c>
      <c r="X159" s="141">
        <v>0</v>
      </c>
      <c r="Y159" s="81">
        <v>0</v>
      </c>
      <c r="Z159" s="81">
        <v>0</v>
      </c>
      <c r="AA159" s="81">
        <v>0</v>
      </c>
      <c r="AB159" s="81">
        <v>0</v>
      </c>
      <c r="AC159" s="81">
        <v>0</v>
      </c>
      <c r="AD159" s="81">
        <v>0</v>
      </c>
      <c r="AE159" s="81">
        <v>0</v>
      </c>
      <c r="AF159" s="344"/>
      <c r="AG159" s="345"/>
    </row>
    <row r="160" spans="1:33" s="79" customFormat="1" ht="17.25" customHeight="1">
      <c r="A160" s="231"/>
      <c r="B160" s="244"/>
      <c r="C160" s="246"/>
      <c r="D160" s="81"/>
      <c r="E160" s="82"/>
      <c r="F160" s="82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3"/>
      <c r="S160" s="86"/>
      <c r="T160" s="86"/>
      <c r="U160" s="80" t="s">
        <v>82</v>
      </c>
      <c r="V160" s="81">
        <f t="shared" si="42"/>
        <v>0</v>
      </c>
      <c r="W160" s="81">
        <f t="shared" si="42"/>
        <v>0</v>
      </c>
      <c r="X160" s="85">
        <v>0</v>
      </c>
      <c r="Y160" s="81">
        <v>0</v>
      </c>
      <c r="Z160" s="81">
        <v>0</v>
      </c>
      <c r="AA160" s="81">
        <v>0</v>
      </c>
      <c r="AB160" s="81">
        <v>0</v>
      </c>
      <c r="AC160" s="81">
        <v>0</v>
      </c>
      <c r="AD160" s="81">
        <v>0</v>
      </c>
      <c r="AE160" s="81">
        <v>0</v>
      </c>
      <c r="AF160" s="344"/>
      <c r="AG160" s="345"/>
    </row>
    <row r="161" spans="1:33" s="79" customFormat="1" ht="17.25" customHeight="1">
      <c r="A161" s="231"/>
      <c r="B161" s="244"/>
      <c r="C161" s="246"/>
      <c r="D161" s="81"/>
      <c r="E161" s="82"/>
      <c r="F161" s="82"/>
      <c r="G161" s="81"/>
      <c r="H161" s="142">
        <v>1</v>
      </c>
      <c r="I161" s="81"/>
      <c r="J161" s="81"/>
      <c r="K161" s="81"/>
      <c r="L161" s="81"/>
      <c r="M161" s="81"/>
      <c r="N161" s="81"/>
      <c r="O161" s="81"/>
      <c r="P161" s="81"/>
      <c r="Q161" s="81"/>
      <c r="R161" s="83"/>
      <c r="S161" s="139" t="s">
        <v>284</v>
      </c>
      <c r="T161" s="139" t="s">
        <v>285</v>
      </c>
      <c r="U161" s="80" t="s">
        <v>236</v>
      </c>
      <c r="V161" s="81">
        <f t="shared" si="42"/>
        <v>46399.5</v>
      </c>
      <c r="W161" s="81">
        <f t="shared" si="42"/>
        <v>0</v>
      </c>
      <c r="X161" s="85">
        <v>11599.9</v>
      </c>
      <c r="Y161" s="81">
        <v>0</v>
      </c>
      <c r="Z161" s="81">
        <v>0</v>
      </c>
      <c r="AA161" s="81">
        <v>0</v>
      </c>
      <c r="AB161" s="81">
        <v>34799.6</v>
      </c>
      <c r="AC161" s="81">
        <v>0</v>
      </c>
      <c r="AD161" s="81">
        <v>0</v>
      </c>
      <c r="AE161" s="81">
        <v>0</v>
      </c>
      <c r="AF161" s="344"/>
      <c r="AG161" s="345"/>
    </row>
    <row r="162" spans="1:33" s="79" customFormat="1" ht="17.25" customHeight="1">
      <c r="A162" s="231"/>
      <c r="B162" s="244"/>
      <c r="C162" s="246"/>
      <c r="D162" s="81"/>
      <c r="E162" s="82"/>
      <c r="F162" s="82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3"/>
      <c r="S162" s="86"/>
      <c r="T162" s="86"/>
      <c r="U162" s="80" t="s">
        <v>237</v>
      </c>
      <c r="V162" s="81">
        <f t="shared" si="42"/>
        <v>0</v>
      </c>
      <c r="W162" s="81">
        <f t="shared" si="42"/>
        <v>0</v>
      </c>
      <c r="X162" s="85">
        <v>0</v>
      </c>
      <c r="Y162" s="81">
        <v>0</v>
      </c>
      <c r="Z162" s="81">
        <v>0</v>
      </c>
      <c r="AA162" s="81">
        <v>0</v>
      </c>
      <c r="AB162" s="81">
        <v>0</v>
      </c>
      <c r="AC162" s="81">
        <v>0</v>
      </c>
      <c r="AD162" s="81">
        <v>0</v>
      </c>
      <c r="AE162" s="81">
        <v>0</v>
      </c>
      <c r="AF162" s="344"/>
      <c r="AG162" s="345"/>
    </row>
    <row r="163" spans="1:33" s="79" customFormat="1" ht="17.25" customHeight="1">
      <c r="A163" s="231"/>
      <c r="B163" s="244"/>
      <c r="C163" s="246"/>
      <c r="D163" s="81"/>
      <c r="E163" s="82"/>
      <c r="F163" s="82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3"/>
      <c r="S163" s="84"/>
      <c r="T163" s="84"/>
      <c r="U163" s="80" t="s">
        <v>238</v>
      </c>
      <c r="V163" s="81">
        <f t="shared" si="42"/>
        <v>0</v>
      </c>
      <c r="W163" s="81">
        <f t="shared" si="42"/>
        <v>0</v>
      </c>
      <c r="X163" s="85">
        <f>294.5-294.5</f>
        <v>0</v>
      </c>
      <c r="Y163" s="81">
        <f>294.5-294.5</f>
        <v>0</v>
      </c>
      <c r="Z163" s="81">
        <v>0</v>
      </c>
      <c r="AA163" s="81">
        <v>0</v>
      </c>
      <c r="AB163" s="81">
        <v>0</v>
      </c>
      <c r="AC163" s="81">
        <v>0</v>
      </c>
      <c r="AD163" s="81">
        <v>0</v>
      </c>
      <c r="AE163" s="81">
        <v>0</v>
      </c>
      <c r="AF163" s="344"/>
      <c r="AG163" s="345"/>
    </row>
    <row r="164" spans="1:33" s="79" customFormat="1" ht="17.25" customHeight="1">
      <c r="A164" s="231"/>
      <c r="B164" s="244"/>
      <c r="C164" s="81"/>
      <c r="D164" s="81"/>
      <c r="E164" s="82"/>
      <c r="F164" s="82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3"/>
      <c r="S164" s="86"/>
      <c r="T164" s="86"/>
      <c r="U164" s="80" t="s">
        <v>244</v>
      </c>
      <c r="V164" s="81">
        <f>X164+Z164+AB164+AD164</f>
        <v>0</v>
      </c>
      <c r="W164" s="81">
        <f>Y164+AA164+AC164+AE164</f>
        <v>0</v>
      </c>
      <c r="X164" s="85">
        <v>0</v>
      </c>
      <c r="Y164" s="81">
        <v>0</v>
      </c>
      <c r="Z164" s="81">
        <v>0</v>
      </c>
      <c r="AA164" s="81">
        <v>0</v>
      </c>
      <c r="AB164" s="81">
        <v>0</v>
      </c>
      <c r="AC164" s="81">
        <v>0</v>
      </c>
      <c r="AD164" s="81">
        <v>0</v>
      </c>
      <c r="AE164" s="81">
        <v>0</v>
      </c>
      <c r="AF164" s="344"/>
      <c r="AG164" s="345"/>
    </row>
    <row r="165" spans="1:33" s="79" customFormat="1" ht="26.25" customHeight="1" thickBot="1">
      <c r="A165" s="257"/>
      <c r="B165" s="330"/>
      <c r="C165" s="88"/>
      <c r="D165" s="81"/>
      <c r="E165" s="82"/>
      <c r="F165" s="82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3"/>
      <c r="S165" s="84"/>
      <c r="T165" s="84"/>
      <c r="U165" s="80" t="s">
        <v>245</v>
      </c>
      <c r="V165" s="81">
        <f>X165+Z165+AB165+AD165</f>
        <v>0</v>
      </c>
      <c r="W165" s="81">
        <f>Y165+AA165+AC165+AE165</f>
        <v>0</v>
      </c>
      <c r="X165" s="85">
        <f>294.5-294.5</f>
        <v>0</v>
      </c>
      <c r="Y165" s="81">
        <f>294.5-294.5</f>
        <v>0</v>
      </c>
      <c r="Z165" s="81">
        <v>0</v>
      </c>
      <c r="AA165" s="81">
        <v>0</v>
      </c>
      <c r="AB165" s="81">
        <v>0</v>
      </c>
      <c r="AC165" s="81">
        <v>0</v>
      </c>
      <c r="AD165" s="81">
        <v>0</v>
      </c>
      <c r="AE165" s="81">
        <v>0</v>
      </c>
      <c r="AF165" s="346"/>
      <c r="AG165" s="347"/>
    </row>
    <row r="166" spans="1:33" s="4" customFormat="1" ht="17.25" customHeight="1">
      <c r="A166" s="230" t="s">
        <v>254</v>
      </c>
      <c r="B166" s="232" t="s">
        <v>103</v>
      </c>
      <c r="C166" s="305">
        <v>5000</v>
      </c>
      <c r="D166" s="93"/>
      <c r="E166" s="94"/>
      <c r="F166" s="94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5"/>
      <c r="S166" s="96"/>
      <c r="T166" s="96"/>
      <c r="U166" s="68" t="s">
        <v>85</v>
      </c>
      <c r="V166" s="69">
        <f>SUM(V167:V171)</f>
        <v>55000</v>
      </c>
      <c r="W166" s="69">
        <f>SUM(W167:W171)</f>
        <v>0</v>
      </c>
      <c r="X166" s="69">
        <f>SUM(X167:X171)</f>
        <v>55000</v>
      </c>
      <c r="Y166" s="69">
        <f aca="true" t="shared" si="43" ref="Y166:AE166">SUM(Y167:Y171)</f>
        <v>0</v>
      </c>
      <c r="Z166" s="69">
        <f t="shared" si="43"/>
        <v>0</v>
      </c>
      <c r="AA166" s="69">
        <f t="shared" si="43"/>
        <v>0</v>
      </c>
      <c r="AB166" s="69">
        <f t="shared" si="43"/>
        <v>0</v>
      </c>
      <c r="AC166" s="69">
        <f t="shared" si="43"/>
        <v>0</v>
      </c>
      <c r="AD166" s="69">
        <f t="shared" si="43"/>
        <v>0</v>
      </c>
      <c r="AE166" s="69">
        <f t="shared" si="43"/>
        <v>0</v>
      </c>
      <c r="AF166" s="323" t="s">
        <v>13</v>
      </c>
      <c r="AG166" s="324"/>
    </row>
    <row r="167" spans="1:33" s="4" customFormat="1" ht="17.25" customHeight="1">
      <c r="A167" s="231"/>
      <c r="B167" s="233"/>
      <c r="C167" s="306"/>
      <c r="D167" s="97"/>
      <c r="E167" s="98"/>
      <c r="F167" s="98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"/>
      <c r="S167" s="65"/>
      <c r="T167" s="65"/>
      <c r="U167" s="66" t="s">
        <v>81</v>
      </c>
      <c r="V167" s="97">
        <f aca="true" t="shared" si="44" ref="V167:W172">X167+Z167+AB167+AD167</f>
        <v>0</v>
      </c>
      <c r="W167" s="97">
        <f t="shared" si="44"/>
        <v>0</v>
      </c>
      <c r="X167" s="71">
        <v>0</v>
      </c>
      <c r="Y167" s="97">
        <v>0</v>
      </c>
      <c r="Z167" s="97">
        <v>0</v>
      </c>
      <c r="AA167" s="97">
        <v>0</v>
      </c>
      <c r="AB167" s="97">
        <v>0</v>
      </c>
      <c r="AC167" s="97">
        <v>0</v>
      </c>
      <c r="AD167" s="97">
        <v>0</v>
      </c>
      <c r="AE167" s="97">
        <v>0</v>
      </c>
      <c r="AF167" s="325"/>
      <c r="AG167" s="326"/>
    </row>
    <row r="168" spans="1:33" s="4" customFormat="1" ht="17.25" customHeight="1">
      <c r="A168" s="231"/>
      <c r="B168" s="233"/>
      <c r="C168" s="306"/>
      <c r="D168" s="97"/>
      <c r="E168" s="98"/>
      <c r="F168" s="98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"/>
      <c r="S168" s="99"/>
      <c r="T168" s="99"/>
      <c r="U168" s="66" t="s">
        <v>82</v>
      </c>
      <c r="V168" s="97">
        <f t="shared" si="44"/>
        <v>0</v>
      </c>
      <c r="W168" s="97">
        <f t="shared" si="44"/>
        <v>0</v>
      </c>
      <c r="X168" s="71">
        <v>0</v>
      </c>
      <c r="Y168" s="97">
        <v>0</v>
      </c>
      <c r="Z168" s="97">
        <v>0</v>
      </c>
      <c r="AA168" s="97">
        <v>0</v>
      </c>
      <c r="AB168" s="97">
        <v>0</v>
      </c>
      <c r="AC168" s="97">
        <v>0</v>
      </c>
      <c r="AD168" s="97">
        <v>0</v>
      </c>
      <c r="AE168" s="97">
        <v>0</v>
      </c>
      <c r="AF168" s="325"/>
      <c r="AG168" s="326"/>
    </row>
    <row r="169" spans="1:33" s="4" customFormat="1" ht="17.25" customHeight="1">
      <c r="A169" s="231"/>
      <c r="B169" s="233"/>
      <c r="C169" s="306"/>
      <c r="D169" s="97"/>
      <c r="E169" s="98"/>
      <c r="F169" s="98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"/>
      <c r="S169" s="65"/>
      <c r="T169" s="65"/>
      <c r="U169" s="66" t="s">
        <v>236</v>
      </c>
      <c r="V169" s="97">
        <f t="shared" si="44"/>
        <v>0</v>
      </c>
      <c r="W169" s="97">
        <f t="shared" si="44"/>
        <v>0</v>
      </c>
      <c r="X169" s="71">
        <v>0</v>
      </c>
      <c r="Y169" s="97">
        <v>0</v>
      </c>
      <c r="Z169" s="97">
        <v>0</v>
      </c>
      <c r="AA169" s="97">
        <v>0</v>
      </c>
      <c r="AB169" s="97">
        <v>0</v>
      </c>
      <c r="AC169" s="97">
        <v>0</v>
      </c>
      <c r="AD169" s="97">
        <v>0</v>
      </c>
      <c r="AE169" s="97">
        <v>0</v>
      </c>
      <c r="AF169" s="325"/>
      <c r="AG169" s="326"/>
    </row>
    <row r="170" spans="1:33" s="4" customFormat="1" ht="17.25" customHeight="1">
      <c r="A170" s="231"/>
      <c r="B170" s="233"/>
      <c r="C170" s="306"/>
      <c r="D170" s="97"/>
      <c r="E170" s="98"/>
      <c r="F170" s="98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"/>
      <c r="S170" s="99"/>
      <c r="T170" s="99"/>
      <c r="U170" s="66" t="s">
        <v>237</v>
      </c>
      <c r="V170" s="97">
        <f t="shared" si="44"/>
        <v>0</v>
      </c>
      <c r="W170" s="97">
        <f t="shared" si="44"/>
        <v>0</v>
      </c>
      <c r="X170" s="71">
        <v>0</v>
      </c>
      <c r="Y170" s="97">
        <v>0</v>
      </c>
      <c r="Z170" s="97">
        <v>0</v>
      </c>
      <c r="AA170" s="97">
        <v>0</v>
      </c>
      <c r="AB170" s="97">
        <v>0</v>
      </c>
      <c r="AC170" s="97">
        <v>0</v>
      </c>
      <c r="AD170" s="97">
        <v>0</v>
      </c>
      <c r="AE170" s="97">
        <v>0</v>
      </c>
      <c r="AF170" s="325"/>
      <c r="AG170" s="326"/>
    </row>
    <row r="171" spans="1:33" s="4" customFormat="1" ht="17.25" customHeight="1">
      <c r="A171" s="231"/>
      <c r="B171" s="233"/>
      <c r="C171" s="306"/>
      <c r="D171" s="97">
        <v>5</v>
      </c>
      <c r="E171" s="98"/>
      <c r="F171" s="98">
        <v>1</v>
      </c>
      <c r="G171" s="97"/>
      <c r="H171" s="97">
        <v>1</v>
      </c>
      <c r="I171" s="97"/>
      <c r="J171" s="97"/>
      <c r="K171" s="97"/>
      <c r="L171" s="97"/>
      <c r="M171" s="97"/>
      <c r="N171" s="97"/>
      <c r="O171" s="97"/>
      <c r="P171" s="97"/>
      <c r="Q171" s="97"/>
      <c r="R171" s="9"/>
      <c r="S171" s="140" t="s">
        <v>284</v>
      </c>
      <c r="T171" s="140" t="s">
        <v>285</v>
      </c>
      <c r="U171" s="66" t="s">
        <v>238</v>
      </c>
      <c r="V171" s="172">
        <f>X171+Z172+AB172+AD172</f>
        <v>55000</v>
      </c>
      <c r="W171" s="172">
        <f>Y172+AA172+AC172+AE172</f>
        <v>0</v>
      </c>
      <c r="X171" s="71">
        <v>55000</v>
      </c>
      <c r="Y171" s="97">
        <v>0</v>
      </c>
      <c r="Z171" s="97">
        <v>0</v>
      </c>
      <c r="AA171" s="97">
        <v>0</v>
      </c>
      <c r="AB171" s="97">
        <v>0</v>
      </c>
      <c r="AC171" s="97">
        <v>0</v>
      </c>
      <c r="AD171" s="97">
        <v>0</v>
      </c>
      <c r="AE171" s="97">
        <v>0</v>
      </c>
      <c r="AF171" s="325"/>
      <c r="AG171" s="326"/>
    </row>
    <row r="172" spans="1:33" s="4" customFormat="1" ht="17.25" customHeight="1">
      <c r="A172" s="231"/>
      <c r="B172" s="233"/>
      <c r="C172" s="97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178" t="s">
        <v>244</v>
      </c>
      <c r="V172" s="177">
        <f t="shared" si="44"/>
        <v>0</v>
      </c>
      <c r="W172" s="177">
        <f t="shared" si="44"/>
        <v>0</v>
      </c>
      <c r="X172" s="71">
        <v>0</v>
      </c>
      <c r="Y172" s="97">
        <v>0</v>
      </c>
      <c r="Z172" s="97">
        <v>0</v>
      </c>
      <c r="AA172" s="97">
        <v>0</v>
      </c>
      <c r="AB172" s="97">
        <v>0</v>
      </c>
      <c r="AC172" s="97">
        <v>0</v>
      </c>
      <c r="AD172" s="97">
        <v>0</v>
      </c>
      <c r="AE172" s="97">
        <v>0</v>
      </c>
      <c r="AF172" s="325"/>
      <c r="AG172" s="326"/>
    </row>
    <row r="173" spans="1:33" s="4" customFormat="1" ht="17.25" customHeight="1" thickBot="1">
      <c r="A173" s="257"/>
      <c r="B173" s="272"/>
      <c r="C173" s="100"/>
      <c r="D173" s="97"/>
      <c r="E173" s="98"/>
      <c r="F173" s="98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"/>
      <c r="S173" s="65"/>
      <c r="T173" s="65"/>
      <c r="U173" s="66" t="s">
        <v>245</v>
      </c>
      <c r="V173" s="97">
        <f>X173+Z173+AB173+AD173</f>
        <v>0</v>
      </c>
      <c r="W173" s="97">
        <v>0</v>
      </c>
      <c r="X173" s="71">
        <v>0</v>
      </c>
      <c r="Y173" s="97">
        <v>0</v>
      </c>
      <c r="Z173" s="97">
        <v>0</v>
      </c>
      <c r="AA173" s="97">
        <v>0</v>
      </c>
      <c r="AB173" s="97">
        <v>0</v>
      </c>
      <c r="AC173" s="97">
        <v>0</v>
      </c>
      <c r="AD173" s="97">
        <v>0</v>
      </c>
      <c r="AE173" s="97">
        <v>0</v>
      </c>
      <c r="AF173" s="327"/>
      <c r="AG173" s="328"/>
    </row>
    <row r="174" spans="1:33" s="4" customFormat="1" ht="17.25" customHeight="1">
      <c r="A174" s="230" t="s">
        <v>92</v>
      </c>
      <c r="B174" s="232" t="s">
        <v>104</v>
      </c>
      <c r="C174" s="305">
        <v>700</v>
      </c>
      <c r="D174" s="93"/>
      <c r="E174" s="94"/>
      <c r="F174" s="94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5"/>
      <c r="S174" s="96"/>
      <c r="T174" s="96"/>
      <c r="U174" s="68" t="s">
        <v>85</v>
      </c>
      <c r="V174" s="69">
        <f aca="true" t="shared" si="45" ref="V174:AE174">SUM(V175:V179)</f>
        <v>0</v>
      </c>
      <c r="W174" s="69">
        <f t="shared" si="45"/>
        <v>0</v>
      </c>
      <c r="X174" s="69">
        <f t="shared" si="45"/>
        <v>0</v>
      </c>
      <c r="Y174" s="69">
        <f t="shared" si="45"/>
        <v>0</v>
      </c>
      <c r="Z174" s="69">
        <f t="shared" si="45"/>
        <v>0</v>
      </c>
      <c r="AA174" s="69">
        <f t="shared" si="45"/>
        <v>0</v>
      </c>
      <c r="AB174" s="69">
        <f t="shared" si="45"/>
        <v>0</v>
      </c>
      <c r="AC174" s="69">
        <f t="shared" si="45"/>
        <v>0</v>
      </c>
      <c r="AD174" s="69">
        <f t="shared" si="45"/>
        <v>0</v>
      </c>
      <c r="AE174" s="69">
        <f t="shared" si="45"/>
        <v>0</v>
      </c>
      <c r="AF174" s="323" t="s">
        <v>13</v>
      </c>
      <c r="AG174" s="324"/>
    </row>
    <row r="175" spans="1:33" s="4" customFormat="1" ht="17.25" customHeight="1">
      <c r="A175" s="231"/>
      <c r="B175" s="233"/>
      <c r="C175" s="306"/>
      <c r="D175" s="97"/>
      <c r="E175" s="98"/>
      <c r="F175" s="98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"/>
      <c r="S175" s="65"/>
      <c r="T175" s="65"/>
      <c r="U175" s="66" t="s">
        <v>81</v>
      </c>
      <c r="V175" s="97">
        <f aca="true" t="shared" si="46" ref="V175:W180">X175+Z175+AB175+AD175</f>
        <v>0</v>
      </c>
      <c r="W175" s="97">
        <f t="shared" si="46"/>
        <v>0</v>
      </c>
      <c r="X175" s="71">
        <v>0</v>
      </c>
      <c r="Y175" s="97">
        <v>0</v>
      </c>
      <c r="Z175" s="97">
        <v>0</v>
      </c>
      <c r="AA175" s="97">
        <v>0</v>
      </c>
      <c r="AB175" s="97">
        <v>0</v>
      </c>
      <c r="AC175" s="97">
        <v>0</v>
      </c>
      <c r="AD175" s="97">
        <v>0</v>
      </c>
      <c r="AE175" s="97">
        <v>0</v>
      </c>
      <c r="AF175" s="325"/>
      <c r="AG175" s="326"/>
    </row>
    <row r="176" spans="1:33" s="4" customFormat="1" ht="17.25" customHeight="1">
      <c r="A176" s="231"/>
      <c r="B176" s="233"/>
      <c r="C176" s="306"/>
      <c r="D176" s="97"/>
      <c r="E176" s="98"/>
      <c r="F176" s="98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"/>
      <c r="S176" s="99"/>
      <c r="T176" s="99"/>
      <c r="U176" s="66" t="s">
        <v>82</v>
      </c>
      <c r="V176" s="97">
        <f t="shared" si="46"/>
        <v>0</v>
      </c>
      <c r="W176" s="97">
        <f t="shared" si="46"/>
        <v>0</v>
      </c>
      <c r="X176" s="71">
        <v>0</v>
      </c>
      <c r="Y176" s="97">
        <v>0</v>
      </c>
      <c r="Z176" s="97">
        <v>0</v>
      </c>
      <c r="AA176" s="97">
        <v>0</v>
      </c>
      <c r="AB176" s="97">
        <v>0</v>
      </c>
      <c r="AC176" s="97">
        <v>0</v>
      </c>
      <c r="AD176" s="97">
        <v>0</v>
      </c>
      <c r="AE176" s="97">
        <v>0</v>
      </c>
      <c r="AF176" s="325"/>
      <c r="AG176" s="326"/>
    </row>
    <row r="177" spans="1:33" s="4" customFormat="1" ht="17.25" customHeight="1">
      <c r="A177" s="231"/>
      <c r="B177" s="233"/>
      <c r="C177" s="306"/>
      <c r="D177" s="97"/>
      <c r="E177" s="98"/>
      <c r="F177" s="98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"/>
      <c r="S177" s="65"/>
      <c r="T177" s="65"/>
      <c r="U177" s="66" t="s">
        <v>236</v>
      </c>
      <c r="V177" s="97">
        <f t="shared" si="46"/>
        <v>0</v>
      </c>
      <c r="W177" s="97">
        <f t="shared" si="46"/>
        <v>0</v>
      </c>
      <c r="X177" s="71">
        <v>0</v>
      </c>
      <c r="Y177" s="97">
        <v>0</v>
      </c>
      <c r="Z177" s="97">
        <v>0</v>
      </c>
      <c r="AA177" s="97">
        <v>0</v>
      </c>
      <c r="AB177" s="97">
        <v>0</v>
      </c>
      <c r="AC177" s="97">
        <v>0</v>
      </c>
      <c r="AD177" s="97">
        <v>0</v>
      </c>
      <c r="AE177" s="97">
        <v>0</v>
      </c>
      <c r="AF177" s="325"/>
      <c r="AG177" s="326"/>
    </row>
    <row r="178" spans="1:33" s="4" customFormat="1" ht="17.25" customHeight="1">
      <c r="A178" s="231"/>
      <c r="B178" s="233"/>
      <c r="C178" s="306"/>
      <c r="D178" s="97"/>
      <c r="E178" s="98"/>
      <c r="F178" s="98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"/>
      <c r="S178" s="99"/>
      <c r="T178" s="99"/>
      <c r="U178" s="66" t="s">
        <v>237</v>
      </c>
      <c r="V178" s="97">
        <f t="shared" si="46"/>
        <v>0</v>
      </c>
      <c r="W178" s="97">
        <f t="shared" si="46"/>
        <v>0</v>
      </c>
      <c r="X178" s="71">
        <v>0</v>
      </c>
      <c r="Y178" s="97">
        <v>0</v>
      </c>
      <c r="Z178" s="97">
        <v>0</v>
      </c>
      <c r="AA178" s="97">
        <v>0</v>
      </c>
      <c r="AB178" s="97">
        <v>0</v>
      </c>
      <c r="AC178" s="97">
        <v>0</v>
      </c>
      <c r="AD178" s="97">
        <v>0</v>
      </c>
      <c r="AE178" s="97">
        <v>0</v>
      </c>
      <c r="AF178" s="325"/>
      <c r="AG178" s="326"/>
    </row>
    <row r="179" spans="1:33" s="4" customFormat="1" ht="17.25" customHeight="1">
      <c r="A179" s="231"/>
      <c r="B179" s="233"/>
      <c r="C179" s="306"/>
      <c r="D179" s="99"/>
      <c r="E179" s="99"/>
      <c r="F179" s="99"/>
      <c r="G179" s="99"/>
      <c r="H179" s="99"/>
      <c r="I179" s="97"/>
      <c r="J179" s="97"/>
      <c r="K179" s="97"/>
      <c r="L179" s="97"/>
      <c r="M179" s="97"/>
      <c r="N179" s="97"/>
      <c r="O179" s="97"/>
      <c r="P179" s="97"/>
      <c r="Q179" s="97"/>
      <c r="R179" s="9"/>
      <c r="S179" s="99"/>
      <c r="T179" s="99"/>
      <c r="U179" s="66" t="s">
        <v>238</v>
      </c>
      <c r="V179" s="97">
        <f t="shared" si="46"/>
        <v>0</v>
      </c>
      <c r="W179" s="97">
        <f t="shared" si="46"/>
        <v>0</v>
      </c>
      <c r="X179" s="71">
        <v>0</v>
      </c>
      <c r="Y179" s="97">
        <v>0</v>
      </c>
      <c r="Z179" s="97">
        <v>0</v>
      </c>
      <c r="AA179" s="97">
        <v>0</v>
      </c>
      <c r="AB179" s="97">
        <v>0</v>
      </c>
      <c r="AC179" s="97">
        <v>0</v>
      </c>
      <c r="AD179" s="97">
        <v>0</v>
      </c>
      <c r="AE179" s="97">
        <v>0</v>
      </c>
      <c r="AF179" s="325"/>
      <c r="AG179" s="326"/>
    </row>
    <row r="180" spans="1:33" s="4" customFormat="1" ht="17.25" customHeight="1">
      <c r="A180" s="231"/>
      <c r="B180" s="233"/>
      <c r="C180" s="97"/>
      <c r="D180" s="97"/>
      <c r="E180" s="98"/>
      <c r="F180" s="98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"/>
      <c r="S180" s="99"/>
      <c r="T180" s="99"/>
      <c r="U180" s="66" t="s">
        <v>244</v>
      </c>
      <c r="V180" s="97">
        <f t="shared" si="46"/>
        <v>0</v>
      </c>
      <c r="W180" s="97">
        <f t="shared" si="46"/>
        <v>0</v>
      </c>
      <c r="X180" s="71">
        <v>0</v>
      </c>
      <c r="Y180" s="97">
        <v>0</v>
      </c>
      <c r="Z180" s="97">
        <v>0</v>
      </c>
      <c r="AA180" s="97">
        <v>0</v>
      </c>
      <c r="AB180" s="97">
        <v>0</v>
      </c>
      <c r="AC180" s="97">
        <v>0</v>
      </c>
      <c r="AD180" s="97">
        <v>0</v>
      </c>
      <c r="AE180" s="97">
        <v>0</v>
      </c>
      <c r="AF180" s="325"/>
      <c r="AG180" s="326"/>
    </row>
    <row r="181" spans="1:33" s="4" customFormat="1" ht="17.25" customHeight="1" thickBot="1">
      <c r="A181" s="257"/>
      <c r="B181" s="272"/>
      <c r="C181" s="100"/>
      <c r="D181" s="97">
        <v>0.7</v>
      </c>
      <c r="E181" s="98"/>
      <c r="F181" s="98">
        <v>1</v>
      </c>
      <c r="G181" s="97"/>
      <c r="H181" s="97">
        <v>1</v>
      </c>
      <c r="I181" s="97"/>
      <c r="J181" s="97"/>
      <c r="K181" s="97"/>
      <c r="L181" s="97"/>
      <c r="M181" s="97"/>
      <c r="N181" s="97"/>
      <c r="O181" s="97"/>
      <c r="P181" s="97"/>
      <c r="Q181" s="97"/>
      <c r="R181" s="9"/>
      <c r="S181" s="140" t="s">
        <v>284</v>
      </c>
      <c r="T181" s="140" t="s">
        <v>285</v>
      </c>
      <c r="U181" s="66" t="s">
        <v>245</v>
      </c>
      <c r="V181" s="172">
        <f>X181+Z181+AB181+AD181</f>
        <v>4777.5</v>
      </c>
      <c r="W181" s="172">
        <f>Y181+AA181+AC181+AE181</f>
        <v>0</v>
      </c>
      <c r="X181" s="71">
        <v>4777.5</v>
      </c>
      <c r="Y181" s="97">
        <v>0</v>
      </c>
      <c r="Z181" s="97">
        <v>0</v>
      </c>
      <c r="AA181" s="97">
        <v>0</v>
      </c>
      <c r="AB181" s="97">
        <v>0</v>
      </c>
      <c r="AC181" s="97">
        <v>0</v>
      </c>
      <c r="AD181" s="97">
        <v>0</v>
      </c>
      <c r="AE181" s="97">
        <v>0</v>
      </c>
      <c r="AF181" s="327"/>
      <c r="AG181" s="328"/>
    </row>
    <row r="182" spans="1:33" s="4" customFormat="1" ht="17.25" customHeight="1">
      <c r="A182" s="230" t="s">
        <v>94</v>
      </c>
      <c r="B182" s="232" t="s">
        <v>242</v>
      </c>
      <c r="C182" s="305">
        <v>4500</v>
      </c>
      <c r="D182" s="93"/>
      <c r="E182" s="94"/>
      <c r="F182" s="94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5"/>
      <c r="S182" s="96"/>
      <c r="T182" s="96"/>
      <c r="U182" s="68" t="s">
        <v>85</v>
      </c>
      <c r="V182" s="69">
        <f aca="true" t="shared" si="47" ref="V182:AE182">SUM(V183:V187)</f>
        <v>0</v>
      </c>
      <c r="W182" s="69">
        <f t="shared" si="47"/>
        <v>0</v>
      </c>
      <c r="X182" s="69">
        <f t="shared" si="47"/>
        <v>0</v>
      </c>
      <c r="Y182" s="69">
        <f t="shared" si="47"/>
        <v>0</v>
      </c>
      <c r="Z182" s="69">
        <f t="shared" si="47"/>
        <v>0</v>
      </c>
      <c r="AA182" s="69">
        <f t="shared" si="47"/>
        <v>0</v>
      </c>
      <c r="AB182" s="69">
        <f t="shared" si="47"/>
        <v>0</v>
      </c>
      <c r="AC182" s="69">
        <f t="shared" si="47"/>
        <v>0</v>
      </c>
      <c r="AD182" s="69">
        <f t="shared" si="47"/>
        <v>0</v>
      </c>
      <c r="AE182" s="69">
        <f t="shared" si="47"/>
        <v>0</v>
      </c>
      <c r="AF182" s="323" t="s">
        <v>13</v>
      </c>
      <c r="AG182" s="324"/>
    </row>
    <row r="183" spans="1:33" s="4" customFormat="1" ht="17.25" customHeight="1">
      <c r="A183" s="231"/>
      <c r="B183" s="233"/>
      <c r="C183" s="306"/>
      <c r="D183" s="97"/>
      <c r="E183" s="98"/>
      <c r="F183" s="98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"/>
      <c r="S183" s="65"/>
      <c r="T183" s="65"/>
      <c r="U183" s="66" t="s">
        <v>81</v>
      </c>
      <c r="V183" s="97">
        <f aca="true" t="shared" si="48" ref="V183:W187">X183+Z183+AB183+AD183</f>
        <v>0</v>
      </c>
      <c r="W183" s="97">
        <f t="shared" si="48"/>
        <v>0</v>
      </c>
      <c r="X183" s="71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325"/>
      <c r="AG183" s="326"/>
    </row>
    <row r="184" spans="1:33" s="4" customFormat="1" ht="17.25" customHeight="1">
      <c r="A184" s="231"/>
      <c r="B184" s="233"/>
      <c r="C184" s="306"/>
      <c r="D184" s="97"/>
      <c r="E184" s="98"/>
      <c r="F184" s="98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"/>
      <c r="S184" s="99"/>
      <c r="T184" s="99"/>
      <c r="U184" s="66" t="s">
        <v>82</v>
      </c>
      <c r="V184" s="97">
        <f t="shared" si="48"/>
        <v>0</v>
      </c>
      <c r="W184" s="97">
        <f t="shared" si="48"/>
        <v>0</v>
      </c>
      <c r="X184" s="71">
        <v>0</v>
      </c>
      <c r="Y184" s="97">
        <v>0</v>
      </c>
      <c r="Z184" s="97">
        <v>0</v>
      </c>
      <c r="AA184" s="97">
        <v>0</v>
      </c>
      <c r="AB184" s="97">
        <v>0</v>
      </c>
      <c r="AC184" s="97">
        <v>0</v>
      </c>
      <c r="AD184" s="97">
        <v>0</v>
      </c>
      <c r="AE184" s="97">
        <v>0</v>
      </c>
      <c r="AF184" s="325"/>
      <c r="AG184" s="326"/>
    </row>
    <row r="185" spans="1:33" s="4" customFormat="1" ht="17.25" customHeight="1">
      <c r="A185" s="231"/>
      <c r="B185" s="233"/>
      <c r="C185" s="306"/>
      <c r="D185" s="97"/>
      <c r="E185" s="98"/>
      <c r="F185" s="98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"/>
      <c r="S185" s="65"/>
      <c r="T185" s="65"/>
      <c r="U185" s="66" t="s">
        <v>236</v>
      </c>
      <c r="V185" s="97">
        <f t="shared" si="48"/>
        <v>0</v>
      </c>
      <c r="W185" s="97">
        <f t="shared" si="48"/>
        <v>0</v>
      </c>
      <c r="X185" s="71">
        <v>0</v>
      </c>
      <c r="Y185" s="97">
        <v>0</v>
      </c>
      <c r="Z185" s="97">
        <v>0</v>
      </c>
      <c r="AA185" s="97">
        <v>0</v>
      </c>
      <c r="AB185" s="97">
        <v>0</v>
      </c>
      <c r="AC185" s="97">
        <v>0</v>
      </c>
      <c r="AD185" s="97">
        <v>0</v>
      </c>
      <c r="AE185" s="97">
        <v>0</v>
      </c>
      <c r="AF185" s="325"/>
      <c r="AG185" s="326"/>
    </row>
    <row r="186" spans="1:33" s="4" customFormat="1" ht="17.25" customHeight="1">
      <c r="A186" s="231"/>
      <c r="B186" s="233"/>
      <c r="C186" s="306"/>
      <c r="D186" s="97"/>
      <c r="E186" s="98"/>
      <c r="F186" s="98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"/>
      <c r="S186" s="99"/>
      <c r="T186" s="99"/>
      <c r="U186" s="66" t="s">
        <v>237</v>
      </c>
      <c r="V186" s="97">
        <f t="shared" si="48"/>
        <v>0</v>
      </c>
      <c r="W186" s="97">
        <f t="shared" si="48"/>
        <v>0</v>
      </c>
      <c r="X186" s="71">
        <v>0</v>
      </c>
      <c r="Y186" s="97">
        <v>0</v>
      </c>
      <c r="Z186" s="97">
        <v>0</v>
      </c>
      <c r="AA186" s="97">
        <v>0</v>
      </c>
      <c r="AB186" s="97">
        <v>0</v>
      </c>
      <c r="AC186" s="97">
        <v>0</v>
      </c>
      <c r="AD186" s="97">
        <v>0</v>
      </c>
      <c r="AE186" s="97">
        <v>0</v>
      </c>
      <c r="AF186" s="325"/>
      <c r="AG186" s="326"/>
    </row>
    <row r="187" spans="1:33" s="4" customFormat="1" ht="17.25" customHeight="1">
      <c r="A187" s="231"/>
      <c r="B187" s="233"/>
      <c r="C187" s="306"/>
      <c r="D187" s="99"/>
      <c r="E187" s="99"/>
      <c r="F187" s="99"/>
      <c r="G187" s="99"/>
      <c r="H187" s="99"/>
      <c r="I187" s="177"/>
      <c r="J187" s="177"/>
      <c r="K187" s="177"/>
      <c r="L187" s="177"/>
      <c r="M187" s="177"/>
      <c r="N187" s="177"/>
      <c r="O187" s="177"/>
      <c r="P187" s="177"/>
      <c r="Q187" s="177"/>
      <c r="R187" s="9"/>
      <c r="S187" s="99"/>
      <c r="T187" s="99"/>
      <c r="U187" s="178" t="s">
        <v>238</v>
      </c>
      <c r="V187" s="177">
        <f t="shared" si="48"/>
        <v>0</v>
      </c>
      <c r="W187" s="177">
        <f t="shared" si="48"/>
        <v>0</v>
      </c>
      <c r="X187" s="71">
        <v>0</v>
      </c>
      <c r="Y187" s="97">
        <v>0</v>
      </c>
      <c r="Z187" s="97">
        <v>0</v>
      </c>
      <c r="AA187" s="97">
        <v>0</v>
      </c>
      <c r="AB187" s="97">
        <v>0</v>
      </c>
      <c r="AC187" s="97">
        <v>0</v>
      </c>
      <c r="AD187" s="97">
        <v>0</v>
      </c>
      <c r="AE187" s="97">
        <v>0</v>
      </c>
      <c r="AF187" s="325"/>
      <c r="AG187" s="326"/>
    </row>
    <row r="188" spans="1:33" s="4" customFormat="1" ht="17.25" customHeight="1">
      <c r="A188" s="231"/>
      <c r="B188" s="233"/>
      <c r="C188" s="97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178" t="s">
        <v>244</v>
      </c>
      <c r="V188" s="177">
        <f>X188+Z188+AB188+AD188</f>
        <v>0</v>
      </c>
      <c r="W188" s="177">
        <f>Y188+AA188+AC188+AE188</f>
        <v>0</v>
      </c>
      <c r="X188" s="71">
        <v>0</v>
      </c>
      <c r="Y188" s="97">
        <v>0</v>
      </c>
      <c r="Z188" s="97">
        <v>0</v>
      </c>
      <c r="AA188" s="97">
        <v>0</v>
      </c>
      <c r="AB188" s="97">
        <v>0</v>
      </c>
      <c r="AC188" s="97">
        <v>0</v>
      </c>
      <c r="AD188" s="97">
        <v>0</v>
      </c>
      <c r="AE188" s="97">
        <v>0</v>
      </c>
      <c r="AF188" s="325"/>
      <c r="AG188" s="326"/>
    </row>
    <row r="189" spans="1:33" s="4" customFormat="1" ht="17.25" customHeight="1" thickBot="1">
      <c r="A189" s="257"/>
      <c r="B189" s="272"/>
      <c r="C189" s="100"/>
      <c r="D189" s="97">
        <v>4.5</v>
      </c>
      <c r="E189" s="98"/>
      <c r="F189" s="98">
        <v>1</v>
      </c>
      <c r="G189" s="97"/>
      <c r="H189" s="97">
        <v>1</v>
      </c>
      <c r="I189" s="97"/>
      <c r="J189" s="97"/>
      <c r="K189" s="97"/>
      <c r="L189" s="97"/>
      <c r="M189" s="97"/>
      <c r="N189" s="97"/>
      <c r="O189" s="97"/>
      <c r="P189" s="97"/>
      <c r="Q189" s="97"/>
      <c r="R189" s="9"/>
      <c r="S189" s="140" t="s">
        <v>284</v>
      </c>
      <c r="T189" s="140" t="s">
        <v>285</v>
      </c>
      <c r="U189" s="178" t="s">
        <v>245</v>
      </c>
      <c r="V189" s="172">
        <f>X189+Z188+AB188+AD188</f>
        <v>50000</v>
      </c>
      <c r="W189" s="172">
        <f>Y188+AA188+AC188+AE188</f>
        <v>0</v>
      </c>
      <c r="X189" s="71">
        <v>50000</v>
      </c>
      <c r="Y189" s="97">
        <v>0</v>
      </c>
      <c r="Z189" s="97">
        <v>0</v>
      </c>
      <c r="AA189" s="97">
        <v>0</v>
      </c>
      <c r="AB189" s="97">
        <v>0</v>
      </c>
      <c r="AC189" s="97">
        <v>0</v>
      </c>
      <c r="AD189" s="97">
        <v>0</v>
      </c>
      <c r="AE189" s="97">
        <v>0</v>
      </c>
      <c r="AF189" s="327"/>
      <c r="AG189" s="328"/>
    </row>
    <row r="190" spans="1:33" s="4" customFormat="1" ht="17.25" customHeight="1">
      <c r="A190" s="230" t="s">
        <v>115</v>
      </c>
      <c r="B190" s="232" t="s">
        <v>288</v>
      </c>
      <c r="C190" s="305">
        <v>1400</v>
      </c>
      <c r="D190" s="93"/>
      <c r="E190" s="94"/>
      <c r="F190" s="94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5"/>
      <c r="S190" s="96"/>
      <c r="T190" s="96"/>
      <c r="U190" s="68" t="s">
        <v>85</v>
      </c>
      <c r="V190" s="69">
        <f aca="true" t="shared" si="49" ref="V190:AE190">SUM(V191:V195)</f>
        <v>0</v>
      </c>
      <c r="W190" s="69">
        <f t="shared" si="49"/>
        <v>0</v>
      </c>
      <c r="X190" s="69">
        <f t="shared" si="49"/>
        <v>0</v>
      </c>
      <c r="Y190" s="69">
        <f t="shared" si="49"/>
        <v>0</v>
      </c>
      <c r="Z190" s="69">
        <f t="shared" si="49"/>
        <v>0</v>
      </c>
      <c r="AA190" s="69">
        <f t="shared" si="49"/>
        <v>0</v>
      </c>
      <c r="AB190" s="69">
        <f t="shared" si="49"/>
        <v>0</v>
      </c>
      <c r="AC190" s="69">
        <f t="shared" si="49"/>
        <v>0</v>
      </c>
      <c r="AD190" s="69">
        <f t="shared" si="49"/>
        <v>0</v>
      </c>
      <c r="AE190" s="69">
        <f t="shared" si="49"/>
        <v>0</v>
      </c>
      <c r="AF190" s="323" t="s">
        <v>13</v>
      </c>
      <c r="AG190" s="324"/>
    </row>
    <row r="191" spans="1:33" s="4" customFormat="1" ht="17.25" customHeight="1">
      <c r="A191" s="231"/>
      <c r="B191" s="233"/>
      <c r="C191" s="306"/>
      <c r="D191" s="97"/>
      <c r="E191" s="98"/>
      <c r="F191" s="98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"/>
      <c r="S191" s="65"/>
      <c r="T191" s="65"/>
      <c r="U191" s="66" t="s">
        <v>81</v>
      </c>
      <c r="V191" s="97">
        <f aca="true" t="shared" si="50" ref="V191:W195">X191+Z191+AB191+AD191</f>
        <v>0</v>
      </c>
      <c r="W191" s="97">
        <f t="shared" si="50"/>
        <v>0</v>
      </c>
      <c r="X191" s="71">
        <v>0</v>
      </c>
      <c r="Y191" s="97">
        <v>0</v>
      </c>
      <c r="Z191" s="97">
        <v>0</v>
      </c>
      <c r="AA191" s="97">
        <v>0</v>
      </c>
      <c r="AB191" s="97">
        <v>0</v>
      </c>
      <c r="AC191" s="97">
        <v>0</v>
      </c>
      <c r="AD191" s="97">
        <v>0</v>
      </c>
      <c r="AE191" s="97">
        <v>0</v>
      </c>
      <c r="AF191" s="325"/>
      <c r="AG191" s="326"/>
    </row>
    <row r="192" spans="1:33" s="4" customFormat="1" ht="17.25" customHeight="1">
      <c r="A192" s="231"/>
      <c r="B192" s="233"/>
      <c r="C192" s="306"/>
      <c r="D192" s="97"/>
      <c r="E192" s="98"/>
      <c r="F192" s="98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"/>
      <c r="S192" s="99"/>
      <c r="T192" s="99"/>
      <c r="U192" s="66" t="s">
        <v>82</v>
      </c>
      <c r="V192" s="97">
        <f t="shared" si="50"/>
        <v>0</v>
      </c>
      <c r="W192" s="97">
        <f t="shared" si="50"/>
        <v>0</v>
      </c>
      <c r="X192" s="71">
        <v>0</v>
      </c>
      <c r="Y192" s="97">
        <v>0</v>
      </c>
      <c r="Z192" s="97">
        <v>0</v>
      </c>
      <c r="AA192" s="97">
        <v>0</v>
      </c>
      <c r="AB192" s="97">
        <v>0</v>
      </c>
      <c r="AC192" s="97">
        <v>0</v>
      </c>
      <c r="AD192" s="97">
        <v>0</v>
      </c>
      <c r="AE192" s="97">
        <v>0</v>
      </c>
      <c r="AF192" s="325"/>
      <c r="AG192" s="326"/>
    </row>
    <row r="193" spans="1:33" s="4" customFormat="1" ht="17.25" customHeight="1">
      <c r="A193" s="231"/>
      <c r="B193" s="233"/>
      <c r="C193" s="306"/>
      <c r="D193" s="97"/>
      <c r="E193" s="98"/>
      <c r="F193" s="98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"/>
      <c r="S193" s="65"/>
      <c r="T193" s="65"/>
      <c r="U193" s="66" t="s">
        <v>236</v>
      </c>
      <c r="V193" s="97">
        <f t="shared" si="50"/>
        <v>0</v>
      </c>
      <c r="W193" s="97">
        <f t="shared" si="50"/>
        <v>0</v>
      </c>
      <c r="X193" s="71">
        <v>0</v>
      </c>
      <c r="Y193" s="97">
        <v>0</v>
      </c>
      <c r="Z193" s="97">
        <v>0</v>
      </c>
      <c r="AA193" s="97">
        <v>0</v>
      </c>
      <c r="AB193" s="97">
        <v>0</v>
      </c>
      <c r="AC193" s="97">
        <v>0</v>
      </c>
      <c r="AD193" s="97">
        <v>0</v>
      </c>
      <c r="AE193" s="97">
        <v>0</v>
      </c>
      <c r="AF193" s="325"/>
      <c r="AG193" s="326"/>
    </row>
    <row r="194" spans="1:33" s="4" customFormat="1" ht="17.25" customHeight="1">
      <c r="A194" s="231"/>
      <c r="B194" s="233"/>
      <c r="C194" s="306"/>
      <c r="D194" s="97"/>
      <c r="E194" s="98"/>
      <c r="F194" s="98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"/>
      <c r="S194" s="99"/>
      <c r="T194" s="99"/>
      <c r="U194" s="66" t="s">
        <v>237</v>
      </c>
      <c r="V194" s="97">
        <f t="shared" si="50"/>
        <v>0</v>
      </c>
      <c r="W194" s="97">
        <f t="shared" si="50"/>
        <v>0</v>
      </c>
      <c r="X194" s="71">
        <v>0</v>
      </c>
      <c r="Y194" s="97">
        <v>0</v>
      </c>
      <c r="Z194" s="97">
        <v>0</v>
      </c>
      <c r="AA194" s="97">
        <v>0</v>
      </c>
      <c r="AB194" s="97">
        <v>0</v>
      </c>
      <c r="AC194" s="97">
        <v>0</v>
      </c>
      <c r="AD194" s="97">
        <v>0</v>
      </c>
      <c r="AE194" s="97">
        <v>0</v>
      </c>
      <c r="AF194" s="325"/>
      <c r="AG194" s="326"/>
    </row>
    <row r="195" spans="1:33" s="4" customFormat="1" ht="17.25" customHeight="1">
      <c r="A195" s="231"/>
      <c r="B195" s="233"/>
      <c r="C195" s="306"/>
      <c r="D195" s="99"/>
      <c r="E195" s="99"/>
      <c r="F195" s="99"/>
      <c r="G195" s="99"/>
      <c r="H195" s="99"/>
      <c r="I195" s="97"/>
      <c r="J195" s="97"/>
      <c r="K195" s="97"/>
      <c r="L195" s="97"/>
      <c r="M195" s="97"/>
      <c r="N195" s="97"/>
      <c r="O195" s="97"/>
      <c r="P195" s="97"/>
      <c r="Q195" s="97"/>
      <c r="R195" s="9"/>
      <c r="U195" s="66" t="s">
        <v>238</v>
      </c>
      <c r="V195" s="97">
        <f t="shared" si="50"/>
        <v>0</v>
      </c>
      <c r="W195" s="97">
        <f t="shared" si="50"/>
        <v>0</v>
      </c>
      <c r="X195" s="71">
        <v>0</v>
      </c>
      <c r="Y195" s="97">
        <v>0</v>
      </c>
      <c r="Z195" s="97">
        <v>0</v>
      </c>
      <c r="AA195" s="97">
        <v>0</v>
      </c>
      <c r="AB195" s="97">
        <v>0</v>
      </c>
      <c r="AC195" s="97">
        <v>0</v>
      </c>
      <c r="AD195" s="97">
        <v>0</v>
      </c>
      <c r="AE195" s="97">
        <v>0</v>
      </c>
      <c r="AF195" s="325"/>
      <c r="AG195" s="326"/>
    </row>
    <row r="196" spans="1:33" s="4" customFormat="1" ht="17.25" customHeight="1">
      <c r="A196" s="231"/>
      <c r="B196" s="233"/>
      <c r="C196" s="97"/>
      <c r="D196" s="97"/>
      <c r="E196" s="98"/>
      <c r="F196" s="98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"/>
      <c r="S196" s="99"/>
      <c r="T196" s="99"/>
      <c r="U196" s="66" t="s">
        <v>244</v>
      </c>
      <c r="V196" s="97">
        <f>X196+Z196+AB196+AD196</f>
        <v>0</v>
      </c>
      <c r="W196" s="97">
        <f>Y196+AA196+AC196+AE196</f>
        <v>0</v>
      </c>
      <c r="X196" s="71">
        <v>0</v>
      </c>
      <c r="Y196" s="97">
        <v>0</v>
      </c>
      <c r="Z196" s="97">
        <v>0</v>
      </c>
      <c r="AA196" s="97">
        <v>0</v>
      </c>
      <c r="AB196" s="97">
        <v>0</v>
      </c>
      <c r="AC196" s="97">
        <v>0</v>
      </c>
      <c r="AD196" s="97">
        <v>0</v>
      </c>
      <c r="AE196" s="97">
        <v>0</v>
      </c>
      <c r="AF196" s="325"/>
      <c r="AG196" s="326"/>
    </row>
    <row r="197" spans="1:33" s="4" customFormat="1" ht="17.25" customHeight="1" thickBot="1">
      <c r="A197" s="257"/>
      <c r="B197" s="272"/>
      <c r="C197" s="100"/>
      <c r="D197" s="97">
        <v>1.4</v>
      </c>
      <c r="E197" s="98"/>
      <c r="F197" s="98">
        <v>1</v>
      </c>
      <c r="G197" s="97"/>
      <c r="H197" s="97">
        <v>1</v>
      </c>
      <c r="I197" s="97"/>
      <c r="J197" s="97"/>
      <c r="K197" s="97"/>
      <c r="L197" s="97"/>
      <c r="M197" s="97"/>
      <c r="N197" s="97"/>
      <c r="O197" s="97"/>
      <c r="P197" s="97"/>
      <c r="Q197" s="97"/>
      <c r="R197" s="9"/>
      <c r="S197" s="140" t="s">
        <v>284</v>
      </c>
      <c r="T197" s="140" t="s">
        <v>285</v>
      </c>
      <c r="U197" s="66" t="s">
        <v>245</v>
      </c>
      <c r="V197" s="172">
        <f>X197+Z197+AB197+AD197</f>
        <v>15000</v>
      </c>
      <c r="W197" s="172">
        <f>Y197+AA197+AC197+AE197</f>
        <v>0</v>
      </c>
      <c r="X197" s="71">
        <v>15000</v>
      </c>
      <c r="Y197" s="97">
        <v>0</v>
      </c>
      <c r="Z197" s="97">
        <v>0</v>
      </c>
      <c r="AA197" s="97">
        <v>0</v>
      </c>
      <c r="AB197" s="97">
        <v>0</v>
      </c>
      <c r="AC197" s="97">
        <v>0</v>
      </c>
      <c r="AD197" s="97">
        <v>0</v>
      </c>
      <c r="AE197" s="97">
        <v>0</v>
      </c>
      <c r="AF197" s="327"/>
      <c r="AG197" s="328"/>
    </row>
    <row r="198" spans="1:33" s="4" customFormat="1" ht="17.25" customHeight="1">
      <c r="A198" s="230" t="s">
        <v>116</v>
      </c>
      <c r="B198" s="232" t="s">
        <v>106</v>
      </c>
      <c r="C198" s="305">
        <v>240</v>
      </c>
      <c r="D198" s="93"/>
      <c r="E198" s="94"/>
      <c r="F198" s="94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5"/>
      <c r="S198" s="96"/>
      <c r="T198" s="96"/>
      <c r="U198" s="68" t="s">
        <v>85</v>
      </c>
      <c r="V198" s="69">
        <f>SUM(V199:V203)</f>
        <v>2500</v>
      </c>
      <c r="W198" s="69">
        <f>SUM(W199:W203)</f>
        <v>0</v>
      </c>
      <c r="X198" s="69">
        <f>SUM(X199:X203)</f>
        <v>2500</v>
      </c>
      <c r="Y198" s="69">
        <f aca="true" t="shared" si="51" ref="Y198:AE198">SUM(Y199:Y202)</f>
        <v>0</v>
      </c>
      <c r="Z198" s="69">
        <f t="shared" si="51"/>
        <v>0</v>
      </c>
      <c r="AA198" s="69">
        <f t="shared" si="51"/>
        <v>0</v>
      </c>
      <c r="AB198" s="69">
        <f t="shared" si="51"/>
        <v>0</v>
      </c>
      <c r="AC198" s="69">
        <f t="shared" si="51"/>
        <v>0</v>
      </c>
      <c r="AD198" s="69">
        <f t="shared" si="51"/>
        <v>0</v>
      </c>
      <c r="AE198" s="69">
        <f t="shared" si="51"/>
        <v>0</v>
      </c>
      <c r="AF198" s="323" t="s">
        <v>13</v>
      </c>
      <c r="AG198" s="324"/>
    </row>
    <row r="199" spans="1:33" s="4" customFormat="1" ht="17.25" customHeight="1">
      <c r="A199" s="231"/>
      <c r="B199" s="233"/>
      <c r="C199" s="306"/>
      <c r="D199" s="97"/>
      <c r="E199" s="98"/>
      <c r="F199" s="98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"/>
      <c r="S199" s="65"/>
      <c r="T199" s="65"/>
      <c r="U199" s="66" t="s">
        <v>81</v>
      </c>
      <c r="V199" s="97">
        <f aca="true" t="shared" si="52" ref="V199:W203">X199+Z199+AB199+AD199</f>
        <v>0</v>
      </c>
      <c r="W199" s="97">
        <f t="shared" si="52"/>
        <v>0</v>
      </c>
      <c r="X199" s="71">
        <v>0</v>
      </c>
      <c r="Y199" s="97">
        <v>0</v>
      </c>
      <c r="Z199" s="97">
        <v>0</v>
      </c>
      <c r="AA199" s="97">
        <v>0</v>
      </c>
      <c r="AB199" s="97">
        <v>0</v>
      </c>
      <c r="AC199" s="97">
        <v>0</v>
      </c>
      <c r="AD199" s="97">
        <v>0</v>
      </c>
      <c r="AE199" s="97">
        <v>0</v>
      </c>
      <c r="AF199" s="325"/>
      <c r="AG199" s="326"/>
    </row>
    <row r="200" spans="1:33" s="4" customFormat="1" ht="17.25" customHeight="1">
      <c r="A200" s="231"/>
      <c r="B200" s="233"/>
      <c r="C200" s="306"/>
      <c r="D200" s="97"/>
      <c r="E200" s="98"/>
      <c r="F200" s="98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"/>
      <c r="S200" s="99"/>
      <c r="T200" s="99"/>
      <c r="U200" s="66" t="s">
        <v>82</v>
      </c>
      <c r="V200" s="97">
        <f t="shared" si="52"/>
        <v>0</v>
      </c>
      <c r="W200" s="97">
        <f t="shared" si="52"/>
        <v>0</v>
      </c>
      <c r="X200" s="71">
        <v>0</v>
      </c>
      <c r="Y200" s="97">
        <v>0</v>
      </c>
      <c r="Z200" s="97">
        <v>0</v>
      </c>
      <c r="AA200" s="97">
        <v>0</v>
      </c>
      <c r="AB200" s="97">
        <v>0</v>
      </c>
      <c r="AC200" s="97">
        <v>0</v>
      </c>
      <c r="AD200" s="97">
        <v>0</v>
      </c>
      <c r="AE200" s="97">
        <v>0</v>
      </c>
      <c r="AF200" s="325"/>
      <c r="AG200" s="326"/>
    </row>
    <row r="201" spans="1:33" s="4" customFormat="1" ht="17.25" customHeight="1">
      <c r="A201" s="231"/>
      <c r="B201" s="233"/>
      <c r="C201" s="306"/>
      <c r="D201" s="97"/>
      <c r="E201" s="98"/>
      <c r="F201" s="98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"/>
      <c r="S201" s="65"/>
      <c r="T201" s="65"/>
      <c r="U201" s="66" t="s">
        <v>236</v>
      </c>
      <c r="V201" s="97">
        <f t="shared" si="52"/>
        <v>0</v>
      </c>
      <c r="W201" s="97">
        <f t="shared" si="52"/>
        <v>0</v>
      </c>
      <c r="X201" s="71">
        <v>0</v>
      </c>
      <c r="Y201" s="97">
        <v>0</v>
      </c>
      <c r="Z201" s="97">
        <v>0</v>
      </c>
      <c r="AA201" s="97">
        <v>0</v>
      </c>
      <c r="AB201" s="97">
        <v>0</v>
      </c>
      <c r="AC201" s="97">
        <v>0</v>
      </c>
      <c r="AD201" s="97">
        <v>0</v>
      </c>
      <c r="AE201" s="97">
        <v>0</v>
      </c>
      <c r="AF201" s="325"/>
      <c r="AG201" s="326"/>
    </row>
    <row r="202" spans="1:33" s="4" customFormat="1" ht="17.25" customHeight="1">
      <c r="A202" s="231"/>
      <c r="B202" s="233"/>
      <c r="C202" s="306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181" t="s">
        <v>237</v>
      </c>
      <c r="V202" s="180">
        <f t="shared" si="52"/>
        <v>0</v>
      </c>
      <c r="W202" s="180">
        <f t="shared" si="52"/>
        <v>0</v>
      </c>
      <c r="X202" s="71">
        <v>0</v>
      </c>
      <c r="Y202" s="97">
        <v>0</v>
      </c>
      <c r="Z202" s="97">
        <v>0</v>
      </c>
      <c r="AA202" s="97">
        <v>0</v>
      </c>
      <c r="AB202" s="97">
        <v>0</v>
      </c>
      <c r="AC202" s="97">
        <v>0</v>
      </c>
      <c r="AD202" s="97">
        <v>0</v>
      </c>
      <c r="AE202" s="97">
        <v>0</v>
      </c>
      <c r="AF202" s="325"/>
      <c r="AG202" s="326"/>
    </row>
    <row r="203" spans="1:33" s="4" customFormat="1" ht="17.25" customHeight="1">
      <c r="A203" s="231"/>
      <c r="B203" s="233"/>
      <c r="C203" s="306"/>
      <c r="D203" s="97">
        <v>0.2</v>
      </c>
      <c r="E203" s="98"/>
      <c r="F203" s="98">
        <v>1</v>
      </c>
      <c r="G203" s="97"/>
      <c r="H203" s="97">
        <v>1</v>
      </c>
      <c r="I203" s="97"/>
      <c r="J203" s="97"/>
      <c r="K203" s="97"/>
      <c r="L203" s="97"/>
      <c r="M203" s="97"/>
      <c r="N203" s="97"/>
      <c r="O203" s="97"/>
      <c r="P203" s="97"/>
      <c r="Q203" s="97"/>
      <c r="R203" s="9"/>
      <c r="S203" s="140" t="s">
        <v>284</v>
      </c>
      <c r="T203" s="140" t="s">
        <v>285</v>
      </c>
      <c r="U203" s="181" t="s">
        <v>238</v>
      </c>
      <c r="V203" s="180">
        <f t="shared" si="52"/>
        <v>2500</v>
      </c>
      <c r="W203" s="180">
        <f t="shared" si="52"/>
        <v>0</v>
      </c>
      <c r="X203" s="71">
        <v>2500</v>
      </c>
      <c r="Y203" s="97">
        <v>0</v>
      </c>
      <c r="Z203" s="97">
        <v>0</v>
      </c>
      <c r="AA203" s="97">
        <v>0</v>
      </c>
      <c r="AB203" s="97">
        <v>0</v>
      </c>
      <c r="AC203" s="97">
        <v>0</v>
      </c>
      <c r="AD203" s="97">
        <v>0</v>
      </c>
      <c r="AE203" s="97">
        <v>0</v>
      </c>
      <c r="AF203" s="325"/>
      <c r="AG203" s="326"/>
    </row>
    <row r="204" spans="1:33" s="4" customFormat="1" ht="17.25" customHeight="1">
      <c r="A204" s="231"/>
      <c r="B204" s="233"/>
      <c r="C204" s="97"/>
      <c r="D204" s="97"/>
      <c r="E204" s="98"/>
      <c r="F204" s="98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"/>
      <c r="S204" s="99"/>
      <c r="T204" s="99"/>
      <c r="U204" s="181" t="s">
        <v>244</v>
      </c>
      <c r="V204" s="97">
        <f>X204+Z204+AB204+AD204</f>
        <v>0</v>
      </c>
      <c r="W204" s="97">
        <f>Y204+AA204+AC204+AE204</f>
        <v>0</v>
      </c>
      <c r="X204" s="71">
        <v>0</v>
      </c>
      <c r="Y204" s="97">
        <v>0</v>
      </c>
      <c r="Z204" s="97">
        <v>0</v>
      </c>
      <c r="AA204" s="97">
        <v>0</v>
      </c>
      <c r="AB204" s="97">
        <v>0</v>
      </c>
      <c r="AC204" s="97">
        <v>0</v>
      </c>
      <c r="AD204" s="97">
        <v>0</v>
      </c>
      <c r="AE204" s="97">
        <v>0</v>
      </c>
      <c r="AF204" s="325"/>
      <c r="AG204" s="326"/>
    </row>
    <row r="205" spans="1:33" s="4" customFormat="1" ht="17.25" customHeight="1" thickBot="1">
      <c r="A205" s="257"/>
      <c r="B205" s="272"/>
      <c r="C205" s="100"/>
      <c r="D205" s="97"/>
      <c r="E205" s="98"/>
      <c r="F205" s="98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"/>
      <c r="S205" s="65"/>
      <c r="T205" s="65"/>
      <c r="U205" s="181" t="s">
        <v>245</v>
      </c>
      <c r="V205" s="97">
        <f>X205+Z205+AB205+AD205</f>
        <v>0</v>
      </c>
      <c r="W205" s="97">
        <f>Y205+AA205+AC205+AE205</f>
        <v>0</v>
      </c>
      <c r="X205" s="71">
        <v>0</v>
      </c>
      <c r="Y205" s="97">
        <v>0</v>
      </c>
      <c r="Z205" s="97">
        <v>0</v>
      </c>
      <c r="AA205" s="97">
        <v>0</v>
      </c>
      <c r="AB205" s="97">
        <v>0</v>
      </c>
      <c r="AC205" s="97">
        <v>0</v>
      </c>
      <c r="AD205" s="97">
        <v>0</v>
      </c>
      <c r="AE205" s="97">
        <v>0</v>
      </c>
      <c r="AF205" s="327"/>
      <c r="AG205" s="328"/>
    </row>
    <row r="206" spans="1:33" s="4" customFormat="1" ht="17.25" customHeight="1">
      <c r="A206" s="230" t="s">
        <v>118</v>
      </c>
      <c r="B206" s="232" t="s">
        <v>107</v>
      </c>
      <c r="C206" s="305">
        <v>160</v>
      </c>
      <c r="D206" s="93"/>
      <c r="E206" s="94"/>
      <c r="F206" s="94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5"/>
      <c r="S206" s="96"/>
      <c r="T206" s="96"/>
      <c r="U206" s="68" t="s">
        <v>85</v>
      </c>
      <c r="V206" s="69">
        <f aca="true" t="shared" si="53" ref="V206:AE206">SUM(V207:V211)</f>
        <v>0</v>
      </c>
      <c r="W206" s="69">
        <f t="shared" si="53"/>
        <v>0</v>
      </c>
      <c r="X206" s="69">
        <f t="shared" si="53"/>
        <v>0</v>
      </c>
      <c r="Y206" s="69">
        <f t="shared" si="53"/>
        <v>0</v>
      </c>
      <c r="Z206" s="69">
        <f t="shared" si="53"/>
        <v>0</v>
      </c>
      <c r="AA206" s="69">
        <f t="shared" si="53"/>
        <v>0</v>
      </c>
      <c r="AB206" s="69">
        <f t="shared" si="53"/>
        <v>0</v>
      </c>
      <c r="AC206" s="69">
        <f t="shared" si="53"/>
        <v>0</v>
      </c>
      <c r="AD206" s="69">
        <f t="shared" si="53"/>
        <v>0</v>
      </c>
      <c r="AE206" s="69">
        <f t="shared" si="53"/>
        <v>0</v>
      </c>
      <c r="AF206" s="323" t="s">
        <v>13</v>
      </c>
      <c r="AG206" s="324"/>
    </row>
    <row r="207" spans="1:33" s="4" customFormat="1" ht="17.25" customHeight="1">
      <c r="A207" s="231"/>
      <c r="B207" s="233"/>
      <c r="C207" s="306"/>
      <c r="D207" s="97"/>
      <c r="E207" s="98"/>
      <c r="F207" s="98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"/>
      <c r="S207" s="65"/>
      <c r="T207" s="65"/>
      <c r="U207" s="66" t="s">
        <v>81</v>
      </c>
      <c r="V207" s="97">
        <f aca="true" t="shared" si="54" ref="V207:W212">X207+Z207+AB207+AD207</f>
        <v>0</v>
      </c>
      <c r="W207" s="97">
        <f t="shared" si="54"/>
        <v>0</v>
      </c>
      <c r="X207" s="71">
        <v>0</v>
      </c>
      <c r="Y207" s="97">
        <v>0</v>
      </c>
      <c r="Z207" s="97">
        <v>0</v>
      </c>
      <c r="AA207" s="97">
        <v>0</v>
      </c>
      <c r="AB207" s="97">
        <v>0</v>
      </c>
      <c r="AC207" s="97">
        <v>0</v>
      </c>
      <c r="AD207" s="97">
        <v>0</v>
      </c>
      <c r="AE207" s="97">
        <v>0</v>
      </c>
      <c r="AF207" s="325"/>
      <c r="AG207" s="326"/>
    </row>
    <row r="208" spans="1:33" s="4" customFormat="1" ht="17.25" customHeight="1">
      <c r="A208" s="231"/>
      <c r="B208" s="233"/>
      <c r="C208" s="306"/>
      <c r="D208" s="97"/>
      <c r="E208" s="98"/>
      <c r="F208" s="98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"/>
      <c r="S208" s="99"/>
      <c r="T208" s="99"/>
      <c r="U208" s="66" t="s">
        <v>82</v>
      </c>
      <c r="V208" s="97">
        <f t="shared" si="54"/>
        <v>0</v>
      </c>
      <c r="W208" s="97">
        <f t="shared" si="54"/>
        <v>0</v>
      </c>
      <c r="X208" s="71">
        <v>0</v>
      </c>
      <c r="Y208" s="97">
        <v>0</v>
      </c>
      <c r="Z208" s="97">
        <v>0</v>
      </c>
      <c r="AA208" s="97">
        <v>0</v>
      </c>
      <c r="AB208" s="97">
        <v>0</v>
      </c>
      <c r="AC208" s="97">
        <v>0</v>
      </c>
      <c r="AD208" s="97">
        <v>0</v>
      </c>
      <c r="AE208" s="97">
        <v>0</v>
      </c>
      <c r="AF208" s="325"/>
      <c r="AG208" s="326"/>
    </row>
    <row r="209" spans="1:33" s="4" customFormat="1" ht="17.25" customHeight="1">
      <c r="A209" s="231"/>
      <c r="B209" s="233"/>
      <c r="C209" s="306"/>
      <c r="D209" s="97"/>
      <c r="E209" s="98"/>
      <c r="F209" s="98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"/>
      <c r="S209" s="65"/>
      <c r="T209" s="65"/>
      <c r="U209" s="66" t="s">
        <v>236</v>
      </c>
      <c r="V209" s="97">
        <f t="shared" si="54"/>
        <v>0</v>
      </c>
      <c r="W209" s="97">
        <f t="shared" si="54"/>
        <v>0</v>
      </c>
      <c r="X209" s="71">
        <v>0</v>
      </c>
      <c r="Y209" s="97">
        <v>0</v>
      </c>
      <c r="Z209" s="97">
        <v>0</v>
      </c>
      <c r="AA209" s="97">
        <v>0</v>
      </c>
      <c r="AB209" s="97">
        <v>0</v>
      </c>
      <c r="AC209" s="97">
        <v>0</v>
      </c>
      <c r="AD209" s="97">
        <v>0</v>
      </c>
      <c r="AE209" s="97">
        <v>0</v>
      </c>
      <c r="AF209" s="325"/>
      <c r="AG209" s="326"/>
    </row>
    <row r="210" spans="1:33" s="4" customFormat="1" ht="17.25" customHeight="1">
      <c r="A210" s="231"/>
      <c r="B210" s="233"/>
      <c r="C210" s="306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181" t="s">
        <v>237</v>
      </c>
      <c r="V210" s="180">
        <f t="shared" si="54"/>
        <v>0</v>
      </c>
      <c r="W210" s="180">
        <f t="shared" si="54"/>
        <v>0</v>
      </c>
      <c r="X210" s="71">
        <v>0</v>
      </c>
      <c r="Y210" s="97">
        <v>0</v>
      </c>
      <c r="Z210" s="97">
        <v>0</v>
      </c>
      <c r="AA210" s="97">
        <v>0</v>
      </c>
      <c r="AB210" s="97">
        <v>0</v>
      </c>
      <c r="AC210" s="97">
        <v>0</v>
      </c>
      <c r="AD210" s="97">
        <v>0</v>
      </c>
      <c r="AE210" s="97">
        <v>0</v>
      </c>
      <c r="AF210" s="325"/>
      <c r="AG210" s="326"/>
    </row>
    <row r="211" spans="1:33" s="4" customFormat="1" ht="17.25" customHeight="1">
      <c r="A211" s="231"/>
      <c r="B211" s="233"/>
      <c r="C211" s="306"/>
      <c r="D211" s="97"/>
      <c r="E211" s="98"/>
      <c r="F211" s="98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"/>
      <c r="S211" s="65"/>
      <c r="T211" s="65"/>
      <c r="U211" s="181" t="s">
        <v>238</v>
      </c>
      <c r="V211" s="180">
        <f t="shared" si="54"/>
        <v>0</v>
      </c>
      <c r="W211" s="180">
        <f t="shared" si="54"/>
        <v>0</v>
      </c>
      <c r="X211" s="71">
        <v>0</v>
      </c>
      <c r="Y211" s="97">
        <v>0</v>
      </c>
      <c r="Z211" s="97">
        <v>0</v>
      </c>
      <c r="AA211" s="97">
        <v>0</v>
      </c>
      <c r="AB211" s="97">
        <v>0</v>
      </c>
      <c r="AC211" s="97">
        <v>0</v>
      </c>
      <c r="AD211" s="97">
        <v>0</v>
      </c>
      <c r="AE211" s="97">
        <v>0</v>
      </c>
      <c r="AF211" s="325"/>
      <c r="AG211" s="326"/>
    </row>
    <row r="212" spans="1:33" s="4" customFormat="1" ht="17.25" customHeight="1">
      <c r="A212" s="231"/>
      <c r="B212" s="233"/>
      <c r="C212" s="97"/>
      <c r="D212" s="97">
        <v>0.2</v>
      </c>
      <c r="E212" s="98"/>
      <c r="F212" s="98">
        <v>1</v>
      </c>
      <c r="G212" s="97"/>
      <c r="H212" s="97">
        <v>1</v>
      </c>
      <c r="I212" s="97"/>
      <c r="J212" s="97"/>
      <c r="K212" s="97"/>
      <c r="L212" s="97"/>
      <c r="M212" s="97"/>
      <c r="N212" s="97"/>
      <c r="O212" s="97"/>
      <c r="P212" s="97"/>
      <c r="Q212" s="97"/>
      <c r="R212" s="9"/>
      <c r="S212" s="140" t="s">
        <v>284</v>
      </c>
      <c r="T212" s="140" t="s">
        <v>285</v>
      </c>
      <c r="U212" s="66" t="s">
        <v>237</v>
      </c>
      <c r="V212" s="180">
        <f t="shared" si="54"/>
        <v>2500</v>
      </c>
      <c r="W212" s="180">
        <f t="shared" si="54"/>
        <v>0</v>
      </c>
      <c r="X212" s="71">
        <v>2500</v>
      </c>
      <c r="Y212" s="97">
        <v>0</v>
      </c>
      <c r="Z212" s="97">
        <v>0</v>
      </c>
      <c r="AA212" s="97">
        <v>0</v>
      </c>
      <c r="AB212" s="97">
        <v>0</v>
      </c>
      <c r="AC212" s="97">
        <v>0</v>
      </c>
      <c r="AD212" s="97">
        <v>0</v>
      </c>
      <c r="AE212" s="97">
        <v>0</v>
      </c>
      <c r="AF212" s="325"/>
      <c r="AG212" s="326"/>
    </row>
    <row r="213" spans="1:33" s="4" customFormat="1" ht="17.25" customHeight="1" thickBot="1">
      <c r="A213" s="257"/>
      <c r="B213" s="272"/>
      <c r="C213" s="100"/>
      <c r="D213" s="97"/>
      <c r="E213" s="98"/>
      <c r="F213" s="98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"/>
      <c r="S213" s="65"/>
      <c r="T213" s="65"/>
      <c r="U213" s="66" t="s">
        <v>245</v>
      </c>
      <c r="V213" s="97">
        <f>X213+Z213+AB213+AD213</f>
        <v>0</v>
      </c>
      <c r="W213" s="97">
        <f>Y213+AA213+AC213+AE213</f>
        <v>0</v>
      </c>
      <c r="X213" s="71">
        <v>0</v>
      </c>
      <c r="Y213" s="97">
        <v>0</v>
      </c>
      <c r="Z213" s="97">
        <v>0</v>
      </c>
      <c r="AA213" s="97">
        <v>0</v>
      </c>
      <c r="AB213" s="97">
        <v>0</v>
      </c>
      <c r="AC213" s="97">
        <v>0</v>
      </c>
      <c r="AD213" s="97">
        <v>0</v>
      </c>
      <c r="AE213" s="97">
        <v>0</v>
      </c>
      <c r="AF213" s="327"/>
      <c r="AG213" s="328"/>
    </row>
    <row r="214" spans="1:33" s="101" customFormat="1" ht="17.25" customHeight="1">
      <c r="A214" s="230" t="s">
        <v>119</v>
      </c>
      <c r="B214" s="329" t="s">
        <v>105</v>
      </c>
      <c r="C214" s="245">
        <v>1400</v>
      </c>
      <c r="D214" s="74"/>
      <c r="E214" s="75"/>
      <c r="F214" s="75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6"/>
      <c r="S214" s="77"/>
      <c r="T214" s="77"/>
      <c r="U214" s="73" t="s">
        <v>85</v>
      </c>
      <c r="V214" s="78">
        <f aca="true" t="shared" si="55" ref="V214:AE214">SUM(V215:V219)</f>
        <v>57276.6</v>
      </c>
      <c r="W214" s="78">
        <f t="shared" si="55"/>
        <v>0</v>
      </c>
      <c r="X214" s="78">
        <f t="shared" si="55"/>
        <v>57276.6</v>
      </c>
      <c r="Y214" s="78">
        <f t="shared" si="55"/>
        <v>0</v>
      </c>
      <c r="Z214" s="78">
        <f t="shared" si="55"/>
        <v>0</v>
      </c>
      <c r="AA214" s="78">
        <f t="shared" si="55"/>
        <v>0</v>
      </c>
      <c r="AB214" s="78">
        <f t="shared" si="55"/>
        <v>0</v>
      </c>
      <c r="AC214" s="78">
        <f t="shared" si="55"/>
        <v>0</v>
      </c>
      <c r="AD214" s="78">
        <f t="shared" si="55"/>
        <v>0</v>
      </c>
      <c r="AE214" s="78">
        <f t="shared" si="55"/>
        <v>0</v>
      </c>
      <c r="AF214" s="247" t="s">
        <v>13</v>
      </c>
      <c r="AG214" s="248"/>
    </row>
    <row r="215" spans="1:33" s="101" customFormat="1" ht="17.25" customHeight="1">
      <c r="A215" s="231"/>
      <c r="B215" s="244"/>
      <c r="C215" s="246"/>
      <c r="D215" s="81"/>
      <c r="E215" s="82"/>
      <c r="F215" s="82">
        <v>1</v>
      </c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3"/>
      <c r="S215" s="139" t="s">
        <v>284</v>
      </c>
      <c r="T215" s="139" t="s">
        <v>285</v>
      </c>
      <c r="U215" s="80" t="s">
        <v>81</v>
      </c>
      <c r="V215" s="142">
        <f aca="true" t="shared" si="56" ref="V215:W219">X215+Z215+AB215+AD215</f>
        <v>2608.2</v>
      </c>
      <c r="W215" s="142">
        <f t="shared" si="56"/>
        <v>0</v>
      </c>
      <c r="X215" s="141">
        <v>2608.2</v>
      </c>
      <c r="Y215" s="142">
        <v>0</v>
      </c>
      <c r="Z215" s="142">
        <v>0</v>
      </c>
      <c r="AA215" s="142">
        <v>0</v>
      </c>
      <c r="AB215" s="142">
        <v>0</v>
      </c>
      <c r="AC215" s="81">
        <v>0</v>
      </c>
      <c r="AD215" s="81">
        <v>0</v>
      </c>
      <c r="AE215" s="81">
        <v>0</v>
      </c>
      <c r="AF215" s="249"/>
      <c r="AG215" s="250"/>
    </row>
    <row r="216" spans="1:33" s="101" customFormat="1" ht="17.25" customHeight="1">
      <c r="A216" s="231"/>
      <c r="B216" s="244"/>
      <c r="C216" s="246"/>
      <c r="D216" s="81">
        <v>0.7</v>
      </c>
      <c r="E216" s="82"/>
      <c r="F216" s="82"/>
      <c r="G216" s="81"/>
      <c r="H216" s="81">
        <v>1</v>
      </c>
      <c r="I216" s="81"/>
      <c r="J216" s="81"/>
      <c r="K216" s="81"/>
      <c r="L216" s="81"/>
      <c r="M216" s="81"/>
      <c r="N216" s="81"/>
      <c r="O216" s="81"/>
      <c r="P216" s="81"/>
      <c r="Q216" s="81"/>
      <c r="R216" s="83"/>
      <c r="S216" s="137" t="s">
        <v>284</v>
      </c>
      <c r="T216" s="137" t="s">
        <v>285</v>
      </c>
      <c r="U216" s="80" t="s">
        <v>82</v>
      </c>
      <c r="V216" s="142">
        <f t="shared" si="56"/>
        <v>54668.4</v>
      </c>
      <c r="W216" s="142">
        <f t="shared" si="56"/>
        <v>0</v>
      </c>
      <c r="X216" s="141">
        <v>54668.4</v>
      </c>
      <c r="Y216" s="142">
        <v>0</v>
      </c>
      <c r="Z216" s="142">
        <v>0</v>
      </c>
      <c r="AA216" s="142">
        <v>0</v>
      </c>
      <c r="AB216" s="142">
        <v>0</v>
      </c>
      <c r="AC216" s="81">
        <v>0</v>
      </c>
      <c r="AD216" s="81">
        <v>0</v>
      </c>
      <c r="AE216" s="81">
        <v>0</v>
      </c>
      <c r="AF216" s="249"/>
      <c r="AG216" s="250"/>
    </row>
    <row r="217" spans="1:33" s="101" customFormat="1" ht="17.25" customHeight="1">
      <c r="A217" s="231"/>
      <c r="B217" s="244"/>
      <c r="C217" s="246"/>
      <c r="D217" s="81"/>
      <c r="E217" s="82"/>
      <c r="F217" s="82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3"/>
      <c r="S217" s="84"/>
      <c r="T217" s="84"/>
      <c r="U217" s="80" t="s">
        <v>236</v>
      </c>
      <c r="V217" s="81">
        <f t="shared" si="56"/>
        <v>0</v>
      </c>
      <c r="W217" s="81">
        <f t="shared" si="56"/>
        <v>0</v>
      </c>
      <c r="X217" s="85">
        <v>0</v>
      </c>
      <c r="Y217" s="81">
        <v>0</v>
      </c>
      <c r="Z217" s="81">
        <v>0</v>
      </c>
      <c r="AA217" s="81">
        <v>0</v>
      </c>
      <c r="AB217" s="81">
        <v>0</v>
      </c>
      <c r="AC217" s="81">
        <v>0</v>
      </c>
      <c r="AD217" s="81">
        <v>0</v>
      </c>
      <c r="AE217" s="81">
        <v>0</v>
      </c>
      <c r="AF217" s="249"/>
      <c r="AG217" s="250"/>
    </row>
    <row r="218" spans="1:33" s="101" customFormat="1" ht="17.25" customHeight="1">
      <c r="A218" s="231"/>
      <c r="B218" s="244"/>
      <c r="C218" s="246"/>
      <c r="D218" s="81"/>
      <c r="E218" s="82"/>
      <c r="F218" s="82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3"/>
      <c r="S218" s="86"/>
      <c r="T218" s="86"/>
      <c r="U218" s="80" t="s">
        <v>237</v>
      </c>
      <c r="V218" s="81">
        <f t="shared" si="56"/>
        <v>0</v>
      </c>
      <c r="W218" s="81">
        <f t="shared" si="56"/>
        <v>0</v>
      </c>
      <c r="X218" s="85">
        <v>0</v>
      </c>
      <c r="Y218" s="81">
        <v>0</v>
      </c>
      <c r="Z218" s="81">
        <v>0</v>
      </c>
      <c r="AA218" s="81">
        <v>0</v>
      </c>
      <c r="AB218" s="81">
        <v>0</v>
      </c>
      <c r="AC218" s="81">
        <v>0</v>
      </c>
      <c r="AD218" s="81">
        <v>0</v>
      </c>
      <c r="AE218" s="81">
        <v>0</v>
      </c>
      <c r="AF218" s="249"/>
      <c r="AG218" s="250"/>
    </row>
    <row r="219" spans="1:33" s="101" customFormat="1" ht="17.25" customHeight="1">
      <c r="A219" s="231"/>
      <c r="B219" s="244"/>
      <c r="C219" s="246"/>
      <c r="D219" s="81"/>
      <c r="E219" s="82"/>
      <c r="F219" s="82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3"/>
      <c r="S219" s="84"/>
      <c r="T219" s="84"/>
      <c r="U219" s="80" t="s">
        <v>238</v>
      </c>
      <c r="V219" s="81">
        <f t="shared" si="56"/>
        <v>0</v>
      </c>
      <c r="W219" s="81">
        <f t="shared" si="56"/>
        <v>0</v>
      </c>
      <c r="X219" s="85">
        <v>0</v>
      </c>
      <c r="Y219" s="81">
        <v>0</v>
      </c>
      <c r="Z219" s="81">
        <v>0</v>
      </c>
      <c r="AA219" s="81">
        <v>0</v>
      </c>
      <c r="AB219" s="81">
        <v>0</v>
      </c>
      <c r="AC219" s="81">
        <v>0</v>
      </c>
      <c r="AD219" s="81">
        <v>0</v>
      </c>
      <c r="AE219" s="81">
        <v>0</v>
      </c>
      <c r="AF219" s="249"/>
      <c r="AG219" s="250"/>
    </row>
    <row r="220" spans="1:33" s="101" customFormat="1" ht="17.25" customHeight="1">
      <c r="A220" s="231"/>
      <c r="B220" s="244"/>
      <c r="C220" s="81"/>
      <c r="D220" s="81"/>
      <c r="E220" s="82"/>
      <c r="F220" s="82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3"/>
      <c r="S220" s="86"/>
      <c r="T220" s="86"/>
      <c r="U220" s="80" t="s">
        <v>244</v>
      </c>
      <c r="V220" s="81">
        <f>X220+Z220+AB220+AD220</f>
        <v>0</v>
      </c>
      <c r="W220" s="81">
        <f>Y220+AA220+AC220+AE220</f>
        <v>0</v>
      </c>
      <c r="X220" s="85">
        <v>0</v>
      </c>
      <c r="Y220" s="81">
        <v>0</v>
      </c>
      <c r="Z220" s="81">
        <v>0</v>
      </c>
      <c r="AA220" s="81">
        <v>0</v>
      </c>
      <c r="AB220" s="81">
        <v>0</v>
      </c>
      <c r="AC220" s="81">
        <v>0</v>
      </c>
      <c r="AD220" s="81">
        <v>0</v>
      </c>
      <c r="AE220" s="81">
        <v>0</v>
      </c>
      <c r="AF220" s="249"/>
      <c r="AG220" s="250"/>
    </row>
    <row r="221" spans="1:33" s="101" customFormat="1" ht="17.25" customHeight="1" thickBot="1">
      <c r="A221" s="257"/>
      <c r="B221" s="330"/>
      <c r="C221" s="88"/>
      <c r="D221" s="81"/>
      <c r="E221" s="82"/>
      <c r="F221" s="82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3"/>
      <c r="S221" s="84"/>
      <c r="T221" s="84"/>
      <c r="U221" s="80" t="s">
        <v>245</v>
      </c>
      <c r="V221" s="81">
        <f>X221+Z221+AB221+AD221</f>
        <v>0</v>
      </c>
      <c r="W221" s="81">
        <f>Y221+AA221+AC221+AE221</f>
        <v>0</v>
      </c>
      <c r="X221" s="85">
        <v>0</v>
      </c>
      <c r="Y221" s="81">
        <v>0</v>
      </c>
      <c r="Z221" s="81">
        <v>0</v>
      </c>
      <c r="AA221" s="81">
        <v>0</v>
      </c>
      <c r="AB221" s="81">
        <v>0</v>
      </c>
      <c r="AC221" s="81">
        <v>0</v>
      </c>
      <c r="AD221" s="81">
        <v>0</v>
      </c>
      <c r="AE221" s="81">
        <v>0</v>
      </c>
      <c r="AF221" s="251"/>
      <c r="AG221" s="252"/>
    </row>
    <row r="222" spans="1:33" s="4" customFormat="1" ht="17.25" customHeight="1">
      <c r="A222" s="230" t="s">
        <v>255</v>
      </c>
      <c r="B222" s="232" t="s">
        <v>108</v>
      </c>
      <c r="C222" s="305">
        <v>1130</v>
      </c>
      <c r="D222" s="93"/>
      <c r="E222" s="94"/>
      <c r="F222" s="94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5"/>
      <c r="S222" s="96"/>
      <c r="T222" s="96"/>
      <c r="U222" s="68" t="s">
        <v>85</v>
      </c>
      <c r="V222" s="69">
        <f>SUM(V223:V227)</f>
        <v>11000</v>
      </c>
      <c r="W222" s="69">
        <f>SUM(W223:W227)</f>
        <v>0</v>
      </c>
      <c r="X222" s="69">
        <f>SUM(X223:X227)</f>
        <v>11000</v>
      </c>
      <c r="Y222" s="69">
        <f aca="true" t="shared" si="57" ref="Y222:AE222">SUM(Y223:Y227)</f>
        <v>0</v>
      </c>
      <c r="Z222" s="69">
        <f t="shared" si="57"/>
        <v>0</v>
      </c>
      <c r="AA222" s="69">
        <f t="shared" si="57"/>
        <v>0</v>
      </c>
      <c r="AB222" s="69">
        <f t="shared" si="57"/>
        <v>0</v>
      </c>
      <c r="AC222" s="69">
        <f t="shared" si="57"/>
        <v>0</v>
      </c>
      <c r="AD222" s="69">
        <f t="shared" si="57"/>
        <v>0</v>
      </c>
      <c r="AE222" s="69">
        <f t="shared" si="57"/>
        <v>0</v>
      </c>
      <c r="AF222" s="323" t="s">
        <v>13</v>
      </c>
      <c r="AG222" s="324"/>
    </row>
    <row r="223" spans="1:33" s="4" customFormat="1" ht="17.25" customHeight="1">
      <c r="A223" s="231"/>
      <c r="B223" s="233"/>
      <c r="C223" s="306"/>
      <c r="D223" s="97"/>
      <c r="E223" s="98"/>
      <c r="F223" s="98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"/>
      <c r="S223" s="65"/>
      <c r="T223" s="65"/>
      <c r="U223" s="66" t="s">
        <v>81</v>
      </c>
      <c r="V223" s="97">
        <f aca="true" t="shared" si="58" ref="V223:W226">X223+Z223+AB223+AD223</f>
        <v>0</v>
      </c>
      <c r="W223" s="97">
        <f t="shared" si="58"/>
        <v>0</v>
      </c>
      <c r="X223" s="71">
        <v>0</v>
      </c>
      <c r="Y223" s="97">
        <v>0</v>
      </c>
      <c r="Z223" s="97">
        <v>0</v>
      </c>
      <c r="AA223" s="97">
        <v>0</v>
      </c>
      <c r="AB223" s="97">
        <v>0</v>
      </c>
      <c r="AC223" s="97">
        <v>0</v>
      </c>
      <c r="AD223" s="97">
        <v>0</v>
      </c>
      <c r="AE223" s="97">
        <v>0</v>
      </c>
      <c r="AF223" s="325"/>
      <c r="AG223" s="326"/>
    </row>
    <row r="224" spans="1:33" s="4" customFormat="1" ht="17.25" customHeight="1">
      <c r="A224" s="231"/>
      <c r="B224" s="233"/>
      <c r="C224" s="306"/>
      <c r="D224" s="97"/>
      <c r="E224" s="98"/>
      <c r="F224" s="98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"/>
      <c r="S224" s="99"/>
      <c r="T224" s="99"/>
      <c r="U224" s="66" t="s">
        <v>82</v>
      </c>
      <c r="V224" s="97">
        <f t="shared" si="58"/>
        <v>0</v>
      </c>
      <c r="W224" s="97">
        <f t="shared" si="58"/>
        <v>0</v>
      </c>
      <c r="X224" s="71">
        <v>0</v>
      </c>
      <c r="Y224" s="97">
        <v>0</v>
      </c>
      <c r="Z224" s="97">
        <v>0</v>
      </c>
      <c r="AA224" s="97">
        <v>0</v>
      </c>
      <c r="AB224" s="97">
        <v>0</v>
      </c>
      <c r="AC224" s="97">
        <v>0</v>
      </c>
      <c r="AD224" s="97">
        <v>0</v>
      </c>
      <c r="AE224" s="97">
        <v>0</v>
      </c>
      <c r="AF224" s="325"/>
      <c r="AG224" s="326"/>
    </row>
    <row r="225" spans="1:33" s="4" customFormat="1" ht="17.25" customHeight="1">
      <c r="A225" s="231"/>
      <c r="B225" s="233"/>
      <c r="C225" s="306"/>
      <c r="D225" s="97"/>
      <c r="E225" s="98"/>
      <c r="F225" s="98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"/>
      <c r="S225" s="65"/>
      <c r="T225" s="65"/>
      <c r="U225" s="66" t="s">
        <v>236</v>
      </c>
      <c r="V225" s="97">
        <f t="shared" si="58"/>
        <v>0</v>
      </c>
      <c r="W225" s="97">
        <f t="shared" si="58"/>
        <v>0</v>
      </c>
      <c r="X225" s="71">
        <v>0</v>
      </c>
      <c r="Y225" s="97">
        <v>0</v>
      </c>
      <c r="Z225" s="97">
        <v>0</v>
      </c>
      <c r="AA225" s="97">
        <v>0</v>
      </c>
      <c r="AB225" s="97">
        <v>0</v>
      </c>
      <c r="AC225" s="97">
        <v>0</v>
      </c>
      <c r="AD225" s="97">
        <v>0</v>
      </c>
      <c r="AE225" s="97">
        <v>0</v>
      </c>
      <c r="AF225" s="325"/>
      <c r="AG225" s="326"/>
    </row>
    <row r="226" spans="1:33" s="4" customFormat="1" ht="17.25" customHeight="1">
      <c r="A226" s="231"/>
      <c r="B226" s="233"/>
      <c r="C226" s="306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181" t="s">
        <v>237</v>
      </c>
      <c r="V226" s="180">
        <f t="shared" si="58"/>
        <v>0</v>
      </c>
      <c r="W226" s="180">
        <f t="shared" si="58"/>
        <v>0</v>
      </c>
      <c r="X226" s="71">
        <v>0</v>
      </c>
      <c r="Y226" s="97">
        <v>0</v>
      </c>
      <c r="Z226" s="97">
        <v>0</v>
      </c>
      <c r="AA226" s="97">
        <v>0</v>
      </c>
      <c r="AB226" s="97">
        <v>0</v>
      </c>
      <c r="AC226" s="97">
        <v>0</v>
      </c>
      <c r="AD226" s="97">
        <v>0</v>
      </c>
      <c r="AE226" s="97">
        <v>0</v>
      </c>
      <c r="AF226" s="325"/>
      <c r="AG226" s="326"/>
    </row>
    <row r="227" spans="1:33" s="4" customFormat="1" ht="17.25" customHeight="1">
      <c r="A227" s="231"/>
      <c r="B227" s="233"/>
      <c r="C227" s="306"/>
      <c r="D227" s="97">
        <v>1.1</v>
      </c>
      <c r="E227" s="98"/>
      <c r="F227" s="98">
        <v>1</v>
      </c>
      <c r="G227" s="97"/>
      <c r="H227" s="97">
        <v>1</v>
      </c>
      <c r="I227" s="97"/>
      <c r="J227" s="97"/>
      <c r="K227" s="97"/>
      <c r="L227" s="97"/>
      <c r="M227" s="97"/>
      <c r="N227" s="97"/>
      <c r="O227" s="97"/>
      <c r="P227" s="97"/>
      <c r="Q227" s="97"/>
      <c r="R227" s="9"/>
      <c r="S227" s="140" t="s">
        <v>284</v>
      </c>
      <c r="T227" s="140" t="s">
        <v>285</v>
      </c>
      <c r="U227" s="181" t="s">
        <v>238</v>
      </c>
      <c r="V227" s="97">
        <f>X227+Z226+AB226+AD226</f>
        <v>11000</v>
      </c>
      <c r="W227" s="97">
        <f>Y226+AA226+AC226+AE226</f>
        <v>0</v>
      </c>
      <c r="X227" s="71">
        <v>11000</v>
      </c>
      <c r="Y227" s="97">
        <v>0</v>
      </c>
      <c r="Z227" s="97">
        <v>0</v>
      </c>
      <c r="AA227" s="97">
        <v>0</v>
      </c>
      <c r="AB227" s="97">
        <v>0</v>
      </c>
      <c r="AC227" s="97">
        <v>0</v>
      </c>
      <c r="AD227" s="97">
        <v>0</v>
      </c>
      <c r="AE227" s="97">
        <v>0</v>
      </c>
      <c r="AF227" s="325"/>
      <c r="AG227" s="326"/>
    </row>
    <row r="228" spans="1:33" s="4" customFormat="1" ht="17.25" customHeight="1">
      <c r="A228" s="231"/>
      <c r="B228" s="233"/>
      <c r="C228" s="97"/>
      <c r="D228" s="97"/>
      <c r="E228" s="98"/>
      <c r="F228" s="98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"/>
      <c r="S228" s="99"/>
      <c r="T228" s="99"/>
      <c r="U228" s="181" t="s">
        <v>244</v>
      </c>
      <c r="V228" s="97">
        <f>X228+Z228+AB228+AD228</f>
        <v>0</v>
      </c>
      <c r="W228" s="97">
        <f>Y228+AA228+AC228+AE228</f>
        <v>0</v>
      </c>
      <c r="X228" s="71">
        <v>0</v>
      </c>
      <c r="Y228" s="97">
        <v>0</v>
      </c>
      <c r="Z228" s="97">
        <v>0</v>
      </c>
      <c r="AA228" s="97">
        <v>0</v>
      </c>
      <c r="AB228" s="97">
        <v>0</v>
      </c>
      <c r="AC228" s="97">
        <v>0</v>
      </c>
      <c r="AD228" s="97">
        <v>0</v>
      </c>
      <c r="AE228" s="97">
        <v>0</v>
      </c>
      <c r="AF228" s="325"/>
      <c r="AG228" s="326"/>
    </row>
    <row r="229" spans="1:33" s="4" customFormat="1" ht="17.25" customHeight="1" thickBot="1">
      <c r="A229" s="257"/>
      <c r="B229" s="272"/>
      <c r="C229" s="100"/>
      <c r="D229" s="97"/>
      <c r="E229" s="98"/>
      <c r="F229" s="98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"/>
      <c r="S229" s="65"/>
      <c r="T229" s="65"/>
      <c r="U229" s="66" t="s">
        <v>245</v>
      </c>
      <c r="V229" s="97">
        <f>X229+Z229+AB229+AD229</f>
        <v>0</v>
      </c>
      <c r="W229" s="97">
        <f>Y229+AA229+AC229+AE229</f>
        <v>0</v>
      </c>
      <c r="X229" s="71">
        <v>0</v>
      </c>
      <c r="Y229" s="97">
        <v>0</v>
      </c>
      <c r="Z229" s="97">
        <v>0</v>
      </c>
      <c r="AA229" s="97">
        <v>0</v>
      </c>
      <c r="AB229" s="97">
        <v>0</v>
      </c>
      <c r="AC229" s="97">
        <v>0</v>
      </c>
      <c r="AD229" s="97">
        <v>0</v>
      </c>
      <c r="AE229" s="97">
        <v>0</v>
      </c>
      <c r="AF229" s="327"/>
      <c r="AG229" s="328"/>
    </row>
    <row r="230" spans="1:33" s="4" customFormat="1" ht="17.25" customHeight="1">
      <c r="A230" s="230" t="s">
        <v>221</v>
      </c>
      <c r="B230" s="232" t="s">
        <v>109</v>
      </c>
      <c r="C230" s="305">
        <v>60</v>
      </c>
      <c r="D230" s="93"/>
      <c r="E230" s="94"/>
      <c r="F230" s="94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5"/>
      <c r="S230" s="96"/>
      <c r="T230" s="96"/>
      <c r="U230" s="68" t="s">
        <v>85</v>
      </c>
      <c r="V230" s="69">
        <f aca="true" t="shared" si="59" ref="V230:AE230">SUM(V231:V235)</f>
        <v>0</v>
      </c>
      <c r="W230" s="69">
        <f t="shared" si="59"/>
        <v>0</v>
      </c>
      <c r="X230" s="69">
        <f t="shared" si="59"/>
        <v>0</v>
      </c>
      <c r="Y230" s="69">
        <f t="shared" si="59"/>
        <v>0</v>
      </c>
      <c r="Z230" s="69">
        <f t="shared" si="59"/>
        <v>0</v>
      </c>
      <c r="AA230" s="69">
        <f t="shared" si="59"/>
        <v>0</v>
      </c>
      <c r="AB230" s="69">
        <f t="shared" si="59"/>
        <v>0</v>
      </c>
      <c r="AC230" s="69">
        <f t="shared" si="59"/>
        <v>0</v>
      </c>
      <c r="AD230" s="69">
        <f t="shared" si="59"/>
        <v>0</v>
      </c>
      <c r="AE230" s="69">
        <f t="shared" si="59"/>
        <v>0</v>
      </c>
      <c r="AF230" s="323" t="s">
        <v>13</v>
      </c>
      <c r="AG230" s="324"/>
    </row>
    <row r="231" spans="1:33" s="4" customFormat="1" ht="17.25" customHeight="1">
      <c r="A231" s="231"/>
      <c r="B231" s="233"/>
      <c r="C231" s="306"/>
      <c r="D231" s="97"/>
      <c r="E231" s="98"/>
      <c r="F231" s="98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"/>
      <c r="S231" s="65"/>
      <c r="T231" s="65"/>
      <c r="U231" s="66" t="s">
        <v>81</v>
      </c>
      <c r="V231" s="97">
        <f aca="true" t="shared" si="60" ref="V231:W235">X231+Z231+AB231+AD231</f>
        <v>0</v>
      </c>
      <c r="W231" s="97">
        <f t="shared" si="60"/>
        <v>0</v>
      </c>
      <c r="X231" s="71">
        <v>0</v>
      </c>
      <c r="Y231" s="97">
        <v>0</v>
      </c>
      <c r="Z231" s="97">
        <v>0</v>
      </c>
      <c r="AA231" s="97">
        <v>0</v>
      </c>
      <c r="AB231" s="97">
        <v>0</v>
      </c>
      <c r="AC231" s="97">
        <v>0</v>
      </c>
      <c r="AD231" s="97">
        <v>0</v>
      </c>
      <c r="AE231" s="97">
        <v>0</v>
      </c>
      <c r="AF231" s="325"/>
      <c r="AG231" s="326"/>
    </row>
    <row r="232" spans="1:33" s="4" customFormat="1" ht="17.25" customHeight="1">
      <c r="A232" s="231"/>
      <c r="B232" s="233"/>
      <c r="C232" s="306"/>
      <c r="D232" s="97"/>
      <c r="E232" s="98"/>
      <c r="F232" s="98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"/>
      <c r="S232" s="99"/>
      <c r="T232" s="99"/>
      <c r="U232" s="66" t="s">
        <v>82</v>
      </c>
      <c r="V232" s="97">
        <f t="shared" si="60"/>
        <v>0</v>
      </c>
      <c r="W232" s="97">
        <f t="shared" si="60"/>
        <v>0</v>
      </c>
      <c r="X232" s="71">
        <v>0</v>
      </c>
      <c r="Y232" s="97">
        <v>0</v>
      </c>
      <c r="Z232" s="97">
        <v>0</v>
      </c>
      <c r="AA232" s="97">
        <v>0</v>
      </c>
      <c r="AB232" s="97">
        <v>0</v>
      </c>
      <c r="AC232" s="97">
        <v>0</v>
      </c>
      <c r="AD232" s="97">
        <v>0</v>
      </c>
      <c r="AE232" s="97">
        <v>0</v>
      </c>
      <c r="AF232" s="325"/>
      <c r="AG232" s="326"/>
    </row>
    <row r="233" spans="1:33" s="4" customFormat="1" ht="17.25" customHeight="1">
      <c r="A233" s="231"/>
      <c r="B233" s="233"/>
      <c r="C233" s="306"/>
      <c r="D233" s="97"/>
      <c r="E233" s="98"/>
      <c r="F233" s="98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"/>
      <c r="S233" s="65"/>
      <c r="T233" s="65"/>
      <c r="U233" s="66" t="s">
        <v>236</v>
      </c>
      <c r="V233" s="97">
        <f t="shared" si="60"/>
        <v>0</v>
      </c>
      <c r="W233" s="97">
        <f t="shared" si="60"/>
        <v>0</v>
      </c>
      <c r="X233" s="71">
        <v>0</v>
      </c>
      <c r="Y233" s="97">
        <v>0</v>
      </c>
      <c r="Z233" s="97">
        <v>0</v>
      </c>
      <c r="AA233" s="97">
        <v>0</v>
      </c>
      <c r="AB233" s="97">
        <v>0</v>
      </c>
      <c r="AC233" s="97">
        <v>0</v>
      </c>
      <c r="AD233" s="97">
        <v>0</v>
      </c>
      <c r="AE233" s="97">
        <v>0</v>
      </c>
      <c r="AF233" s="325"/>
      <c r="AG233" s="326"/>
    </row>
    <row r="234" spans="1:33" s="4" customFormat="1" ht="17.25" customHeight="1">
      <c r="A234" s="231"/>
      <c r="B234" s="233"/>
      <c r="C234" s="306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181" t="s">
        <v>237</v>
      </c>
      <c r="V234" s="180">
        <f t="shared" si="60"/>
        <v>0</v>
      </c>
      <c r="W234" s="180">
        <f t="shared" si="60"/>
        <v>0</v>
      </c>
      <c r="X234" s="71">
        <v>0</v>
      </c>
      <c r="Y234" s="97">
        <v>0</v>
      </c>
      <c r="Z234" s="97">
        <v>0</v>
      </c>
      <c r="AA234" s="97">
        <v>0</v>
      </c>
      <c r="AB234" s="97">
        <v>0</v>
      </c>
      <c r="AC234" s="97">
        <v>0</v>
      </c>
      <c r="AD234" s="97">
        <v>0</v>
      </c>
      <c r="AE234" s="97">
        <v>0</v>
      </c>
      <c r="AF234" s="325"/>
      <c r="AG234" s="326"/>
    </row>
    <row r="235" spans="1:33" s="4" customFormat="1" ht="17.25" customHeight="1">
      <c r="A235" s="231"/>
      <c r="B235" s="233"/>
      <c r="C235" s="306"/>
      <c r="D235" s="97"/>
      <c r="E235" s="98"/>
      <c r="F235" s="98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"/>
      <c r="S235" s="65"/>
      <c r="T235" s="65"/>
      <c r="U235" s="181" t="s">
        <v>238</v>
      </c>
      <c r="V235" s="180">
        <f t="shared" si="60"/>
        <v>0</v>
      </c>
      <c r="W235" s="97">
        <f t="shared" si="60"/>
        <v>0</v>
      </c>
      <c r="X235" s="71">
        <v>0</v>
      </c>
      <c r="Y235" s="97">
        <v>0</v>
      </c>
      <c r="Z235" s="97">
        <v>0</v>
      </c>
      <c r="AA235" s="97">
        <v>0</v>
      </c>
      <c r="AB235" s="97">
        <v>0</v>
      </c>
      <c r="AC235" s="97">
        <v>0</v>
      </c>
      <c r="AD235" s="97">
        <v>0</v>
      </c>
      <c r="AE235" s="97">
        <v>0</v>
      </c>
      <c r="AF235" s="325"/>
      <c r="AG235" s="326"/>
    </row>
    <row r="236" spans="1:33" s="4" customFormat="1" ht="17.25" customHeight="1">
      <c r="A236" s="231"/>
      <c r="B236" s="233"/>
      <c r="C236" s="97"/>
      <c r="D236" s="97">
        <v>0.1</v>
      </c>
      <c r="E236" s="98"/>
      <c r="F236" s="98">
        <v>1</v>
      </c>
      <c r="G236" s="97"/>
      <c r="H236" s="97">
        <v>1</v>
      </c>
      <c r="I236" s="97"/>
      <c r="J236" s="97"/>
      <c r="K236" s="97"/>
      <c r="L236" s="97"/>
      <c r="M236" s="97"/>
      <c r="N236" s="97"/>
      <c r="O236" s="97"/>
      <c r="P236" s="97"/>
      <c r="Q236" s="97"/>
      <c r="R236" s="9"/>
      <c r="S236" s="140" t="s">
        <v>284</v>
      </c>
      <c r="T236" s="140" t="s">
        <v>285</v>
      </c>
      <c r="U236" s="66" t="s">
        <v>237</v>
      </c>
      <c r="V236" s="97">
        <f>X236+Z234+AB234+AD234</f>
        <v>1100</v>
      </c>
      <c r="W236" s="97">
        <f>Y234+AA234+AC234+AE234</f>
        <v>0</v>
      </c>
      <c r="X236" s="71">
        <v>1100</v>
      </c>
      <c r="Y236" s="97">
        <v>0</v>
      </c>
      <c r="Z236" s="97">
        <v>0</v>
      </c>
      <c r="AA236" s="97">
        <v>0</v>
      </c>
      <c r="AB236" s="97">
        <v>0</v>
      </c>
      <c r="AC236" s="97">
        <v>0</v>
      </c>
      <c r="AD236" s="97">
        <v>0</v>
      </c>
      <c r="AE236" s="97">
        <v>0</v>
      </c>
      <c r="AF236" s="325"/>
      <c r="AG236" s="326"/>
    </row>
    <row r="237" spans="1:33" s="4" customFormat="1" ht="17.25" customHeight="1" thickBot="1">
      <c r="A237" s="257"/>
      <c r="B237" s="272"/>
      <c r="C237" s="100"/>
      <c r="D237" s="97"/>
      <c r="E237" s="98"/>
      <c r="F237" s="98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"/>
      <c r="S237" s="65"/>
      <c r="T237" s="65"/>
      <c r="U237" s="66" t="s">
        <v>245</v>
      </c>
      <c r="V237" s="97">
        <f>X237+Z237+AB237+AD237</f>
        <v>0</v>
      </c>
      <c r="W237" s="97">
        <f>Y237+AA237+AC237+AE237</f>
        <v>0</v>
      </c>
      <c r="X237" s="71">
        <v>0</v>
      </c>
      <c r="Y237" s="97">
        <v>0</v>
      </c>
      <c r="Z237" s="97">
        <v>0</v>
      </c>
      <c r="AA237" s="97">
        <v>0</v>
      </c>
      <c r="AB237" s="97">
        <v>0</v>
      </c>
      <c r="AC237" s="97">
        <v>0</v>
      </c>
      <c r="AD237" s="97">
        <v>0</v>
      </c>
      <c r="AE237" s="97">
        <v>0</v>
      </c>
      <c r="AF237" s="327"/>
      <c r="AG237" s="328"/>
    </row>
    <row r="238" spans="1:33" s="4" customFormat="1" ht="17.25" customHeight="1">
      <c r="A238" s="230" t="s">
        <v>222</v>
      </c>
      <c r="B238" s="232" t="s">
        <v>110</v>
      </c>
      <c r="C238" s="305">
        <v>550</v>
      </c>
      <c r="D238" s="93"/>
      <c r="E238" s="94"/>
      <c r="F238" s="94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5"/>
      <c r="S238" s="96"/>
      <c r="T238" s="96"/>
      <c r="U238" s="68" t="s">
        <v>85</v>
      </c>
      <c r="V238" s="69">
        <f>SUM(V239:V243)</f>
        <v>6600</v>
      </c>
      <c r="W238" s="69">
        <f>SUM(W239:W243)</f>
        <v>0</v>
      </c>
      <c r="X238" s="69">
        <f>SUM(X239:X243)</f>
        <v>6600</v>
      </c>
      <c r="Y238" s="69">
        <f aca="true" t="shared" si="61" ref="Y238:AE238">SUM(Y239:Y243)</f>
        <v>0</v>
      </c>
      <c r="Z238" s="69">
        <f t="shared" si="61"/>
        <v>0</v>
      </c>
      <c r="AA238" s="69">
        <f t="shared" si="61"/>
        <v>0</v>
      </c>
      <c r="AB238" s="69">
        <f t="shared" si="61"/>
        <v>0</v>
      </c>
      <c r="AC238" s="69">
        <f t="shared" si="61"/>
        <v>0</v>
      </c>
      <c r="AD238" s="69">
        <f t="shared" si="61"/>
        <v>0</v>
      </c>
      <c r="AE238" s="69">
        <f t="shared" si="61"/>
        <v>0</v>
      </c>
      <c r="AF238" s="323" t="s">
        <v>13</v>
      </c>
      <c r="AG238" s="324"/>
    </row>
    <row r="239" spans="1:33" s="4" customFormat="1" ht="17.25" customHeight="1">
      <c r="A239" s="231"/>
      <c r="B239" s="233"/>
      <c r="C239" s="306"/>
      <c r="D239" s="97"/>
      <c r="E239" s="98"/>
      <c r="F239" s="98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"/>
      <c r="S239" s="65"/>
      <c r="T239" s="65"/>
      <c r="U239" s="66" t="s">
        <v>81</v>
      </c>
      <c r="V239" s="97">
        <f aca="true" t="shared" si="62" ref="V239:W242">X239+Z239+AB239+AD239</f>
        <v>0</v>
      </c>
      <c r="W239" s="97">
        <f t="shared" si="62"/>
        <v>0</v>
      </c>
      <c r="X239" s="71">
        <v>0</v>
      </c>
      <c r="Y239" s="97">
        <v>0</v>
      </c>
      <c r="Z239" s="97">
        <v>0</v>
      </c>
      <c r="AA239" s="97">
        <v>0</v>
      </c>
      <c r="AB239" s="97">
        <v>0</v>
      </c>
      <c r="AC239" s="97">
        <v>0</v>
      </c>
      <c r="AD239" s="97">
        <v>0</v>
      </c>
      <c r="AE239" s="97">
        <v>0</v>
      </c>
      <c r="AF239" s="325"/>
      <c r="AG239" s="326"/>
    </row>
    <row r="240" spans="1:33" s="4" customFormat="1" ht="17.25" customHeight="1">
      <c r="A240" s="231"/>
      <c r="B240" s="233"/>
      <c r="C240" s="306"/>
      <c r="D240" s="97"/>
      <c r="E240" s="98"/>
      <c r="F240" s="98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"/>
      <c r="S240" s="99"/>
      <c r="T240" s="99"/>
      <c r="U240" s="66" t="s">
        <v>82</v>
      </c>
      <c r="V240" s="97">
        <f t="shared" si="62"/>
        <v>0</v>
      </c>
      <c r="W240" s="97">
        <f t="shared" si="62"/>
        <v>0</v>
      </c>
      <c r="X240" s="71">
        <v>0</v>
      </c>
      <c r="Y240" s="97">
        <v>0</v>
      </c>
      <c r="Z240" s="97">
        <v>0</v>
      </c>
      <c r="AA240" s="97">
        <v>0</v>
      </c>
      <c r="AB240" s="97">
        <v>0</v>
      </c>
      <c r="AC240" s="97">
        <v>0</v>
      </c>
      <c r="AD240" s="97">
        <v>0</v>
      </c>
      <c r="AE240" s="97">
        <v>0</v>
      </c>
      <c r="AF240" s="325"/>
      <c r="AG240" s="326"/>
    </row>
    <row r="241" spans="1:33" s="4" customFormat="1" ht="17.25" customHeight="1">
      <c r="A241" s="231"/>
      <c r="B241" s="233"/>
      <c r="C241" s="306"/>
      <c r="D241" s="97"/>
      <c r="E241" s="98"/>
      <c r="F241" s="98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"/>
      <c r="S241" s="65"/>
      <c r="T241" s="65"/>
      <c r="U241" s="66" t="s">
        <v>236</v>
      </c>
      <c r="V241" s="97">
        <f t="shared" si="62"/>
        <v>0</v>
      </c>
      <c r="W241" s="97">
        <f t="shared" si="62"/>
        <v>0</v>
      </c>
      <c r="X241" s="71">
        <v>0</v>
      </c>
      <c r="Y241" s="97">
        <v>0</v>
      </c>
      <c r="Z241" s="97">
        <v>0</v>
      </c>
      <c r="AA241" s="97">
        <v>0</v>
      </c>
      <c r="AB241" s="97">
        <v>0</v>
      </c>
      <c r="AC241" s="97">
        <v>0</v>
      </c>
      <c r="AD241" s="97">
        <v>0</v>
      </c>
      <c r="AE241" s="97">
        <v>0</v>
      </c>
      <c r="AF241" s="325"/>
      <c r="AG241" s="326"/>
    </row>
    <row r="242" spans="1:33" s="4" customFormat="1" ht="17.25" customHeight="1">
      <c r="A242" s="231"/>
      <c r="B242" s="233"/>
      <c r="C242" s="306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181" t="s">
        <v>237</v>
      </c>
      <c r="V242" s="180">
        <f t="shared" si="62"/>
        <v>0</v>
      </c>
      <c r="W242" s="180">
        <f t="shared" si="62"/>
        <v>0</v>
      </c>
      <c r="X242" s="71">
        <v>0</v>
      </c>
      <c r="Y242" s="97">
        <v>0</v>
      </c>
      <c r="Z242" s="97">
        <v>0</v>
      </c>
      <c r="AA242" s="97">
        <v>0</v>
      </c>
      <c r="AB242" s="97">
        <v>0</v>
      </c>
      <c r="AC242" s="97">
        <v>0</v>
      </c>
      <c r="AD242" s="97">
        <v>0</v>
      </c>
      <c r="AE242" s="97">
        <v>0</v>
      </c>
      <c r="AF242" s="325"/>
      <c r="AG242" s="326"/>
    </row>
    <row r="243" spans="1:33" s="4" customFormat="1" ht="17.25" customHeight="1">
      <c r="A243" s="231"/>
      <c r="B243" s="233"/>
      <c r="C243" s="306"/>
      <c r="D243" s="97">
        <v>0.6</v>
      </c>
      <c r="E243" s="98"/>
      <c r="F243" s="98">
        <v>1</v>
      </c>
      <c r="G243" s="97"/>
      <c r="H243" s="97">
        <v>1</v>
      </c>
      <c r="I243" s="97"/>
      <c r="J243" s="97"/>
      <c r="K243" s="97"/>
      <c r="L243" s="97"/>
      <c r="M243" s="97"/>
      <c r="N243" s="97"/>
      <c r="O243" s="97"/>
      <c r="P243" s="97"/>
      <c r="Q243" s="97"/>
      <c r="R243" s="9"/>
      <c r="S243" s="140" t="s">
        <v>284</v>
      </c>
      <c r="T243" s="140" t="s">
        <v>285</v>
      </c>
      <c r="U243" s="181" t="s">
        <v>238</v>
      </c>
      <c r="V243" s="97">
        <f>X243+Z242+AB242+AD242</f>
        <v>6600</v>
      </c>
      <c r="W243" s="97">
        <f>Y242+AA242+AC242+AE242</f>
        <v>0</v>
      </c>
      <c r="X243" s="71">
        <v>6600</v>
      </c>
      <c r="Y243" s="97">
        <v>0</v>
      </c>
      <c r="Z243" s="97">
        <v>0</v>
      </c>
      <c r="AA243" s="97">
        <v>0</v>
      </c>
      <c r="AB243" s="97">
        <v>0</v>
      </c>
      <c r="AC243" s="97">
        <v>0</v>
      </c>
      <c r="AD243" s="97">
        <v>0</v>
      </c>
      <c r="AE243" s="97">
        <v>0</v>
      </c>
      <c r="AF243" s="325"/>
      <c r="AG243" s="326"/>
    </row>
    <row r="244" spans="1:33" s="4" customFormat="1" ht="17.25" customHeight="1">
      <c r="A244" s="231"/>
      <c r="B244" s="233"/>
      <c r="C244" s="97"/>
      <c r="D244" s="97"/>
      <c r="E244" s="98"/>
      <c r="F244" s="98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"/>
      <c r="S244" s="99"/>
      <c r="T244" s="99"/>
      <c r="U244" s="66" t="s">
        <v>244</v>
      </c>
      <c r="V244" s="97">
        <f>X244+Z244+AB244+AD244</f>
        <v>0</v>
      </c>
      <c r="W244" s="97">
        <f>Y244+AA244+AC244+AE244</f>
        <v>0</v>
      </c>
      <c r="X244" s="71">
        <v>0</v>
      </c>
      <c r="Y244" s="97">
        <v>0</v>
      </c>
      <c r="Z244" s="97">
        <v>0</v>
      </c>
      <c r="AA244" s="97">
        <v>0</v>
      </c>
      <c r="AB244" s="97">
        <v>0</v>
      </c>
      <c r="AC244" s="97">
        <v>0</v>
      </c>
      <c r="AD244" s="97">
        <v>0</v>
      </c>
      <c r="AE244" s="97">
        <v>0</v>
      </c>
      <c r="AF244" s="325"/>
      <c r="AG244" s="326"/>
    </row>
    <row r="245" spans="1:33" s="4" customFormat="1" ht="17.25" customHeight="1" thickBot="1">
      <c r="A245" s="257"/>
      <c r="B245" s="272"/>
      <c r="C245" s="100"/>
      <c r="D245" s="97"/>
      <c r="E245" s="98"/>
      <c r="F245" s="98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"/>
      <c r="S245" s="65"/>
      <c r="T245" s="65"/>
      <c r="U245" s="66" t="s">
        <v>245</v>
      </c>
      <c r="V245" s="97">
        <f>X245+Z245+AB245+AD245</f>
        <v>0</v>
      </c>
      <c r="W245" s="97">
        <f>Y245+AA245+AC245+AE245</f>
        <v>0</v>
      </c>
      <c r="X245" s="71">
        <v>0</v>
      </c>
      <c r="Y245" s="97">
        <v>0</v>
      </c>
      <c r="Z245" s="97">
        <v>0</v>
      </c>
      <c r="AA245" s="97">
        <v>0</v>
      </c>
      <c r="AB245" s="97">
        <v>0</v>
      </c>
      <c r="AC245" s="97">
        <v>0</v>
      </c>
      <c r="AD245" s="97">
        <v>0</v>
      </c>
      <c r="AE245" s="97">
        <v>0</v>
      </c>
      <c r="AF245" s="327"/>
      <c r="AG245" s="328"/>
    </row>
    <row r="246" spans="1:33" s="4" customFormat="1" ht="17.25" customHeight="1">
      <c r="A246" s="230" t="s">
        <v>223</v>
      </c>
      <c r="B246" s="232" t="s">
        <v>111</v>
      </c>
      <c r="C246" s="305">
        <v>230</v>
      </c>
      <c r="D246" s="93"/>
      <c r="E246" s="94"/>
      <c r="F246" s="94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5"/>
      <c r="S246" s="96"/>
      <c r="T246" s="96"/>
      <c r="U246" s="68" t="s">
        <v>85</v>
      </c>
      <c r="V246" s="69">
        <f aca="true" t="shared" si="63" ref="V246:AE246">SUM(V247:V251)</f>
        <v>0</v>
      </c>
      <c r="W246" s="69">
        <f t="shared" si="63"/>
        <v>0</v>
      </c>
      <c r="X246" s="69">
        <f t="shared" si="63"/>
        <v>0</v>
      </c>
      <c r="Y246" s="69">
        <f t="shared" si="63"/>
        <v>0</v>
      </c>
      <c r="Z246" s="69">
        <f t="shared" si="63"/>
        <v>0</v>
      </c>
      <c r="AA246" s="69">
        <f t="shared" si="63"/>
        <v>0</v>
      </c>
      <c r="AB246" s="69">
        <f t="shared" si="63"/>
        <v>0</v>
      </c>
      <c r="AC246" s="69">
        <f t="shared" si="63"/>
        <v>0</v>
      </c>
      <c r="AD246" s="69">
        <f t="shared" si="63"/>
        <v>0</v>
      </c>
      <c r="AE246" s="69">
        <f t="shared" si="63"/>
        <v>0</v>
      </c>
      <c r="AF246" s="323" t="s">
        <v>13</v>
      </c>
      <c r="AG246" s="324"/>
    </row>
    <row r="247" spans="1:33" s="4" customFormat="1" ht="17.25" customHeight="1">
      <c r="A247" s="231"/>
      <c r="B247" s="233"/>
      <c r="C247" s="306"/>
      <c r="D247" s="97"/>
      <c r="E247" s="98"/>
      <c r="F247" s="98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"/>
      <c r="S247" s="65"/>
      <c r="T247" s="65"/>
      <c r="U247" s="66" t="s">
        <v>81</v>
      </c>
      <c r="V247" s="97">
        <f aca="true" t="shared" si="64" ref="V247:W251">X247+Z247+AB247+AD247</f>
        <v>0</v>
      </c>
      <c r="W247" s="97">
        <f t="shared" si="64"/>
        <v>0</v>
      </c>
      <c r="X247" s="71">
        <v>0</v>
      </c>
      <c r="Y247" s="97">
        <v>0</v>
      </c>
      <c r="Z247" s="97">
        <v>0</v>
      </c>
      <c r="AA247" s="97">
        <v>0</v>
      </c>
      <c r="AB247" s="97">
        <v>0</v>
      </c>
      <c r="AC247" s="97">
        <v>0</v>
      </c>
      <c r="AD247" s="97">
        <v>0</v>
      </c>
      <c r="AE247" s="97">
        <v>0</v>
      </c>
      <c r="AF247" s="325"/>
      <c r="AG247" s="326"/>
    </row>
    <row r="248" spans="1:33" s="4" customFormat="1" ht="17.25" customHeight="1">
      <c r="A248" s="231"/>
      <c r="B248" s="233"/>
      <c r="C248" s="306"/>
      <c r="D248" s="97"/>
      <c r="E248" s="98"/>
      <c r="F248" s="98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"/>
      <c r="S248" s="99"/>
      <c r="T248" s="99"/>
      <c r="U248" s="66" t="s">
        <v>82</v>
      </c>
      <c r="V248" s="97">
        <f t="shared" si="64"/>
        <v>0</v>
      </c>
      <c r="W248" s="97">
        <f t="shared" si="64"/>
        <v>0</v>
      </c>
      <c r="X248" s="71">
        <v>0</v>
      </c>
      <c r="Y248" s="97">
        <v>0</v>
      </c>
      <c r="Z248" s="97">
        <v>0</v>
      </c>
      <c r="AA248" s="97">
        <v>0</v>
      </c>
      <c r="AB248" s="97">
        <v>0</v>
      </c>
      <c r="AC248" s="97">
        <v>0</v>
      </c>
      <c r="AD248" s="97">
        <v>0</v>
      </c>
      <c r="AE248" s="97">
        <v>0</v>
      </c>
      <c r="AF248" s="325"/>
      <c r="AG248" s="326"/>
    </row>
    <row r="249" spans="1:33" s="4" customFormat="1" ht="17.25" customHeight="1">
      <c r="A249" s="231"/>
      <c r="B249" s="233"/>
      <c r="C249" s="306"/>
      <c r="D249" s="97"/>
      <c r="E249" s="98"/>
      <c r="F249" s="98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"/>
      <c r="S249" s="65"/>
      <c r="T249" s="65"/>
      <c r="U249" s="66" t="s">
        <v>236</v>
      </c>
      <c r="V249" s="97">
        <f t="shared" si="64"/>
        <v>0</v>
      </c>
      <c r="W249" s="97">
        <f t="shared" si="64"/>
        <v>0</v>
      </c>
      <c r="X249" s="71">
        <v>0</v>
      </c>
      <c r="Y249" s="97">
        <v>0</v>
      </c>
      <c r="Z249" s="97">
        <v>0</v>
      </c>
      <c r="AA249" s="97">
        <v>0</v>
      </c>
      <c r="AB249" s="97">
        <v>0</v>
      </c>
      <c r="AC249" s="97">
        <v>0</v>
      </c>
      <c r="AD249" s="97">
        <v>0</v>
      </c>
      <c r="AE249" s="97">
        <v>0</v>
      </c>
      <c r="AF249" s="325"/>
      <c r="AG249" s="326"/>
    </row>
    <row r="250" spans="1:33" s="4" customFormat="1" ht="17.25" customHeight="1">
      <c r="A250" s="231"/>
      <c r="B250" s="233"/>
      <c r="C250" s="306"/>
      <c r="D250" s="99"/>
      <c r="E250" s="99"/>
      <c r="F250" s="99"/>
      <c r="G250" s="99"/>
      <c r="H250" s="99"/>
      <c r="I250" s="180"/>
      <c r="J250" s="97"/>
      <c r="K250" s="97"/>
      <c r="L250" s="97"/>
      <c r="M250" s="97"/>
      <c r="N250" s="97"/>
      <c r="O250" s="97"/>
      <c r="P250" s="97"/>
      <c r="Q250" s="97"/>
      <c r="R250" s="9"/>
      <c r="S250" s="99"/>
      <c r="T250" s="99"/>
      <c r="U250" s="66" t="s">
        <v>237</v>
      </c>
      <c r="V250" s="97">
        <f t="shared" si="64"/>
        <v>0</v>
      </c>
      <c r="W250" s="97">
        <f t="shared" si="64"/>
        <v>0</v>
      </c>
      <c r="X250" s="71">
        <v>0</v>
      </c>
      <c r="Y250" s="97">
        <v>0</v>
      </c>
      <c r="Z250" s="97">
        <v>0</v>
      </c>
      <c r="AA250" s="97">
        <v>0</v>
      </c>
      <c r="AB250" s="97">
        <v>0</v>
      </c>
      <c r="AC250" s="97">
        <v>0</v>
      </c>
      <c r="AD250" s="97">
        <v>0</v>
      </c>
      <c r="AE250" s="97">
        <v>0</v>
      </c>
      <c r="AF250" s="325"/>
      <c r="AG250" s="326"/>
    </row>
    <row r="251" spans="1:33" s="4" customFormat="1" ht="17.25" customHeight="1">
      <c r="A251" s="231"/>
      <c r="B251" s="233"/>
      <c r="C251" s="306"/>
      <c r="D251" s="97"/>
      <c r="E251" s="98"/>
      <c r="F251" s="98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"/>
      <c r="S251" s="65"/>
      <c r="T251" s="65"/>
      <c r="U251" s="66" t="s">
        <v>238</v>
      </c>
      <c r="V251" s="97">
        <f t="shared" si="64"/>
        <v>0</v>
      </c>
      <c r="W251" s="97">
        <f t="shared" si="64"/>
        <v>0</v>
      </c>
      <c r="X251" s="71">
        <v>0</v>
      </c>
      <c r="Y251" s="97">
        <v>0</v>
      </c>
      <c r="Z251" s="97">
        <v>0</v>
      </c>
      <c r="AA251" s="97">
        <v>0</v>
      </c>
      <c r="AB251" s="97">
        <v>0</v>
      </c>
      <c r="AC251" s="97">
        <v>0</v>
      </c>
      <c r="AD251" s="97">
        <v>0</v>
      </c>
      <c r="AE251" s="97">
        <v>0</v>
      </c>
      <c r="AF251" s="325"/>
      <c r="AG251" s="326"/>
    </row>
    <row r="252" spans="1:33" s="4" customFormat="1" ht="17.25" customHeight="1">
      <c r="A252" s="231"/>
      <c r="B252" s="233"/>
      <c r="C252" s="97"/>
      <c r="D252" s="97">
        <v>0.2</v>
      </c>
      <c r="E252" s="98"/>
      <c r="F252" s="98">
        <v>1</v>
      </c>
      <c r="G252" s="97"/>
      <c r="H252" s="97">
        <v>1</v>
      </c>
      <c r="I252" s="97"/>
      <c r="J252" s="97"/>
      <c r="K252" s="97"/>
      <c r="L252" s="97"/>
      <c r="M252" s="97"/>
      <c r="N252" s="97"/>
      <c r="O252" s="97"/>
      <c r="P252" s="97"/>
      <c r="Q252" s="97"/>
      <c r="R252" s="9"/>
      <c r="S252" s="140" t="s">
        <v>284</v>
      </c>
      <c r="T252" s="140" t="s">
        <v>285</v>
      </c>
      <c r="U252" s="66" t="s">
        <v>244</v>
      </c>
      <c r="V252" s="172">
        <f>X252+Z252+AB252+AD252</f>
        <v>2200</v>
      </c>
      <c r="W252" s="172">
        <f>Y252+AA252+AC252+AE252</f>
        <v>0</v>
      </c>
      <c r="X252" s="71">
        <v>2200</v>
      </c>
      <c r="Y252" s="97">
        <v>0</v>
      </c>
      <c r="Z252" s="97">
        <v>0</v>
      </c>
      <c r="AA252" s="97">
        <v>0</v>
      </c>
      <c r="AB252" s="97">
        <v>0</v>
      </c>
      <c r="AC252" s="97">
        <v>0</v>
      </c>
      <c r="AD252" s="97">
        <v>0</v>
      </c>
      <c r="AE252" s="97">
        <v>0</v>
      </c>
      <c r="AF252" s="325"/>
      <c r="AG252" s="326"/>
    </row>
    <row r="253" spans="1:33" s="4" customFormat="1" ht="17.25" customHeight="1" thickBot="1">
      <c r="A253" s="257"/>
      <c r="B253" s="272"/>
      <c r="C253" s="100"/>
      <c r="D253" s="97"/>
      <c r="E253" s="98"/>
      <c r="F253" s="98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"/>
      <c r="S253" s="65"/>
      <c r="T253" s="65"/>
      <c r="U253" s="66" t="s">
        <v>245</v>
      </c>
      <c r="V253" s="97">
        <f>X253+Z253+AB253+AD253</f>
        <v>0</v>
      </c>
      <c r="W253" s="97">
        <f>Y253+AA253+AC253+AE253</f>
        <v>0</v>
      </c>
      <c r="X253" s="71">
        <v>0</v>
      </c>
      <c r="Y253" s="97">
        <v>0</v>
      </c>
      <c r="Z253" s="97">
        <v>0</v>
      </c>
      <c r="AA253" s="97">
        <v>0</v>
      </c>
      <c r="AB253" s="97">
        <v>0</v>
      </c>
      <c r="AC253" s="97">
        <v>0</v>
      </c>
      <c r="AD253" s="97">
        <v>0</v>
      </c>
      <c r="AE253" s="97">
        <v>0</v>
      </c>
      <c r="AF253" s="327"/>
      <c r="AG253" s="328"/>
    </row>
    <row r="254" spans="1:33" s="4" customFormat="1" ht="17.25" customHeight="1">
      <c r="A254" s="230" t="s">
        <v>224</v>
      </c>
      <c r="B254" s="232" t="s">
        <v>112</v>
      </c>
      <c r="C254" s="305">
        <v>180</v>
      </c>
      <c r="D254" s="93"/>
      <c r="E254" s="94"/>
      <c r="F254" s="94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5"/>
      <c r="S254" s="96"/>
      <c r="T254" s="96"/>
      <c r="U254" s="68" t="s">
        <v>85</v>
      </c>
      <c r="V254" s="69">
        <f aca="true" t="shared" si="65" ref="V254:AE254">SUM(V255:V259)</f>
        <v>0</v>
      </c>
      <c r="W254" s="69">
        <f t="shared" si="65"/>
        <v>0</v>
      </c>
      <c r="X254" s="69">
        <f t="shared" si="65"/>
        <v>0</v>
      </c>
      <c r="Y254" s="69">
        <f t="shared" si="65"/>
        <v>0</v>
      </c>
      <c r="Z254" s="69">
        <f t="shared" si="65"/>
        <v>0</v>
      </c>
      <c r="AA254" s="69">
        <f t="shared" si="65"/>
        <v>0</v>
      </c>
      <c r="AB254" s="69">
        <f t="shared" si="65"/>
        <v>0</v>
      </c>
      <c r="AC254" s="69">
        <f t="shared" si="65"/>
        <v>0</v>
      </c>
      <c r="AD254" s="69">
        <f t="shared" si="65"/>
        <v>0</v>
      </c>
      <c r="AE254" s="69">
        <f t="shared" si="65"/>
        <v>0</v>
      </c>
      <c r="AF254" s="323" t="s">
        <v>13</v>
      </c>
      <c r="AG254" s="324"/>
    </row>
    <row r="255" spans="1:33" s="4" customFormat="1" ht="17.25" customHeight="1">
      <c r="A255" s="231"/>
      <c r="B255" s="233"/>
      <c r="C255" s="306"/>
      <c r="D255" s="97"/>
      <c r="E255" s="98"/>
      <c r="F255" s="98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"/>
      <c r="S255" s="65"/>
      <c r="T255" s="65"/>
      <c r="U255" s="66" t="s">
        <v>81</v>
      </c>
      <c r="V255" s="97">
        <f aca="true" t="shared" si="66" ref="V255:W259">X255+Z255+AB255+AD255</f>
        <v>0</v>
      </c>
      <c r="W255" s="97">
        <f t="shared" si="66"/>
        <v>0</v>
      </c>
      <c r="X255" s="71">
        <v>0</v>
      </c>
      <c r="Y255" s="97">
        <v>0</v>
      </c>
      <c r="Z255" s="97">
        <v>0</v>
      </c>
      <c r="AA255" s="97">
        <v>0</v>
      </c>
      <c r="AB255" s="97">
        <v>0</v>
      </c>
      <c r="AC255" s="97">
        <v>0</v>
      </c>
      <c r="AD255" s="97">
        <v>0</v>
      </c>
      <c r="AE255" s="97">
        <v>0</v>
      </c>
      <c r="AF255" s="325"/>
      <c r="AG255" s="326"/>
    </row>
    <row r="256" spans="1:33" s="4" customFormat="1" ht="17.25" customHeight="1">
      <c r="A256" s="231"/>
      <c r="B256" s="233"/>
      <c r="C256" s="306"/>
      <c r="D256" s="97"/>
      <c r="E256" s="98"/>
      <c r="F256" s="98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"/>
      <c r="S256" s="99"/>
      <c r="T256" s="99"/>
      <c r="U256" s="66" t="s">
        <v>82</v>
      </c>
      <c r="V256" s="97">
        <f t="shared" si="66"/>
        <v>0</v>
      </c>
      <c r="W256" s="97">
        <f t="shared" si="66"/>
        <v>0</v>
      </c>
      <c r="X256" s="71">
        <v>0</v>
      </c>
      <c r="Y256" s="97">
        <v>0</v>
      </c>
      <c r="Z256" s="97">
        <v>0</v>
      </c>
      <c r="AA256" s="97">
        <v>0</v>
      </c>
      <c r="AB256" s="97">
        <v>0</v>
      </c>
      <c r="AC256" s="97">
        <v>0</v>
      </c>
      <c r="AD256" s="97">
        <v>0</v>
      </c>
      <c r="AE256" s="97">
        <v>0</v>
      </c>
      <c r="AF256" s="325"/>
      <c r="AG256" s="326"/>
    </row>
    <row r="257" spans="1:33" s="4" customFormat="1" ht="17.25" customHeight="1">
      <c r="A257" s="231"/>
      <c r="B257" s="233"/>
      <c r="C257" s="306"/>
      <c r="D257" s="97"/>
      <c r="E257" s="98"/>
      <c r="F257" s="98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"/>
      <c r="S257" s="65"/>
      <c r="T257" s="65"/>
      <c r="U257" s="66" t="s">
        <v>236</v>
      </c>
      <c r="V257" s="97">
        <f t="shared" si="66"/>
        <v>0</v>
      </c>
      <c r="W257" s="97">
        <f t="shared" si="66"/>
        <v>0</v>
      </c>
      <c r="X257" s="71">
        <v>0</v>
      </c>
      <c r="Y257" s="97">
        <v>0</v>
      </c>
      <c r="Z257" s="97">
        <v>0</v>
      </c>
      <c r="AA257" s="97">
        <v>0</v>
      </c>
      <c r="AB257" s="97">
        <v>0</v>
      </c>
      <c r="AC257" s="97">
        <v>0</v>
      </c>
      <c r="AD257" s="97">
        <v>0</v>
      </c>
      <c r="AE257" s="97">
        <v>0</v>
      </c>
      <c r="AF257" s="325"/>
      <c r="AG257" s="326"/>
    </row>
    <row r="258" spans="1:33" s="4" customFormat="1" ht="17.25" customHeight="1">
      <c r="A258" s="231"/>
      <c r="B258" s="233"/>
      <c r="C258" s="306"/>
      <c r="D258" s="99"/>
      <c r="E258" s="99"/>
      <c r="F258" s="99"/>
      <c r="G258" s="99"/>
      <c r="H258" s="99"/>
      <c r="I258" s="97"/>
      <c r="J258" s="97"/>
      <c r="K258" s="97"/>
      <c r="L258" s="97"/>
      <c r="M258" s="97"/>
      <c r="N258" s="97"/>
      <c r="O258" s="97"/>
      <c r="P258" s="97"/>
      <c r="Q258" s="97"/>
      <c r="R258" s="9"/>
      <c r="U258" s="66" t="s">
        <v>237</v>
      </c>
      <c r="V258" s="97">
        <f t="shared" si="66"/>
        <v>0</v>
      </c>
      <c r="W258" s="97">
        <f t="shared" si="66"/>
        <v>0</v>
      </c>
      <c r="X258" s="71">
        <v>0</v>
      </c>
      <c r="Y258" s="97">
        <v>0</v>
      </c>
      <c r="Z258" s="97">
        <v>0</v>
      </c>
      <c r="AA258" s="97">
        <v>0</v>
      </c>
      <c r="AB258" s="97">
        <v>0</v>
      </c>
      <c r="AC258" s="97">
        <v>0</v>
      </c>
      <c r="AD258" s="97">
        <v>0</v>
      </c>
      <c r="AE258" s="97">
        <v>0</v>
      </c>
      <c r="AF258" s="325"/>
      <c r="AG258" s="326"/>
    </row>
    <row r="259" spans="1:33" s="4" customFormat="1" ht="17.25" customHeight="1">
      <c r="A259" s="231"/>
      <c r="B259" s="233"/>
      <c r="C259" s="306"/>
      <c r="D259" s="97"/>
      <c r="E259" s="98"/>
      <c r="F259" s="98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"/>
      <c r="S259" s="65"/>
      <c r="T259" s="65"/>
      <c r="U259" s="66" t="s">
        <v>238</v>
      </c>
      <c r="V259" s="97">
        <f t="shared" si="66"/>
        <v>0</v>
      </c>
      <c r="W259" s="97">
        <f t="shared" si="66"/>
        <v>0</v>
      </c>
      <c r="X259" s="71">
        <v>0</v>
      </c>
      <c r="Y259" s="97">
        <v>0</v>
      </c>
      <c r="Z259" s="97">
        <v>0</v>
      </c>
      <c r="AA259" s="97">
        <v>0</v>
      </c>
      <c r="AB259" s="97">
        <v>0</v>
      </c>
      <c r="AC259" s="97">
        <v>0</v>
      </c>
      <c r="AD259" s="97">
        <v>0</v>
      </c>
      <c r="AE259" s="97">
        <v>0</v>
      </c>
      <c r="AF259" s="325"/>
      <c r="AG259" s="326"/>
    </row>
    <row r="260" spans="1:33" s="4" customFormat="1" ht="17.25" customHeight="1">
      <c r="A260" s="231"/>
      <c r="B260" s="233"/>
      <c r="C260" s="97"/>
      <c r="D260" s="97"/>
      <c r="E260" s="98"/>
      <c r="F260" s="98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"/>
      <c r="S260" s="99"/>
      <c r="T260" s="99"/>
      <c r="U260" s="66" t="s">
        <v>244</v>
      </c>
      <c r="V260" s="97">
        <f>X260+Z260+AB260+AD260</f>
        <v>0</v>
      </c>
      <c r="W260" s="97">
        <f>Y260+AA260+AC260+AE260</f>
        <v>0</v>
      </c>
      <c r="X260" s="71">
        <v>0</v>
      </c>
      <c r="Y260" s="97">
        <v>0</v>
      </c>
      <c r="Z260" s="97">
        <v>0</v>
      </c>
      <c r="AA260" s="97">
        <v>0</v>
      </c>
      <c r="AB260" s="97">
        <v>0</v>
      </c>
      <c r="AC260" s="97">
        <v>0</v>
      </c>
      <c r="AD260" s="97">
        <v>0</v>
      </c>
      <c r="AE260" s="97">
        <v>0</v>
      </c>
      <c r="AF260" s="325"/>
      <c r="AG260" s="326"/>
    </row>
    <row r="261" spans="1:33" s="4" customFormat="1" ht="17.25" customHeight="1" thickBot="1">
      <c r="A261" s="257"/>
      <c r="B261" s="272"/>
      <c r="C261" s="100"/>
      <c r="D261" s="97">
        <v>0.2</v>
      </c>
      <c r="E261" s="98"/>
      <c r="F261" s="98">
        <v>1</v>
      </c>
      <c r="G261" s="97"/>
      <c r="H261" s="97">
        <v>1</v>
      </c>
      <c r="I261" s="97"/>
      <c r="J261" s="97"/>
      <c r="K261" s="97"/>
      <c r="L261" s="97"/>
      <c r="M261" s="97"/>
      <c r="N261" s="97"/>
      <c r="O261" s="97"/>
      <c r="P261" s="97"/>
      <c r="Q261" s="97"/>
      <c r="R261" s="9"/>
      <c r="S261" s="140" t="s">
        <v>284</v>
      </c>
      <c r="T261" s="140" t="s">
        <v>285</v>
      </c>
      <c r="U261" s="66" t="s">
        <v>245</v>
      </c>
      <c r="V261" s="172">
        <f>X261+Z261+AB261+AD261</f>
        <v>2200</v>
      </c>
      <c r="W261" s="172">
        <f>Y261+AA261+AC261+AE261</f>
        <v>0</v>
      </c>
      <c r="X261" s="71">
        <v>2200</v>
      </c>
      <c r="Y261" s="97">
        <v>0</v>
      </c>
      <c r="Z261" s="97">
        <v>0</v>
      </c>
      <c r="AA261" s="97">
        <v>0</v>
      </c>
      <c r="AB261" s="97">
        <v>0</v>
      </c>
      <c r="AC261" s="97">
        <v>0</v>
      </c>
      <c r="AD261" s="97">
        <v>0</v>
      </c>
      <c r="AE261" s="97">
        <v>0</v>
      </c>
      <c r="AF261" s="327"/>
      <c r="AG261" s="328"/>
    </row>
    <row r="262" spans="1:33" s="79" customFormat="1" ht="17.25" customHeight="1">
      <c r="A262" s="230" t="s">
        <v>225</v>
      </c>
      <c r="B262" s="329" t="s">
        <v>271</v>
      </c>
      <c r="C262" s="245"/>
      <c r="D262" s="74"/>
      <c r="E262" s="75"/>
      <c r="F262" s="75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6"/>
      <c r="S262" s="77"/>
      <c r="T262" s="77"/>
      <c r="U262" s="73" t="s">
        <v>85</v>
      </c>
      <c r="V262" s="78">
        <f aca="true" t="shared" si="67" ref="V262:AE262">SUM(V263:V267)</f>
        <v>18328.5</v>
      </c>
      <c r="W262" s="78">
        <f t="shared" si="67"/>
        <v>0</v>
      </c>
      <c r="X262" s="78">
        <f t="shared" si="67"/>
        <v>18328.5</v>
      </c>
      <c r="Y262" s="78">
        <f t="shared" si="67"/>
        <v>0</v>
      </c>
      <c r="Z262" s="78">
        <f t="shared" si="67"/>
        <v>0</v>
      </c>
      <c r="AA262" s="78">
        <f t="shared" si="67"/>
        <v>0</v>
      </c>
      <c r="AB262" s="78">
        <f t="shared" si="67"/>
        <v>0</v>
      </c>
      <c r="AC262" s="78">
        <f t="shared" si="67"/>
        <v>0</v>
      </c>
      <c r="AD262" s="78">
        <f t="shared" si="67"/>
        <v>0</v>
      </c>
      <c r="AE262" s="78">
        <f t="shared" si="67"/>
        <v>0</v>
      </c>
      <c r="AF262" s="247" t="s">
        <v>13</v>
      </c>
      <c r="AG262" s="248"/>
    </row>
    <row r="263" spans="1:33" s="79" customFormat="1" ht="17.25" customHeight="1">
      <c r="A263" s="231"/>
      <c r="B263" s="244"/>
      <c r="C263" s="246"/>
      <c r="D263" s="81"/>
      <c r="E263" s="82"/>
      <c r="F263" s="82">
        <v>1</v>
      </c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3"/>
      <c r="S263" s="139" t="s">
        <v>284</v>
      </c>
      <c r="T263" s="139" t="s">
        <v>285</v>
      </c>
      <c r="U263" s="80" t="s">
        <v>81</v>
      </c>
      <c r="V263" s="81">
        <f aca="true" t="shared" si="68" ref="V263:W269">X263+Z263+AB263+AD263</f>
        <v>18328.5</v>
      </c>
      <c r="W263" s="81">
        <f t="shared" si="68"/>
        <v>0</v>
      </c>
      <c r="X263" s="85">
        <v>18328.5</v>
      </c>
      <c r="Y263" s="81">
        <v>0</v>
      </c>
      <c r="Z263" s="81">
        <v>0</v>
      </c>
      <c r="AA263" s="81">
        <v>0</v>
      </c>
      <c r="AB263" s="81">
        <v>0</v>
      </c>
      <c r="AC263" s="81">
        <v>0</v>
      </c>
      <c r="AD263" s="81">
        <v>0</v>
      </c>
      <c r="AE263" s="81">
        <v>0</v>
      </c>
      <c r="AF263" s="249"/>
      <c r="AG263" s="250"/>
    </row>
    <row r="264" spans="1:33" s="79" customFormat="1" ht="17.25" customHeight="1">
      <c r="A264" s="231"/>
      <c r="B264" s="244"/>
      <c r="C264" s="246"/>
      <c r="D264" s="81">
        <v>15</v>
      </c>
      <c r="E264" s="82"/>
      <c r="F264" s="82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3"/>
      <c r="S264" s="86"/>
      <c r="T264" s="86"/>
      <c r="U264" s="80" t="s">
        <v>82</v>
      </c>
      <c r="V264" s="142">
        <f t="shared" si="68"/>
        <v>0</v>
      </c>
      <c r="W264" s="142">
        <f t="shared" si="68"/>
        <v>0</v>
      </c>
      <c r="X264" s="141">
        <v>0</v>
      </c>
      <c r="Y264" s="81">
        <v>0</v>
      </c>
      <c r="Z264" s="81">
        <v>0</v>
      </c>
      <c r="AA264" s="81">
        <v>0</v>
      </c>
      <c r="AB264" s="81">
        <v>0</v>
      </c>
      <c r="AC264" s="81">
        <v>0</v>
      </c>
      <c r="AD264" s="81">
        <v>0</v>
      </c>
      <c r="AE264" s="81">
        <v>0</v>
      </c>
      <c r="AF264" s="249"/>
      <c r="AG264" s="250"/>
    </row>
    <row r="265" spans="1:33" s="79" customFormat="1" ht="17.25" customHeight="1">
      <c r="A265" s="231"/>
      <c r="B265" s="244"/>
      <c r="C265" s="246"/>
      <c r="D265" s="81"/>
      <c r="E265" s="82"/>
      <c r="F265" s="82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3"/>
      <c r="S265" s="84"/>
      <c r="T265" s="84"/>
      <c r="U265" s="80" t="s">
        <v>236</v>
      </c>
      <c r="V265" s="142">
        <f t="shared" si="68"/>
        <v>0</v>
      </c>
      <c r="W265" s="142">
        <f t="shared" si="68"/>
        <v>0</v>
      </c>
      <c r="X265" s="141">
        <v>0</v>
      </c>
      <c r="Y265" s="81">
        <v>0</v>
      </c>
      <c r="Z265" s="81">
        <v>0</v>
      </c>
      <c r="AA265" s="81">
        <v>0</v>
      </c>
      <c r="AB265" s="81">
        <v>0</v>
      </c>
      <c r="AC265" s="81">
        <v>0</v>
      </c>
      <c r="AD265" s="81">
        <v>0</v>
      </c>
      <c r="AE265" s="81">
        <v>0</v>
      </c>
      <c r="AF265" s="249"/>
      <c r="AG265" s="250"/>
    </row>
    <row r="266" spans="1:33" s="79" customFormat="1" ht="17.25" customHeight="1">
      <c r="A266" s="231"/>
      <c r="B266" s="244"/>
      <c r="C266" s="246"/>
      <c r="D266" s="81"/>
      <c r="E266" s="82"/>
      <c r="F266" s="82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3"/>
      <c r="S266" s="86"/>
      <c r="T266" s="86"/>
      <c r="U266" s="80" t="s">
        <v>237</v>
      </c>
      <c r="V266" s="81">
        <f t="shared" si="68"/>
        <v>0</v>
      </c>
      <c r="W266" s="81">
        <f t="shared" si="68"/>
        <v>0</v>
      </c>
      <c r="X266" s="85">
        <v>0</v>
      </c>
      <c r="Y266" s="81">
        <v>0</v>
      </c>
      <c r="Z266" s="81">
        <v>0</v>
      </c>
      <c r="AA266" s="81">
        <v>0</v>
      </c>
      <c r="AB266" s="81">
        <v>0</v>
      </c>
      <c r="AC266" s="81">
        <v>0</v>
      </c>
      <c r="AD266" s="81">
        <v>0</v>
      </c>
      <c r="AE266" s="81">
        <v>0</v>
      </c>
      <c r="AF266" s="249"/>
      <c r="AG266" s="250"/>
    </row>
    <row r="267" spans="1:33" s="79" customFormat="1" ht="17.25" customHeight="1">
      <c r="A267" s="231"/>
      <c r="B267" s="244"/>
      <c r="C267" s="246"/>
      <c r="D267" s="81"/>
      <c r="E267" s="82"/>
      <c r="F267" s="82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3"/>
      <c r="S267" s="84"/>
      <c r="T267" s="84"/>
      <c r="U267" s="80" t="s">
        <v>238</v>
      </c>
      <c r="V267" s="81">
        <f t="shared" si="68"/>
        <v>0</v>
      </c>
      <c r="W267" s="81">
        <f t="shared" si="68"/>
        <v>0</v>
      </c>
      <c r="X267" s="85">
        <v>0</v>
      </c>
      <c r="Y267" s="81">
        <v>0</v>
      </c>
      <c r="Z267" s="81">
        <v>0</v>
      </c>
      <c r="AA267" s="81">
        <v>0</v>
      </c>
      <c r="AB267" s="81">
        <v>0</v>
      </c>
      <c r="AC267" s="81">
        <v>0</v>
      </c>
      <c r="AD267" s="81">
        <v>0</v>
      </c>
      <c r="AE267" s="81">
        <v>0</v>
      </c>
      <c r="AF267" s="249"/>
      <c r="AG267" s="250"/>
    </row>
    <row r="268" spans="1:33" s="79" customFormat="1" ht="17.25" customHeight="1">
      <c r="A268" s="231"/>
      <c r="B268" s="244"/>
      <c r="C268" s="81"/>
      <c r="D268" s="81"/>
      <c r="E268" s="82"/>
      <c r="F268" s="82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3"/>
      <c r="S268" s="86"/>
      <c r="T268" s="86"/>
      <c r="U268" s="80" t="s">
        <v>244</v>
      </c>
      <c r="V268" s="81">
        <f t="shared" si="68"/>
        <v>0</v>
      </c>
      <c r="W268" s="81">
        <f t="shared" si="68"/>
        <v>0</v>
      </c>
      <c r="X268" s="85">
        <v>0</v>
      </c>
      <c r="Y268" s="81">
        <v>0</v>
      </c>
      <c r="Z268" s="81">
        <v>0</v>
      </c>
      <c r="AA268" s="81">
        <v>0</v>
      </c>
      <c r="AB268" s="81">
        <v>0</v>
      </c>
      <c r="AC268" s="81">
        <v>0</v>
      </c>
      <c r="AD268" s="81">
        <v>0</v>
      </c>
      <c r="AE268" s="81">
        <v>0</v>
      </c>
      <c r="AF268" s="249"/>
      <c r="AG268" s="250"/>
    </row>
    <row r="269" spans="1:33" s="79" customFormat="1" ht="17.25" customHeight="1" thickBot="1">
      <c r="A269" s="257"/>
      <c r="B269" s="330"/>
      <c r="C269" s="88"/>
      <c r="D269" s="81"/>
      <c r="E269" s="82"/>
      <c r="F269" s="82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3"/>
      <c r="S269" s="84"/>
      <c r="T269" s="84"/>
      <c r="U269" s="80" t="s">
        <v>245</v>
      </c>
      <c r="V269" s="81">
        <f t="shared" si="68"/>
        <v>0</v>
      </c>
      <c r="W269" s="81">
        <f t="shared" si="68"/>
        <v>0</v>
      </c>
      <c r="X269" s="85">
        <v>0</v>
      </c>
      <c r="Y269" s="81">
        <v>0</v>
      </c>
      <c r="Z269" s="81">
        <v>0</v>
      </c>
      <c r="AA269" s="81">
        <v>0</v>
      </c>
      <c r="AB269" s="81">
        <v>0</v>
      </c>
      <c r="AC269" s="81">
        <v>0</v>
      </c>
      <c r="AD269" s="81">
        <v>0</v>
      </c>
      <c r="AE269" s="81">
        <v>0</v>
      </c>
      <c r="AF269" s="251"/>
      <c r="AG269" s="252"/>
    </row>
    <row r="270" spans="1:33" s="4" customFormat="1" ht="17.25" customHeight="1">
      <c r="A270" s="230" t="s">
        <v>226</v>
      </c>
      <c r="B270" s="337" t="s">
        <v>265</v>
      </c>
      <c r="C270" s="261">
        <v>180</v>
      </c>
      <c r="D270" s="144"/>
      <c r="E270" s="145"/>
      <c r="F270" s="145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6"/>
      <c r="S270" s="147"/>
      <c r="T270" s="147"/>
      <c r="U270" s="143" t="s">
        <v>85</v>
      </c>
      <c r="V270" s="148">
        <f aca="true" t="shared" si="69" ref="V270:AE270">SUM(V271:V275)</f>
        <v>4178.4</v>
      </c>
      <c r="W270" s="148">
        <f t="shared" si="69"/>
        <v>0</v>
      </c>
      <c r="X270" s="148">
        <f t="shared" si="69"/>
        <v>4178.4</v>
      </c>
      <c r="Y270" s="148">
        <f t="shared" si="69"/>
        <v>0</v>
      </c>
      <c r="Z270" s="148">
        <f t="shared" si="69"/>
        <v>0</v>
      </c>
      <c r="AA270" s="148">
        <f t="shared" si="69"/>
        <v>0</v>
      </c>
      <c r="AB270" s="148">
        <f t="shared" si="69"/>
        <v>0</v>
      </c>
      <c r="AC270" s="148">
        <f t="shared" si="69"/>
        <v>0</v>
      </c>
      <c r="AD270" s="148">
        <f t="shared" si="69"/>
        <v>0</v>
      </c>
      <c r="AE270" s="148">
        <f t="shared" si="69"/>
        <v>0</v>
      </c>
      <c r="AF270" s="398" t="s">
        <v>41</v>
      </c>
      <c r="AG270" s="399"/>
    </row>
    <row r="271" spans="1:33" s="4" customFormat="1" ht="17.25" customHeight="1">
      <c r="A271" s="231"/>
      <c r="B271" s="338"/>
      <c r="C271" s="262"/>
      <c r="D271" s="151">
        <v>1</v>
      </c>
      <c r="E271" s="152"/>
      <c r="F271" s="152"/>
      <c r="G271" s="151"/>
      <c r="H271" s="151"/>
      <c r="I271" s="151"/>
      <c r="J271" s="151">
        <v>1</v>
      </c>
      <c r="K271" s="151"/>
      <c r="L271" s="151"/>
      <c r="M271" s="151"/>
      <c r="N271" s="151"/>
      <c r="O271" s="151"/>
      <c r="P271" s="151"/>
      <c r="Q271" s="151"/>
      <c r="R271" s="153"/>
      <c r="S271" s="154" t="s">
        <v>284</v>
      </c>
      <c r="T271" s="154" t="s">
        <v>285</v>
      </c>
      <c r="U271" s="150" t="s">
        <v>81</v>
      </c>
      <c r="V271" s="151">
        <f>X271+Z271+AB271+AD271</f>
        <v>4178.4</v>
      </c>
      <c r="W271" s="151">
        <f>Y271+AA271+AC271+AE271</f>
        <v>0</v>
      </c>
      <c r="X271" s="155">
        <v>4178.4</v>
      </c>
      <c r="Y271" s="151">
        <v>0</v>
      </c>
      <c r="Z271" s="151">
        <v>0</v>
      </c>
      <c r="AA271" s="151">
        <v>0</v>
      </c>
      <c r="AB271" s="151">
        <v>0</v>
      </c>
      <c r="AC271" s="151">
        <v>0</v>
      </c>
      <c r="AD271" s="151">
        <v>0</v>
      </c>
      <c r="AE271" s="151">
        <v>0</v>
      </c>
      <c r="AF271" s="400"/>
      <c r="AG271" s="401"/>
    </row>
    <row r="272" spans="1:33" s="4" customFormat="1" ht="17.25" customHeight="1">
      <c r="A272" s="231"/>
      <c r="B272" s="338"/>
      <c r="C272" s="262"/>
      <c r="D272" s="151"/>
      <c r="E272" s="152"/>
      <c r="F272" s="152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3"/>
      <c r="S272" s="156"/>
      <c r="T272" s="156"/>
      <c r="U272" s="150" t="s">
        <v>82</v>
      </c>
      <c r="V272" s="151">
        <f aca="true" t="shared" si="70" ref="V272:W277">X272+Z272+AB272+AD272</f>
        <v>0</v>
      </c>
      <c r="W272" s="151">
        <f t="shared" si="70"/>
        <v>0</v>
      </c>
      <c r="X272" s="155">
        <v>0</v>
      </c>
      <c r="Y272" s="151">
        <v>0</v>
      </c>
      <c r="Z272" s="151">
        <v>0</v>
      </c>
      <c r="AA272" s="151">
        <v>0</v>
      </c>
      <c r="AB272" s="151">
        <v>0</v>
      </c>
      <c r="AC272" s="151">
        <v>0</v>
      </c>
      <c r="AD272" s="151">
        <v>0</v>
      </c>
      <c r="AE272" s="151">
        <v>0</v>
      </c>
      <c r="AF272" s="400"/>
      <c r="AG272" s="401"/>
    </row>
    <row r="273" spans="1:33" s="4" customFormat="1" ht="17.25" customHeight="1">
      <c r="A273" s="231"/>
      <c r="B273" s="338"/>
      <c r="C273" s="262"/>
      <c r="D273" s="151"/>
      <c r="E273" s="152"/>
      <c r="F273" s="152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3"/>
      <c r="S273" s="157"/>
      <c r="T273" s="157"/>
      <c r="U273" s="150" t="s">
        <v>236</v>
      </c>
      <c r="V273" s="151">
        <f t="shared" si="70"/>
        <v>0</v>
      </c>
      <c r="W273" s="151">
        <f t="shared" si="70"/>
        <v>0</v>
      </c>
      <c r="X273" s="155">
        <v>0</v>
      </c>
      <c r="Y273" s="151">
        <v>0</v>
      </c>
      <c r="Z273" s="151">
        <v>0</v>
      </c>
      <c r="AA273" s="151">
        <v>0</v>
      </c>
      <c r="AB273" s="151">
        <v>0</v>
      </c>
      <c r="AC273" s="151">
        <v>0</v>
      </c>
      <c r="AD273" s="151">
        <v>0</v>
      </c>
      <c r="AE273" s="151">
        <v>0</v>
      </c>
      <c r="AF273" s="400"/>
      <c r="AG273" s="401"/>
    </row>
    <row r="274" spans="1:33" s="4" customFormat="1" ht="17.25" customHeight="1">
      <c r="A274" s="231"/>
      <c r="B274" s="338"/>
      <c r="C274" s="262"/>
      <c r="D274" s="151"/>
      <c r="E274" s="152"/>
      <c r="F274" s="152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3"/>
      <c r="S274" s="154"/>
      <c r="T274" s="154"/>
      <c r="U274" s="150" t="s">
        <v>237</v>
      </c>
      <c r="V274" s="151">
        <f>X274+Z274+AB274+AD274</f>
        <v>0</v>
      </c>
      <c r="W274" s="151">
        <f>Y274+AA274+AC274+AE274</f>
        <v>0</v>
      </c>
      <c r="X274" s="155">
        <v>0</v>
      </c>
      <c r="Y274" s="151">
        <v>0</v>
      </c>
      <c r="Z274" s="151">
        <v>0</v>
      </c>
      <c r="AA274" s="151">
        <v>0</v>
      </c>
      <c r="AB274" s="151">
        <v>0</v>
      </c>
      <c r="AC274" s="151">
        <v>0</v>
      </c>
      <c r="AD274" s="151">
        <v>0</v>
      </c>
      <c r="AE274" s="151">
        <v>0</v>
      </c>
      <c r="AF274" s="400"/>
      <c r="AG274" s="401"/>
    </row>
    <row r="275" spans="1:33" s="4" customFormat="1" ht="17.25" customHeight="1">
      <c r="A275" s="231"/>
      <c r="B275" s="338"/>
      <c r="C275" s="262"/>
      <c r="D275" s="151"/>
      <c r="E275" s="152"/>
      <c r="F275" s="152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3"/>
      <c r="S275" s="157"/>
      <c r="T275" s="157"/>
      <c r="U275" s="150" t="s">
        <v>238</v>
      </c>
      <c r="V275" s="151">
        <f t="shared" si="70"/>
        <v>0</v>
      </c>
      <c r="W275" s="151">
        <f t="shared" si="70"/>
        <v>0</v>
      </c>
      <c r="X275" s="155">
        <v>0</v>
      </c>
      <c r="Y275" s="151">
        <v>0</v>
      </c>
      <c r="Z275" s="151">
        <v>0</v>
      </c>
      <c r="AA275" s="151">
        <v>0</v>
      </c>
      <c r="AB275" s="151">
        <v>0</v>
      </c>
      <c r="AC275" s="151">
        <v>0</v>
      </c>
      <c r="AD275" s="151">
        <v>0</v>
      </c>
      <c r="AE275" s="151">
        <v>0</v>
      </c>
      <c r="AF275" s="400"/>
      <c r="AG275" s="401"/>
    </row>
    <row r="276" spans="1:33" s="4" customFormat="1" ht="17.25" customHeight="1">
      <c r="A276" s="231"/>
      <c r="B276" s="338"/>
      <c r="C276" s="151"/>
      <c r="D276" s="151"/>
      <c r="E276" s="152"/>
      <c r="F276" s="152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3"/>
      <c r="S276" s="156"/>
      <c r="T276" s="156"/>
      <c r="U276" s="150" t="s">
        <v>244</v>
      </c>
      <c r="V276" s="151">
        <f t="shared" si="70"/>
        <v>0</v>
      </c>
      <c r="W276" s="151">
        <f t="shared" si="70"/>
        <v>0</v>
      </c>
      <c r="X276" s="155">
        <v>0</v>
      </c>
      <c r="Y276" s="151">
        <v>0</v>
      </c>
      <c r="Z276" s="151">
        <v>0</v>
      </c>
      <c r="AA276" s="151">
        <v>0</v>
      </c>
      <c r="AB276" s="151">
        <v>0</v>
      </c>
      <c r="AC276" s="151">
        <v>0</v>
      </c>
      <c r="AD276" s="151">
        <v>0</v>
      </c>
      <c r="AE276" s="151">
        <v>0</v>
      </c>
      <c r="AF276" s="400"/>
      <c r="AG276" s="401"/>
    </row>
    <row r="277" spans="1:33" s="4" customFormat="1" ht="17.25" customHeight="1" thickBot="1">
      <c r="A277" s="257"/>
      <c r="B277" s="339"/>
      <c r="C277" s="158"/>
      <c r="D277" s="158"/>
      <c r="E277" s="161"/>
      <c r="F277" s="161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62"/>
      <c r="S277" s="163"/>
      <c r="T277" s="163"/>
      <c r="U277" s="160" t="s">
        <v>245</v>
      </c>
      <c r="V277" s="158">
        <f t="shared" si="70"/>
        <v>0</v>
      </c>
      <c r="W277" s="158">
        <f t="shared" si="70"/>
        <v>0</v>
      </c>
      <c r="X277" s="164">
        <v>0</v>
      </c>
      <c r="Y277" s="158">
        <v>0</v>
      </c>
      <c r="Z277" s="158">
        <v>0</v>
      </c>
      <c r="AA277" s="158">
        <v>0</v>
      </c>
      <c r="AB277" s="158">
        <v>0</v>
      </c>
      <c r="AC277" s="158">
        <v>0</v>
      </c>
      <c r="AD277" s="158">
        <v>0</v>
      </c>
      <c r="AE277" s="158">
        <v>0</v>
      </c>
      <c r="AF277" s="402"/>
      <c r="AG277" s="403"/>
    </row>
    <row r="278" spans="1:33" s="4" customFormat="1" ht="17.25" customHeight="1">
      <c r="A278" s="230" t="s">
        <v>267</v>
      </c>
      <c r="B278" s="337" t="s">
        <v>266</v>
      </c>
      <c r="C278" s="261">
        <v>180</v>
      </c>
      <c r="D278" s="144"/>
      <c r="E278" s="145"/>
      <c r="F278" s="145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6"/>
      <c r="S278" s="147"/>
      <c r="T278" s="147"/>
      <c r="U278" s="143" t="s">
        <v>85</v>
      </c>
      <c r="V278" s="148">
        <f aca="true" t="shared" si="71" ref="V278:AE278">SUM(V279:V283)</f>
        <v>3996.1</v>
      </c>
      <c r="W278" s="148">
        <f t="shared" si="71"/>
        <v>0</v>
      </c>
      <c r="X278" s="148">
        <f t="shared" si="71"/>
        <v>3996.1</v>
      </c>
      <c r="Y278" s="148">
        <f t="shared" si="71"/>
        <v>0</v>
      </c>
      <c r="Z278" s="148">
        <f t="shared" si="71"/>
        <v>0</v>
      </c>
      <c r="AA278" s="148">
        <f t="shared" si="71"/>
        <v>0</v>
      </c>
      <c r="AB278" s="148">
        <f t="shared" si="71"/>
        <v>0</v>
      </c>
      <c r="AC278" s="148">
        <f t="shared" si="71"/>
        <v>0</v>
      </c>
      <c r="AD278" s="148">
        <f t="shared" si="71"/>
        <v>0</v>
      </c>
      <c r="AE278" s="148">
        <f t="shared" si="71"/>
        <v>0</v>
      </c>
      <c r="AF278" s="323" t="s">
        <v>13</v>
      </c>
      <c r="AG278" s="324"/>
    </row>
    <row r="279" spans="1:34" s="4" customFormat="1" ht="17.25" customHeight="1">
      <c r="A279" s="231"/>
      <c r="B279" s="338"/>
      <c r="C279" s="262"/>
      <c r="D279" s="151">
        <v>0.3</v>
      </c>
      <c r="E279" s="152"/>
      <c r="F279" s="152">
        <v>1</v>
      </c>
      <c r="G279" s="151"/>
      <c r="H279" s="151">
        <v>1</v>
      </c>
      <c r="I279" s="151"/>
      <c r="J279" s="151"/>
      <c r="K279" s="151"/>
      <c r="L279" s="151"/>
      <c r="M279" s="151"/>
      <c r="N279" s="151"/>
      <c r="O279" s="151"/>
      <c r="P279" s="151"/>
      <c r="Q279" s="151"/>
      <c r="R279" s="153"/>
      <c r="S279" s="154" t="s">
        <v>284</v>
      </c>
      <c r="T279" s="154" t="s">
        <v>285</v>
      </c>
      <c r="U279" s="150" t="s">
        <v>81</v>
      </c>
      <c r="V279" s="151">
        <f>X279+Z279+AB279+AD279</f>
        <v>3996.1</v>
      </c>
      <c r="W279" s="151">
        <f>Y279+AA279+AC279+AE279</f>
        <v>0</v>
      </c>
      <c r="X279" s="155">
        <v>3996.1</v>
      </c>
      <c r="Y279" s="151">
        <v>0</v>
      </c>
      <c r="Z279" s="151">
        <v>0</v>
      </c>
      <c r="AA279" s="151">
        <v>0</v>
      </c>
      <c r="AB279" s="151">
        <v>0</v>
      </c>
      <c r="AC279" s="151">
        <v>0</v>
      </c>
      <c r="AD279" s="151">
        <v>0</v>
      </c>
      <c r="AE279" s="151">
        <v>0</v>
      </c>
      <c r="AF279" s="325"/>
      <c r="AG279" s="326"/>
      <c r="AH279" s="4" t="s">
        <v>289</v>
      </c>
    </row>
    <row r="280" spans="1:33" s="4" customFormat="1" ht="17.25" customHeight="1">
      <c r="A280" s="231"/>
      <c r="B280" s="338"/>
      <c r="C280" s="262"/>
      <c r="D280" s="151"/>
      <c r="E280" s="152"/>
      <c r="F280" s="152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3"/>
      <c r="S280" s="156"/>
      <c r="T280" s="156"/>
      <c r="U280" s="150" t="s">
        <v>82</v>
      </c>
      <c r="V280" s="151">
        <f aca="true" t="shared" si="72" ref="V280:W285">X280+Z280+AB280+AD280</f>
        <v>0</v>
      </c>
      <c r="W280" s="151">
        <f t="shared" si="72"/>
        <v>0</v>
      </c>
      <c r="X280" s="155">
        <v>0</v>
      </c>
      <c r="Y280" s="151">
        <v>0</v>
      </c>
      <c r="Z280" s="151">
        <v>0</v>
      </c>
      <c r="AA280" s="151">
        <v>0</v>
      </c>
      <c r="AB280" s="151">
        <v>0</v>
      </c>
      <c r="AC280" s="151">
        <v>0</v>
      </c>
      <c r="AD280" s="151">
        <v>0</v>
      </c>
      <c r="AE280" s="151">
        <v>0</v>
      </c>
      <c r="AF280" s="325"/>
      <c r="AG280" s="326"/>
    </row>
    <row r="281" spans="1:33" s="4" customFormat="1" ht="17.25" customHeight="1">
      <c r="A281" s="231"/>
      <c r="B281" s="338"/>
      <c r="C281" s="262"/>
      <c r="D281" s="151"/>
      <c r="E281" s="152"/>
      <c r="F281" s="152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3"/>
      <c r="S281" s="157"/>
      <c r="T281" s="157"/>
      <c r="U281" s="150" t="s">
        <v>236</v>
      </c>
      <c r="V281" s="151">
        <f t="shared" si="72"/>
        <v>0</v>
      </c>
      <c r="W281" s="151">
        <f t="shared" si="72"/>
        <v>0</v>
      </c>
      <c r="X281" s="155">
        <v>0</v>
      </c>
      <c r="Y281" s="151">
        <v>0</v>
      </c>
      <c r="Z281" s="151">
        <v>0</v>
      </c>
      <c r="AA281" s="151">
        <v>0</v>
      </c>
      <c r="AB281" s="151">
        <v>0</v>
      </c>
      <c r="AC281" s="151">
        <v>0</v>
      </c>
      <c r="AD281" s="151">
        <v>0</v>
      </c>
      <c r="AE281" s="151">
        <v>0</v>
      </c>
      <c r="AF281" s="325"/>
      <c r="AG281" s="326"/>
    </row>
    <row r="282" spans="1:33" s="4" customFormat="1" ht="17.25" customHeight="1">
      <c r="A282" s="231"/>
      <c r="B282" s="338"/>
      <c r="C282" s="262"/>
      <c r="D282" s="151"/>
      <c r="E282" s="152"/>
      <c r="F282" s="152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3"/>
      <c r="S282" s="154"/>
      <c r="T282" s="154"/>
      <c r="U282" s="150" t="s">
        <v>237</v>
      </c>
      <c r="V282" s="151">
        <f>X282+Z282+AB282+AD282</f>
        <v>0</v>
      </c>
      <c r="W282" s="151">
        <f>Y282+AA282+AC282+AE282</f>
        <v>0</v>
      </c>
      <c r="X282" s="155">
        <v>0</v>
      </c>
      <c r="Y282" s="151">
        <v>0</v>
      </c>
      <c r="Z282" s="151">
        <v>0</v>
      </c>
      <c r="AA282" s="151">
        <v>0</v>
      </c>
      <c r="AB282" s="151">
        <v>0</v>
      </c>
      <c r="AC282" s="151">
        <v>0</v>
      </c>
      <c r="AD282" s="151">
        <v>0</v>
      </c>
      <c r="AE282" s="151">
        <v>0</v>
      </c>
      <c r="AF282" s="325"/>
      <c r="AG282" s="326"/>
    </row>
    <row r="283" spans="1:33" s="4" customFormat="1" ht="17.25" customHeight="1">
      <c r="A283" s="231"/>
      <c r="B283" s="338"/>
      <c r="C283" s="262"/>
      <c r="D283" s="151"/>
      <c r="E283" s="152"/>
      <c r="F283" s="152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3"/>
      <c r="S283" s="157"/>
      <c r="T283" s="157"/>
      <c r="U283" s="150" t="s">
        <v>238</v>
      </c>
      <c r="V283" s="151">
        <f t="shared" si="72"/>
        <v>0</v>
      </c>
      <c r="W283" s="151">
        <f t="shared" si="72"/>
        <v>0</v>
      </c>
      <c r="X283" s="155">
        <v>0</v>
      </c>
      <c r="Y283" s="151">
        <v>0</v>
      </c>
      <c r="Z283" s="151">
        <v>0</v>
      </c>
      <c r="AA283" s="151">
        <v>0</v>
      </c>
      <c r="AB283" s="151">
        <v>0</v>
      </c>
      <c r="AC283" s="151">
        <v>0</v>
      </c>
      <c r="AD283" s="151">
        <v>0</v>
      </c>
      <c r="AE283" s="151">
        <v>0</v>
      </c>
      <c r="AF283" s="325"/>
      <c r="AG283" s="326"/>
    </row>
    <row r="284" spans="1:33" s="4" customFormat="1" ht="17.25" customHeight="1">
      <c r="A284" s="231"/>
      <c r="B284" s="338"/>
      <c r="C284" s="151"/>
      <c r="D284" s="151"/>
      <c r="E284" s="152"/>
      <c r="F284" s="152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3"/>
      <c r="S284" s="156"/>
      <c r="T284" s="156"/>
      <c r="U284" s="150" t="s">
        <v>244</v>
      </c>
      <c r="V284" s="151">
        <f t="shared" si="72"/>
        <v>0</v>
      </c>
      <c r="W284" s="151">
        <f t="shared" si="72"/>
        <v>0</v>
      </c>
      <c r="X284" s="155">
        <v>0</v>
      </c>
      <c r="Y284" s="151">
        <v>0</v>
      </c>
      <c r="Z284" s="151">
        <v>0</v>
      </c>
      <c r="AA284" s="151">
        <v>0</v>
      </c>
      <c r="AB284" s="151">
        <v>0</v>
      </c>
      <c r="AC284" s="151">
        <v>0</v>
      </c>
      <c r="AD284" s="151">
        <v>0</v>
      </c>
      <c r="AE284" s="151">
        <v>0</v>
      </c>
      <c r="AF284" s="325"/>
      <c r="AG284" s="326"/>
    </row>
    <row r="285" spans="1:33" s="4" customFormat="1" ht="17.25" customHeight="1" thickBot="1">
      <c r="A285" s="257"/>
      <c r="B285" s="339"/>
      <c r="C285" s="158"/>
      <c r="D285" s="158"/>
      <c r="E285" s="161"/>
      <c r="F285" s="161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62"/>
      <c r="S285" s="163"/>
      <c r="T285" s="163"/>
      <c r="U285" s="160" t="s">
        <v>245</v>
      </c>
      <c r="V285" s="158">
        <f t="shared" si="72"/>
        <v>0</v>
      </c>
      <c r="W285" s="158">
        <f t="shared" si="72"/>
        <v>0</v>
      </c>
      <c r="X285" s="164">
        <v>0</v>
      </c>
      <c r="Y285" s="158">
        <v>0</v>
      </c>
      <c r="Z285" s="158">
        <v>0</v>
      </c>
      <c r="AA285" s="158">
        <v>0</v>
      </c>
      <c r="AB285" s="158">
        <v>0</v>
      </c>
      <c r="AC285" s="158">
        <v>0</v>
      </c>
      <c r="AD285" s="158">
        <v>0</v>
      </c>
      <c r="AE285" s="158">
        <v>0</v>
      </c>
      <c r="AF285" s="327"/>
      <c r="AG285" s="328"/>
    </row>
    <row r="286" spans="1:33" s="79" customFormat="1" ht="17.25" customHeight="1">
      <c r="A286" s="230" t="s">
        <v>268</v>
      </c>
      <c r="B286" s="329" t="s">
        <v>243</v>
      </c>
      <c r="C286" s="245">
        <v>180</v>
      </c>
      <c r="D286" s="74"/>
      <c r="E286" s="75"/>
      <c r="F286" s="75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6"/>
      <c r="S286" s="77"/>
      <c r="T286" s="77"/>
      <c r="U286" s="73" t="s">
        <v>85</v>
      </c>
      <c r="V286" s="78">
        <f aca="true" t="shared" si="73" ref="V286:AE286">SUM(V287:V291)</f>
        <v>70398</v>
      </c>
      <c r="W286" s="78">
        <f t="shared" si="73"/>
        <v>0</v>
      </c>
      <c r="X286" s="78">
        <f t="shared" si="73"/>
        <v>70398</v>
      </c>
      <c r="Y286" s="78">
        <f t="shared" si="73"/>
        <v>0</v>
      </c>
      <c r="Z286" s="78">
        <f t="shared" si="73"/>
        <v>0</v>
      </c>
      <c r="AA286" s="78">
        <f t="shared" si="73"/>
        <v>0</v>
      </c>
      <c r="AB286" s="78">
        <f t="shared" si="73"/>
        <v>0</v>
      </c>
      <c r="AC286" s="78">
        <f t="shared" si="73"/>
        <v>0</v>
      </c>
      <c r="AD286" s="78">
        <f t="shared" si="73"/>
        <v>0</v>
      </c>
      <c r="AE286" s="78">
        <f t="shared" si="73"/>
        <v>0</v>
      </c>
      <c r="AF286" s="247" t="s">
        <v>13</v>
      </c>
      <c r="AG286" s="248"/>
    </row>
    <row r="287" spans="1:33" s="79" customFormat="1" ht="17.25" customHeight="1">
      <c r="A287" s="231"/>
      <c r="B287" s="244"/>
      <c r="C287" s="246"/>
      <c r="D287" s="81"/>
      <c r="E287" s="82"/>
      <c r="F287" s="82">
        <v>1</v>
      </c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3"/>
      <c r="S287" s="139" t="s">
        <v>284</v>
      </c>
      <c r="T287" s="139" t="s">
        <v>285</v>
      </c>
      <c r="U287" s="80" t="s">
        <v>81</v>
      </c>
      <c r="V287" s="81">
        <f aca="true" t="shared" si="74" ref="V287:W291">X287+Z287+AB287+AD287</f>
        <v>3205.7</v>
      </c>
      <c r="W287" s="81">
        <f t="shared" si="74"/>
        <v>0</v>
      </c>
      <c r="X287" s="85">
        <v>3205.7</v>
      </c>
      <c r="Y287" s="81">
        <v>0</v>
      </c>
      <c r="Z287" s="81">
        <v>0</v>
      </c>
      <c r="AA287" s="81">
        <v>0</v>
      </c>
      <c r="AB287" s="81">
        <v>0</v>
      </c>
      <c r="AC287" s="81">
        <v>0</v>
      </c>
      <c r="AD287" s="81">
        <v>0</v>
      </c>
      <c r="AE287" s="81">
        <v>0</v>
      </c>
      <c r="AF287" s="249"/>
      <c r="AG287" s="250"/>
    </row>
    <row r="288" spans="1:33" s="79" customFormat="1" ht="17.25" customHeight="1">
      <c r="A288" s="231"/>
      <c r="B288" s="244"/>
      <c r="C288" s="246"/>
      <c r="D288" s="81">
        <v>1</v>
      </c>
      <c r="E288" s="82"/>
      <c r="F288" s="82"/>
      <c r="G288" s="81"/>
      <c r="H288" s="81">
        <v>1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3"/>
      <c r="S288" s="139" t="s">
        <v>284</v>
      </c>
      <c r="T288" s="139" t="s">
        <v>285</v>
      </c>
      <c r="U288" s="80" t="s">
        <v>82</v>
      </c>
      <c r="V288" s="81">
        <f t="shared" si="74"/>
        <v>67192.3</v>
      </c>
      <c r="W288" s="81">
        <f t="shared" si="74"/>
        <v>0</v>
      </c>
      <c r="X288" s="85">
        <v>67192.3</v>
      </c>
      <c r="Y288" s="81">
        <v>0</v>
      </c>
      <c r="Z288" s="81">
        <v>0</v>
      </c>
      <c r="AA288" s="81">
        <v>0</v>
      </c>
      <c r="AB288" s="81">
        <v>0</v>
      </c>
      <c r="AC288" s="81">
        <v>0</v>
      </c>
      <c r="AD288" s="81">
        <v>0</v>
      </c>
      <c r="AE288" s="81">
        <v>0</v>
      </c>
      <c r="AF288" s="249"/>
      <c r="AG288" s="250"/>
    </row>
    <row r="289" spans="1:33" s="79" customFormat="1" ht="17.25" customHeight="1">
      <c r="A289" s="231"/>
      <c r="B289" s="244"/>
      <c r="C289" s="246"/>
      <c r="D289" s="81"/>
      <c r="E289" s="82"/>
      <c r="F289" s="82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3"/>
      <c r="S289" s="84"/>
      <c r="T289" s="84"/>
      <c r="U289" s="80" t="s">
        <v>236</v>
      </c>
      <c r="V289" s="81">
        <f t="shared" si="74"/>
        <v>0</v>
      </c>
      <c r="W289" s="81">
        <f t="shared" si="74"/>
        <v>0</v>
      </c>
      <c r="X289" s="85">
        <v>0</v>
      </c>
      <c r="Y289" s="81">
        <v>0</v>
      </c>
      <c r="Z289" s="81">
        <v>0</v>
      </c>
      <c r="AA289" s="81">
        <v>0</v>
      </c>
      <c r="AB289" s="81">
        <v>0</v>
      </c>
      <c r="AC289" s="81">
        <v>0</v>
      </c>
      <c r="AD289" s="81">
        <v>0</v>
      </c>
      <c r="AE289" s="81">
        <v>0</v>
      </c>
      <c r="AF289" s="249"/>
      <c r="AG289" s="250"/>
    </row>
    <row r="290" spans="1:33" s="79" customFormat="1" ht="17.25" customHeight="1">
      <c r="A290" s="231"/>
      <c r="B290" s="244"/>
      <c r="C290" s="246"/>
      <c r="D290" s="81"/>
      <c r="E290" s="82"/>
      <c r="F290" s="82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3"/>
      <c r="S290" s="86"/>
      <c r="T290" s="86"/>
      <c r="U290" s="80" t="s">
        <v>237</v>
      </c>
      <c r="V290" s="81">
        <f t="shared" si="74"/>
        <v>0</v>
      </c>
      <c r="W290" s="81">
        <f t="shared" si="74"/>
        <v>0</v>
      </c>
      <c r="X290" s="85">
        <v>0</v>
      </c>
      <c r="Y290" s="81">
        <v>0</v>
      </c>
      <c r="Z290" s="81">
        <v>0</v>
      </c>
      <c r="AA290" s="81">
        <v>0</v>
      </c>
      <c r="AB290" s="81">
        <v>0</v>
      </c>
      <c r="AC290" s="81">
        <v>0</v>
      </c>
      <c r="AD290" s="81">
        <v>0</v>
      </c>
      <c r="AE290" s="81">
        <v>0</v>
      </c>
      <c r="AF290" s="249"/>
      <c r="AG290" s="250"/>
    </row>
    <row r="291" spans="1:33" s="79" customFormat="1" ht="17.25" customHeight="1">
      <c r="A291" s="231"/>
      <c r="B291" s="244"/>
      <c r="C291" s="246"/>
      <c r="D291" s="81"/>
      <c r="E291" s="82"/>
      <c r="F291" s="82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3"/>
      <c r="S291" s="84"/>
      <c r="T291" s="84"/>
      <c r="U291" s="80" t="s">
        <v>238</v>
      </c>
      <c r="V291" s="81">
        <f t="shared" si="74"/>
        <v>0</v>
      </c>
      <c r="W291" s="81">
        <f t="shared" si="74"/>
        <v>0</v>
      </c>
      <c r="X291" s="85">
        <v>0</v>
      </c>
      <c r="Y291" s="81">
        <v>0</v>
      </c>
      <c r="Z291" s="81">
        <v>0</v>
      </c>
      <c r="AA291" s="81">
        <v>0</v>
      </c>
      <c r="AB291" s="81">
        <v>0</v>
      </c>
      <c r="AC291" s="81">
        <v>0</v>
      </c>
      <c r="AD291" s="81">
        <v>0</v>
      </c>
      <c r="AE291" s="81">
        <v>0</v>
      </c>
      <c r="AF291" s="249"/>
      <c r="AG291" s="250"/>
    </row>
    <row r="292" spans="1:33" s="79" customFormat="1" ht="17.25" customHeight="1">
      <c r="A292" s="231"/>
      <c r="B292" s="244"/>
      <c r="C292" s="81"/>
      <c r="D292" s="81"/>
      <c r="E292" s="82"/>
      <c r="F292" s="82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3"/>
      <c r="S292" s="86"/>
      <c r="T292" s="86"/>
      <c r="U292" s="80" t="s">
        <v>244</v>
      </c>
      <c r="V292" s="81">
        <f>X292+Z292+AB292+AD292</f>
        <v>0</v>
      </c>
      <c r="W292" s="81">
        <f>Y292+AA292+AC292+AE292</f>
        <v>0</v>
      </c>
      <c r="X292" s="85">
        <v>0</v>
      </c>
      <c r="Y292" s="81">
        <v>0</v>
      </c>
      <c r="Z292" s="81">
        <v>0</v>
      </c>
      <c r="AA292" s="81">
        <v>0</v>
      </c>
      <c r="AB292" s="81">
        <v>0</v>
      </c>
      <c r="AC292" s="81">
        <v>0</v>
      </c>
      <c r="AD292" s="81">
        <v>0</v>
      </c>
      <c r="AE292" s="81">
        <v>0</v>
      </c>
      <c r="AF292" s="249"/>
      <c r="AG292" s="250"/>
    </row>
    <row r="293" spans="1:33" s="79" customFormat="1" ht="17.25" customHeight="1" thickBot="1">
      <c r="A293" s="257"/>
      <c r="B293" s="330"/>
      <c r="C293" s="88"/>
      <c r="D293" s="88"/>
      <c r="E293" s="89"/>
      <c r="F293" s="89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106"/>
      <c r="S293" s="90"/>
      <c r="T293" s="90"/>
      <c r="U293" s="91" t="s">
        <v>245</v>
      </c>
      <c r="V293" s="88">
        <f>X293+Z293+AB293+AD293</f>
        <v>0</v>
      </c>
      <c r="W293" s="88">
        <f>Y293+AA293+AC293+AE293</f>
        <v>0</v>
      </c>
      <c r="X293" s="92">
        <v>0</v>
      </c>
      <c r="Y293" s="88">
        <v>0</v>
      </c>
      <c r="Z293" s="88">
        <v>0</v>
      </c>
      <c r="AA293" s="88">
        <v>0</v>
      </c>
      <c r="AB293" s="88">
        <v>0</v>
      </c>
      <c r="AC293" s="88">
        <v>0</v>
      </c>
      <c r="AD293" s="88">
        <v>0</v>
      </c>
      <c r="AE293" s="88">
        <v>0</v>
      </c>
      <c r="AF293" s="251"/>
      <c r="AG293" s="252"/>
    </row>
    <row r="294" spans="1:33" s="159" customFormat="1" ht="17.25" customHeight="1">
      <c r="A294" s="230" t="s">
        <v>282</v>
      </c>
      <c r="B294" s="337" t="s">
        <v>283</v>
      </c>
      <c r="C294" s="261">
        <v>180</v>
      </c>
      <c r="D294" s="132"/>
      <c r="E294" s="94"/>
      <c r="F294" s="94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95"/>
      <c r="S294" s="134"/>
      <c r="T294" s="134"/>
      <c r="U294" s="68" t="s">
        <v>85</v>
      </c>
      <c r="V294" s="69">
        <f aca="true" t="shared" si="75" ref="V294:AE294">SUM(V295:V299)</f>
        <v>33000</v>
      </c>
      <c r="W294" s="69">
        <f t="shared" si="75"/>
        <v>0</v>
      </c>
      <c r="X294" s="69">
        <f t="shared" si="75"/>
        <v>33000</v>
      </c>
      <c r="Y294" s="69">
        <f t="shared" si="75"/>
        <v>0</v>
      </c>
      <c r="Z294" s="69">
        <f t="shared" si="75"/>
        <v>0</v>
      </c>
      <c r="AA294" s="69">
        <f t="shared" si="75"/>
        <v>0</v>
      </c>
      <c r="AB294" s="69">
        <f t="shared" si="75"/>
        <v>0</v>
      </c>
      <c r="AC294" s="69">
        <f t="shared" si="75"/>
        <v>0</v>
      </c>
      <c r="AD294" s="69">
        <f t="shared" si="75"/>
        <v>0</v>
      </c>
      <c r="AE294" s="69">
        <f t="shared" si="75"/>
        <v>0</v>
      </c>
      <c r="AF294" s="323" t="s">
        <v>41</v>
      </c>
      <c r="AG294" s="324"/>
    </row>
    <row r="295" spans="1:33" s="159" customFormat="1" ht="17.25" customHeight="1">
      <c r="A295" s="231"/>
      <c r="B295" s="338"/>
      <c r="C295" s="262"/>
      <c r="D295" s="99"/>
      <c r="E295" s="99"/>
      <c r="F295" s="99"/>
      <c r="G295" s="99"/>
      <c r="H295" s="99"/>
      <c r="I295" s="133"/>
      <c r="J295" s="133"/>
      <c r="K295" s="133"/>
      <c r="L295" s="133"/>
      <c r="M295" s="133"/>
      <c r="N295" s="133"/>
      <c r="O295" s="133"/>
      <c r="P295" s="133"/>
      <c r="Q295" s="133"/>
      <c r="R295" s="9"/>
      <c r="S295" s="135"/>
      <c r="T295" s="135"/>
      <c r="U295" s="138" t="s">
        <v>81</v>
      </c>
      <c r="V295" s="133">
        <f aca="true" t="shared" si="76" ref="V295:W301">X295+Z295+AB295+AD295</f>
        <v>0</v>
      </c>
      <c r="W295" s="133">
        <f t="shared" si="76"/>
        <v>0</v>
      </c>
      <c r="X295" s="71">
        <v>0</v>
      </c>
      <c r="Y295" s="133">
        <v>0</v>
      </c>
      <c r="Z295" s="133">
        <v>0</v>
      </c>
      <c r="AA295" s="133">
        <v>0</v>
      </c>
      <c r="AB295" s="133">
        <v>0</v>
      </c>
      <c r="AC295" s="133">
        <v>0</v>
      </c>
      <c r="AD295" s="133">
        <v>0</v>
      </c>
      <c r="AE295" s="133">
        <v>0</v>
      </c>
      <c r="AF295" s="325"/>
      <c r="AG295" s="326"/>
    </row>
    <row r="296" spans="1:33" s="159" customFormat="1" ht="17.25" customHeight="1">
      <c r="A296" s="231"/>
      <c r="B296" s="338"/>
      <c r="C296" s="262"/>
      <c r="D296" s="99"/>
      <c r="E296" s="99"/>
      <c r="F296" s="99"/>
      <c r="G296" s="99"/>
      <c r="H296" s="99"/>
      <c r="I296" s="133"/>
      <c r="J296" s="133"/>
      <c r="K296" s="133"/>
      <c r="L296" s="133"/>
      <c r="M296" s="133"/>
      <c r="N296" s="133"/>
      <c r="O296" s="133"/>
      <c r="P296" s="133"/>
      <c r="Q296" s="133"/>
      <c r="R296" s="9"/>
      <c r="S296" s="99"/>
      <c r="T296" s="99"/>
      <c r="U296" s="138" t="s">
        <v>82</v>
      </c>
      <c r="V296" s="133">
        <f t="shared" si="76"/>
        <v>0</v>
      </c>
      <c r="W296" s="133">
        <f t="shared" si="76"/>
        <v>0</v>
      </c>
      <c r="X296" s="71">
        <v>0</v>
      </c>
      <c r="Y296" s="133">
        <v>0</v>
      </c>
      <c r="Z296" s="133">
        <v>0</v>
      </c>
      <c r="AA296" s="133">
        <v>0</v>
      </c>
      <c r="AB296" s="133">
        <v>0</v>
      </c>
      <c r="AC296" s="133">
        <v>0</v>
      </c>
      <c r="AD296" s="133">
        <v>0</v>
      </c>
      <c r="AE296" s="133">
        <v>0</v>
      </c>
      <c r="AF296" s="325"/>
      <c r="AG296" s="326"/>
    </row>
    <row r="297" spans="1:33" s="159" customFormat="1" ht="17.25" customHeight="1">
      <c r="A297" s="231"/>
      <c r="B297" s="338"/>
      <c r="C297" s="262"/>
      <c r="D297" s="99"/>
      <c r="E297" s="99"/>
      <c r="F297" s="99"/>
      <c r="G297" s="99"/>
      <c r="H297" s="99"/>
      <c r="I297" s="133"/>
      <c r="J297" s="133"/>
      <c r="K297" s="133"/>
      <c r="L297" s="133"/>
      <c r="M297" s="133"/>
      <c r="N297" s="133"/>
      <c r="O297" s="133"/>
      <c r="P297" s="133"/>
      <c r="Q297" s="133"/>
      <c r="R297" s="9"/>
      <c r="S297" s="135"/>
      <c r="T297" s="135"/>
      <c r="U297" s="138" t="s">
        <v>236</v>
      </c>
      <c r="V297" s="133">
        <f t="shared" si="76"/>
        <v>0</v>
      </c>
      <c r="W297" s="133">
        <f t="shared" si="76"/>
        <v>0</v>
      </c>
      <c r="X297" s="71">
        <v>0</v>
      </c>
      <c r="Y297" s="133">
        <v>0</v>
      </c>
      <c r="Z297" s="133">
        <v>0</v>
      </c>
      <c r="AA297" s="133">
        <v>0</v>
      </c>
      <c r="AB297" s="133">
        <v>0</v>
      </c>
      <c r="AC297" s="133">
        <v>0</v>
      </c>
      <c r="AD297" s="133">
        <v>0</v>
      </c>
      <c r="AE297" s="133">
        <v>0</v>
      </c>
      <c r="AF297" s="325"/>
      <c r="AG297" s="326"/>
    </row>
    <row r="298" spans="1:33" s="159" customFormat="1" ht="17.25" customHeight="1">
      <c r="A298" s="231"/>
      <c r="B298" s="338"/>
      <c r="C298" s="262"/>
      <c r="D298" s="133"/>
      <c r="E298" s="98"/>
      <c r="F298" s="98">
        <v>1</v>
      </c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9"/>
      <c r="S298" s="140" t="s">
        <v>284</v>
      </c>
      <c r="T298" s="140" t="s">
        <v>285</v>
      </c>
      <c r="U298" s="138" t="s">
        <v>237</v>
      </c>
      <c r="V298" s="133">
        <f>X298+Z298+AB298+AD298</f>
        <v>3000</v>
      </c>
      <c r="W298" s="133">
        <f>Y298+AA298+AC298+AE298</f>
        <v>0</v>
      </c>
      <c r="X298" s="71">
        <v>3000</v>
      </c>
      <c r="Y298" s="133">
        <v>0</v>
      </c>
      <c r="Z298" s="133">
        <v>0</v>
      </c>
      <c r="AA298" s="133">
        <v>0</v>
      </c>
      <c r="AB298" s="133">
        <v>0</v>
      </c>
      <c r="AC298" s="133">
        <v>0</v>
      </c>
      <c r="AD298" s="133">
        <v>0</v>
      </c>
      <c r="AE298" s="133">
        <v>0</v>
      </c>
      <c r="AF298" s="325"/>
      <c r="AG298" s="326"/>
    </row>
    <row r="299" spans="1:33" s="159" customFormat="1" ht="17.25" customHeight="1">
      <c r="A299" s="231"/>
      <c r="B299" s="338"/>
      <c r="C299" s="262"/>
      <c r="D299" s="133">
        <v>1.5</v>
      </c>
      <c r="E299" s="98"/>
      <c r="F299" s="98"/>
      <c r="G299" s="133"/>
      <c r="H299" s="133">
        <v>1</v>
      </c>
      <c r="I299" s="133"/>
      <c r="J299" s="133"/>
      <c r="K299" s="133"/>
      <c r="L299" s="133"/>
      <c r="M299" s="133"/>
      <c r="N299" s="133"/>
      <c r="O299" s="133"/>
      <c r="P299" s="133"/>
      <c r="Q299" s="133"/>
      <c r="R299" s="9"/>
      <c r="S299" s="140" t="s">
        <v>284</v>
      </c>
      <c r="T299" s="140" t="s">
        <v>285</v>
      </c>
      <c r="U299" s="138" t="s">
        <v>238</v>
      </c>
      <c r="V299" s="133">
        <f>X299+Z299+AB299+AD299</f>
        <v>30000</v>
      </c>
      <c r="W299" s="133">
        <f>Y299+AA299+AC299+AE299</f>
        <v>0</v>
      </c>
      <c r="X299" s="71">
        <v>30000</v>
      </c>
      <c r="Y299" s="133">
        <v>0</v>
      </c>
      <c r="Z299" s="133">
        <v>0</v>
      </c>
      <c r="AA299" s="133">
        <v>0</v>
      </c>
      <c r="AB299" s="133">
        <v>0</v>
      </c>
      <c r="AC299" s="133">
        <v>0</v>
      </c>
      <c r="AD299" s="133">
        <v>0</v>
      </c>
      <c r="AE299" s="133">
        <v>0</v>
      </c>
      <c r="AF299" s="325"/>
      <c r="AG299" s="326"/>
    </row>
    <row r="300" spans="1:33" s="159" customFormat="1" ht="17.25" customHeight="1">
      <c r="A300" s="231"/>
      <c r="B300" s="338"/>
      <c r="C300" s="151"/>
      <c r="D300" s="133"/>
      <c r="E300" s="98"/>
      <c r="F300" s="98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9"/>
      <c r="S300" s="99"/>
      <c r="T300" s="99"/>
      <c r="U300" s="138" t="s">
        <v>244</v>
      </c>
      <c r="V300" s="133">
        <f t="shared" si="76"/>
        <v>0</v>
      </c>
      <c r="W300" s="133">
        <f t="shared" si="76"/>
        <v>0</v>
      </c>
      <c r="X300" s="71">
        <v>0</v>
      </c>
      <c r="Y300" s="133">
        <v>0</v>
      </c>
      <c r="Z300" s="133">
        <v>0</v>
      </c>
      <c r="AA300" s="133">
        <v>0</v>
      </c>
      <c r="AB300" s="133">
        <v>0</v>
      </c>
      <c r="AC300" s="133">
        <v>0</v>
      </c>
      <c r="AD300" s="133">
        <v>0</v>
      </c>
      <c r="AE300" s="133">
        <v>0</v>
      </c>
      <c r="AF300" s="325"/>
      <c r="AG300" s="326"/>
    </row>
    <row r="301" spans="1:33" s="159" customFormat="1" ht="17.25" customHeight="1" thickBot="1">
      <c r="A301" s="257"/>
      <c r="B301" s="339"/>
      <c r="C301" s="179"/>
      <c r="D301" s="100"/>
      <c r="E301" s="102"/>
      <c r="F301" s="102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3"/>
      <c r="S301" s="136"/>
      <c r="T301" s="136"/>
      <c r="U301" s="72" t="s">
        <v>245</v>
      </c>
      <c r="V301" s="100">
        <f t="shared" si="76"/>
        <v>0</v>
      </c>
      <c r="W301" s="100">
        <f t="shared" si="76"/>
        <v>0</v>
      </c>
      <c r="X301" s="105">
        <v>0</v>
      </c>
      <c r="Y301" s="100">
        <v>0</v>
      </c>
      <c r="Z301" s="100">
        <v>0</v>
      </c>
      <c r="AA301" s="100">
        <v>0</v>
      </c>
      <c r="AB301" s="100">
        <v>0</v>
      </c>
      <c r="AC301" s="100">
        <v>0</v>
      </c>
      <c r="AD301" s="100">
        <v>0</v>
      </c>
      <c r="AE301" s="100">
        <v>0</v>
      </c>
      <c r="AF301" s="327"/>
      <c r="AG301" s="328"/>
    </row>
    <row r="302" spans="1:33" s="67" customFormat="1" ht="17.25" customHeight="1">
      <c r="A302" s="230" t="s">
        <v>326</v>
      </c>
      <c r="B302" s="337" t="s">
        <v>327</v>
      </c>
      <c r="C302" s="305"/>
      <c r="D302" s="221"/>
      <c r="E302" s="94"/>
      <c r="F302" s="94"/>
      <c r="G302" s="221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95"/>
      <c r="S302" s="219"/>
      <c r="T302" s="219"/>
      <c r="U302" s="68" t="s">
        <v>12</v>
      </c>
      <c r="V302" s="69">
        <f aca="true" t="shared" si="77" ref="V302:AE302">SUM(V303:V309)</f>
        <v>80266.5</v>
      </c>
      <c r="W302" s="69">
        <f t="shared" si="77"/>
        <v>0</v>
      </c>
      <c r="X302" s="69">
        <f t="shared" si="77"/>
        <v>24435.18</v>
      </c>
      <c r="Y302" s="69">
        <f t="shared" si="77"/>
        <v>0</v>
      </c>
      <c r="Z302" s="69">
        <f t="shared" si="77"/>
        <v>20800</v>
      </c>
      <c r="AA302" s="69">
        <f t="shared" si="77"/>
        <v>0</v>
      </c>
      <c r="AB302" s="69">
        <f t="shared" si="77"/>
        <v>0</v>
      </c>
      <c r="AC302" s="69">
        <f t="shared" si="77"/>
        <v>0</v>
      </c>
      <c r="AD302" s="69">
        <f t="shared" si="77"/>
        <v>35031.32</v>
      </c>
      <c r="AE302" s="69">
        <f t="shared" si="77"/>
        <v>0</v>
      </c>
      <c r="AF302" s="237" t="s">
        <v>41</v>
      </c>
      <c r="AG302" s="238"/>
    </row>
    <row r="303" spans="1:33" s="67" customFormat="1" ht="17.25" customHeight="1">
      <c r="A303" s="231"/>
      <c r="B303" s="338"/>
      <c r="C303" s="306"/>
      <c r="D303" s="222"/>
      <c r="E303" s="98"/>
      <c r="F303" s="98"/>
      <c r="G303" s="222"/>
      <c r="H303" s="222">
        <v>1</v>
      </c>
      <c r="I303" s="222"/>
      <c r="J303" s="222"/>
      <c r="K303" s="222"/>
      <c r="L303" s="222"/>
      <c r="M303" s="222"/>
      <c r="N303" s="222"/>
      <c r="O303" s="222"/>
      <c r="P303" s="222"/>
      <c r="Q303" s="222"/>
      <c r="R303" s="9"/>
      <c r="S303" s="220"/>
      <c r="T303" s="220"/>
      <c r="U303" s="223" t="s">
        <v>81</v>
      </c>
      <c r="V303" s="222">
        <f aca="true" t="shared" si="78" ref="V303:W309">X303+Z303+AB303+AD303</f>
        <v>80266.5</v>
      </c>
      <c r="W303" s="222">
        <f t="shared" si="78"/>
        <v>0</v>
      </c>
      <c r="X303" s="71">
        <v>24435.18</v>
      </c>
      <c r="Y303" s="222">
        <v>0</v>
      </c>
      <c r="Z303" s="222">
        <v>20800</v>
      </c>
      <c r="AA303" s="222">
        <v>0</v>
      </c>
      <c r="AB303" s="222">
        <v>0</v>
      </c>
      <c r="AC303" s="222">
        <v>0</v>
      </c>
      <c r="AD303" s="222">
        <v>35031.32</v>
      </c>
      <c r="AE303" s="222">
        <v>0</v>
      </c>
      <c r="AF303" s="239"/>
      <c r="AG303" s="240"/>
    </row>
    <row r="304" spans="1:33" s="67" customFormat="1" ht="17.25" customHeight="1">
      <c r="A304" s="231"/>
      <c r="B304" s="338"/>
      <c r="C304" s="306"/>
      <c r="D304" s="222"/>
      <c r="E304" s="98"/>
      <c r="F304" s="98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9"/>
      <c r="S304" s="99"/>
      <c r="T304" s="99"/>
      <c r="U304" s="223" t="s">
        <v>82</v>
      </c>
      <c r="V304" s="222">
        <f t="shared" si="78"/>
        <v>0</v>
      </c>
      <c r="W304" s="222">
        <f t="shared" si="78"/>
        <v>0</v>
      </c>
      <c r="X304" s="71">
        <v>0</v>
      </c>
      <c r="Y304" s="222">
        <v>0</v>
      </c>
      <c r="Z304" s="222">
        <v>0</v>
      </c>
      <c r="AA304" s="222">
        <v>0</v>
      </c>
      <c r="AB304" s="222">
        <v>0</v>
      </c>
      <c r="AC304" s="222">
        <v>0</v>
      </c>
      <c r="AD304" s="222">
        <v>0</v>
      </c>
      <c r="AE304" s="222">
        <v>0</v>
      </c>
      <c r="AF304" s="239"/>
      <c r="AG304" s="240"/>
    </row>
    <row r="305" spans="1:33" s="67" customFormat="1" ht="17.25" customHeight="1">
      <c r="A305" s="231"/>
      <c r="B305" s="338"/>
      <c r="C305" s="306"/>
      <c r="D305" s="222"/>
      <c r="E305" s="98"/>
      <c r="F305" s="98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9"/>
      <c r="S305" s="220"/>
      <c r="T305" s="220"/>
      <c r="U305" s="223" t="s">
        <v>236</v>
      </c>
      <c r="V305" s="222">
        <f t="shared" si="78"/>
        <v>0</v>
      </c>
      <c r="W305" s="222">
        <f t="shared" si="78"/>
        <v>0</v>
      </c>
      <c r="X305" s="71">
        <v>0</v>
      </c>
      <c r="Y305" s="222">
        <v>0</v>
      </c>
      <c r="Z305" s="222">
        <v>0</v>
      </c>
      <c r="AA305" s="222">
        <v>0</v>
      </c>
      <c r="AB305" s="222">
        <v>0</v>
      </c>
      <c r="AC305" s="222">
        <v>0</v>
      </c>
      <c r="AD305" s="222">
        <v>0</v>
      </c>
      <c r="AE305" s="222">
        <v>0</v>
      </c>
      <c r="AF305" s="239"/>
      <c r="AG305" s="240"/>
    </row>
    <row r="306" spans="1:33" s="67" customFormat="1" ht="17.25" customHeight="1">
      <c r="A306" s="231"/>
      <c r="B306" s="338"/>
      <c r="C306" s="306"/>
      <c r="D306" s="222"/>
      <c r="E306" s="98"/>
      <c r="F306" s="98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9"/>
      <c r="S306" s="99"/>
      <c r="T306" s="99"/>
      <c r="U306" s="223" t="s">
        <v>237</v>
      </c>
      <c r="V306" s="222">
        <f t="shared" si="78"/>
        <v>0</v>
      </c>
      <c r="W306" s="222">
        <f t="shared" si="78"/>
        <v>0</v>
      </c>
      <c r="X306" s="71">
        <v>0</v>
      </c>
      <c r="Y306" s="222">
        <v>0</v>
      </c>
      <c r="Z306" s="222">
        <v>0</v>
      </c>
      <c r="AA306" s="222">
        <v>0</v>
      </c>
      <c r="AB306" s="222">
        <v>0</v>
      </c>
      <c r="AC306" s="222">
        <v>0</v>
      </c>
      <c r="AD306" s="222">
        <v>0</v>
      </c>
      <c r="AE306" s="222">
        <v>0</v>
      </c>
      <c r="AF306" s="239"/>
      <c r="AG306" s="240"/>
    </row>
    <row r="307" spans="1:33" s="67" customFormat="1" ht="17.25" customHeight="1">
      <c r="A307" s="231"/>
      <c r="B307" s="338"/>
      <c r="C307" s="306"/>
      <c r="D307" s="222"/>
      <c r="E307" s="98"/>
      <c r="F307" s="98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9"/>
      <c r="S307" s="220"/>
      <c r="T307" s="220"/>
      <c r="U307" s="223" t="s">
        <v>238</v>
      </c>
      <c r="V307" s="222">
        <f t="shared" si="78"/>
        <v>0</v>
      </c>
      <c r="W307" s="222">
        <f t="shared" si="78"/>
        <v>0</v>
      </c>
      <c r="X307" s="71">
        <v>0</v>
      </c>
      <c r="Y307" s="222">
        <v>0</v>
      </c>
      <c r="Z307" s="222">
        <v>0</v>
      </c>
      <c r="AA307" s="222">
        <v>0</v>
      </c>
      <c r="AB307" s="222">
        <v>0</v>
      </c>
      <c r="AC307" s="222">
        <v>0</v>
      </c>
      <c r="AD307" s="222">
        <v>0</v>
      </c>
      <c r="AE307" s="222">
        <v>0</v>
      </c>
      <c r="AF307" s="239"/>
      <c r="AG307" s="240"/>
    </row>
    <row r="308" spans="1:33" s="67" customFormat="1" ht="17.25" customHeight="1">
      <c r="A308" s="231"/>
      <c r="B308" s="338"/>
      <c r="C308" s="222"/>
      <c r="D308" s="222"/>
      <c r="E308" s="98"/>
      <c r="F308" s="98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9"/>
      <c r="S308" s="99"/>
      <c r="T308" s="99"/>
      <c r="U308" s="223" t="s">
        <v>244</v>
      </c>
      <c r="V308" s="222">
        <f t="shared" si="78"/>
        <v>0</v>
      </c>
      <c r="W308" s="222">
        <f t="shared" si="78"/>
        <v>0</v>
      </c>
      <c r="X308" s="71">
        <v>0</v>
      </c>
      <c r="Y308" s="222">
        <v>0</v>
      </c>
      <c r="Z308" s="222">
        <v>0</v>
      </c>
      <c r="AA308" s="222">
        <v>0</v>
      </c>
      <c r="AB308" s="222">
        <v>0</v>
      </c>
      <c r="AC308" s="222">
        <v>0</v>
      </c>
      <c r="AD308" s="222">
        <v>0</v>
      </c>
      <c r="AE308" s="222">
        <v>0</v>
      </c>
      <c r="AF308" s="239"/>
      <c r="AG308" s="240"/>
    </row>
    <row r="309" spans="1:33" s="195" customFormat="1" ht="86.25" customHeight="1" thickBot="1">
      <c r="A309" s="231"/>
      <c r="B309" s="338"/>
      <c r="C309" s="222"/>
      <c r="D309" s="222"/>
      <c r="E309" s="98"/>
      <c r="F309" s="98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9"/>
      <c r="S309" s="220"/>
      <c r="T309" s="220"/>
      <c r="U309" s="223" t="s">
        <v>245</v>
      </c>
      <c r="V309" s="222">
        <f t="shared" si="78"/>
        <v>0</v>
      </c>
      <c r="W309" s="222">
        <f t="shared" si="78"/>
        <v>0</v>
      </c>
      <c r="X309" s="71">
        <v>0</v>
      </c>
      <c r="Y309" s="222">
        <v>0</v>
      </c>
      <c r="Z309" s="222">
        <v>0</v>
      </c>
      <c r="AA309" s="222">
        <v>0</v>
      </c>
      <c r="AB309" s="222">
        <v>0</v>
      </c>
      <c r="AC309" s="222">
        <v>0</v>
      </c>
      <c r="AD309" s="222">
        <v>0</v>
      </c>
      <c r="AE309" s="222">
        <v>0</v>
      </c>
      <c r="AF309" s="241"/>
      <c r="AG309" s="242"/>
    </row>
    <row r="310" spans="1:33" s="111" customFormat="1" ht="17.25" customHeight="1">
      <c r="A310" s="302"/>
      <c r="B310" s="290" t="s">
        <v>258</v>
      </c>
      <c r="C310" s="173" t="s">
        <v>12</v>
      </c>
      <c r="D310" s="69">
        <f>SUM(D311:D317)</f>
        <v>60.19599999999999</v>
      </c>
      <c r="E310" s="69">
        <f aca="true" t="shared" si="79" ref="E310:P310">SUM(E311:E317)</f>
        <v>10.2</v>
      </c>
      <c r="F310" s="69">
        <f t="shared" si="79"/>
        <v>27</v>
      </c>
      <c r="G310" s="69">
        <f t="shared" si="79"/>
        <v>0</v>
      </c>
      <c r="H310" s="69">
        <f t="shared" si="79"/>
        <v>32</v>
      </c>
      <c r="I310" s="69">
        <f t="shared" si="79"/>
        <v>2</v>
      </c>
      <c r="J310" s="69">
        <f t="shared" si="79"/>
        <v>2</v>
      </c>
      <c r="K310" s="69">
        <f t="shared" si="79"/>
        <v>0</v>
      </c>
      <c r="L310" s="69">
        <f t="shared" si="79"/>
        <v>0</v>
      </c>
      <c r="M310" s="69">
        <f t="shared" si="79"/>
        <v>0</v>
      </c>
      <c r="N310" s="69">
        <f t="shared" si="79"/>
        <v>0</v>
      </c>
      <c r="O310" s="69">
        <f t="shared" si="79"/>
        <v>0</v>
      </c>
      <c r="P310" s="69">
        <f t="shared" si="79"/>
        <v>0</v>
      </c>
      <c r="Q310" s="69">
        <f>SUM(Q311:Q317)</f>
        <v>0</v>
      </c>
      <c r="R310" s="107"/>
      <c r="S310" s="108"/>
      <c r="T310" s="96"/>
      <c r="U310" s="68" t="s">
        <v>12</v>
      </c>
      <c r="V310" s="69">
        <f>SUM(V311:V317)</f>
        <v>973126.9000000001</v>
      </c>
      <c r="W310" s="69">
        <f aca="true" t="shared" si="80" ref="W310:AE310">SUM(W311:W317)</f>
        <v>164576.4</v>
      </c>
      <c r="X310" s="69">
        <f t="shared" si="80"/>
        <v>806200.68</v>
      </c>
      <c r="Y310" s="69">
        <f t="shared" si="80"/>
        <v>164576.4</v>
      </c>
      <c r="Z310" s="69">
        <f t="shared" si="80"/>
        <v>20800</v>
      </c>
      <c r="AA310" s="69">
        <f t="shared" si="80"/>
        <v>0</v>
      </c>
      <c r="AB310" s="69">
        <f t="shared" si="80"/>
        <v>111094.9</v>
      </c>
      <c r="AC310" s="69">
        <f t="shared" si="80"/>
        <v>0</v>
      </c>
      <c r="AD310" s="69">
        <f t="shared" si="80"/>
        <v>35031.32</v>
      </c>
      <c r="AE310" s="69">
        <f t="shared" si="80"/>
        <v>0</v>
      </c>
      <c r="AF310" s="109"/>
      <c r="AG310" s="110"/>
    </row>
    <row r="311" spans="1:33" s="70" customFormat="1" ht="17.25" customHeight="1">
      <c r="A311" s="303"/>
      <c r="B311" s="293"/>
      <c r="C311" s="112">
        <v>2024</v>
      </c>
      <c r="D311" s="113">
        <f aca="true" t="shared" si="81" ref="D311:D317">D295+D287+D279+D271+D263+D255+D247+D239+D231+D223+D215+D207+D199+D191+D183+D175+D167+D159+D151+D143+D135+D127+D119+D111+D103+D95+D87+D79+D71+D63+D55+D47+D39+D31+D23</f>
        <v>22.11</v>
      </c>
      <c r="E311" s="113">
        <f aca="true" t="shared" si="82" ref="E311:G313">E23+E31+E39+E47+E55+E63+E71+E79+E87+E95+E103+E111+E119+E127+E135+E143+E151+E159+E167+E175+E183+E191+E199+E207+E215+E223+E231+E239+E247+E255+E263+E271+E279+E287+E295</f>
        <v>10.2</v>
      </c>
      <c r="F311" s="113">
        <f t="shared" si="82"/>
        <v>4</v>
      </c>
      <c r="G311" s="113">
        <f t="shared" si="82"/>
        <v>0</v>
      </c>
      <c r="H311" s="113">
        <f>H23+H31+H39+H47+H55+H63+H71+H79+H87+H95+H103+H111+H119+H127+H135+H143+H151+H159+H167+H175+H183+H191+H199+H207+H215+H223+H231+H239+H247+H255+H263+H271+H279+H287+H295+H303</f>
        <v>12</v>
      </c>
      <c r="I311" s="113">
        <f aca="true" t="shared" si="83" ref="I311:O313">I23+I31+I39+I47+I55+I63+I71+I79+I87+I95+I103+I111+I119+I127+I135+I143+I151+I159+I167+I175+I183+I191+I199+I207+I215+I223+I231+I239+I247+I255+I263+I271+I279+I287+I295</f>
        <v>2</v>
      </c>
      <c r="J311" s="113">
        <f t="shared" si="83"/>
        <v>1</v>
      </c>
      <c r="K311" s="113">
        <f t="shared" si="83"/>
        <v>0</v>
      </c>
      <c r="L311" s="113">
        <f t="shared" si="83"/>
        <v>0</v>
      </c>
      <c r="M311" s="113">
        <f t="shared" si="83"/>
        <v>0</v>
      </c>
      <c r="N311" s="113">
        <f t="shared" si="83"/>
        <v>0</v>
      </c>
      <c r="O311" s="113">
        <f t="shared" si="83"/>
        <v>0</v>
      </c>
      <c r="P311" s="113">
        <f>P23+P31+P39+P47+P55+P63+P71+P79+P87+P95+P103+P111+P119+P127+P135+P143+P151+P159+P167+P175+P183+P191+P199+P207+P215+P223+P231+P239+P247+P255+P263+P287+P279+P271</f>
        <v>0</v>
      </c>
      <c r="Q311" s="113">
        <f>Q23+Q31+Q39+Q47+Q55+Q63+Q71+Q79+Q87+Q95+Q103+Q111+Q119+Q127+Q135+Q143+Q151+Q159+Q167+Q175+Q183+Q191+Q199+Q207+Q215+Q223+Q231+Q239+Q247+Q255+Q263+Q287+Q279+Q271</f>
        <v>0</v>
      </c>
      <c r="R311" s="9"/>
      <c r="S311" s="9"/>
      <c r="T311" s="114"/>
      <c r="U311" s="115" t="s">
        <v>81</v>
      </c>
      <c r="V311" s="113">
        <f>V23+V31+V39+V47+V55+V63+V71+V79+V87+V95+V103+V111+V119+V127+V135+V143+V151+V159+V167+V175+V183+V191+V199+V207+V215+V223+V231+V239+V247+V255+V263+V287+V279+V271+V295+V303</f>
        <v>437534.70000000007</v>
      </c>
      <c r="W311" s="113">
        <f aca="true" t="shared" si="84" ref="W311:AE311">W23+W31+W39+W47+W55+W63+W71+W79+W87+W95+W103+W111+W119+W127+W135+W143+W151+W159+W167+W175+W183+W191+W199+W207+W215+W223+W231+W239+W247+W255+W263+W287+W279+W271+W295+W303</f>
        <v>164576.4</v>
      </c>
      <c r="X311" s="113">
        <f t="shared" si="84"/>
        <v>309174.28</v>
      </c>
      <c r="Y311" s="113">
        <f t="shared" si="84"/>
        <v>164576.4</v>
      </c>
      <c r="Z311" s="113">
        <f t="shared" si="84"/>
        <v>20800</v>
      </c>
      <c r="AA311" s="113">
        <f t="shared" si="84"/>
        <v>0</v>
      </c>
      <c r="AB311" s="113">
        <f t="shared" si="84"/>
        <v>72529.09999999999</v>
      </c>
      <c r="AC311" s="113">
        <f t="shared" si="84"/>
        <v>0</v>
      </c>
      <c r="AD311" s="113">
        <f t="shared" si="84"/>
        <v>35031.32</v>
      </c>
      <c r="AE311" s="113">
        <f t="shared" si="84"/>
        <v>0</v>
      </c>
      <c r="AF311" s="278"/>
      <c r="AG311" s="279"/>
    </row>
    <row r="312" spans="1:33" s="70" customFormat="1" ht="17.25" customHeight="1">
      <c r="A312" s="303"/>
      <c r="B312" s="293"/>
      <c r="C312" s="116">
        <v>2025</v>
      </c>
      <c r="D312" s="113">
        <f t="shared" si="81"/>
        <v>16.886</v>
      </c>
      <c r="E312" s="113">
        <f t="shared" si="82"/>
        <v>0</v>
      </c>
      <c r="F312" s="113">
        <f t="shared" si="82"/>
        <v>0</v>
      </c>
      <c r="G312" s="113">
        <f t="shared" si="82"/>
        <v>0</v>
      </c>
      <c r="H312" s="113">
        <f aca="true" t="shared" si="85" ref="H312:H317">H24+H32+H40+H48+H56+H64+H72+H80+H88+H96+H104+H112+H120+H128+H136+H144+H152+H160+H168+H176+H184+H192+H200+H208+H216+H224+H232+H240+H248+H256+H264+H272+H280+H288+H296+H304</f>
        <v>4</v>
      </c>
      <c r="I312" s="113">
        <f t="shared" si="83"/>
        <v>0</v>
      </c>
      <c r="J312" s="113">
        <f t="shared" si="83"/>
        <v>0</v>
      </c>
      <c r="K312" s="113">
        <f t="shared" si="83"/>
        <v>0</v>
      </c>
      <c r="L312" s="113">
        <f t="shared" si="83"/>
        <v>0</v>
      </c>
      <c r="M312" s="113">
        <f t="shared" si="83"/>
        <v>0</v>
      </c>
      <c r="N312" s="113">
        <f t="shared" si="83"/>
        <v>0</v>
      </c>
      <c r="O312" s="113">
        <f t="shared" si="83"/>
        <v>0</v>
      </c>
      <c r="P312" s="113">
        <f>P24+P32+P40+P48+P56+P64+P72+P80+P88+P96+P104+P112+P120+P128+P136+P144+P152+P160+P168+P176+P184+P192+P200+P208+P216+P224+P232+P240+P248+P256+P264+P288+P280+P272</f>
        <v>0</v>
      </c>
      <c r="Q312" s="113">
        <f>Q24+Q32+Q40+Q48+Q56+Q64+Q72+Q80+Q88+Q96+Q104+Q112+Q120+Q128+Q136+Q144+Q152+Q160+Q168+Q176+Q184+Q192+Q200+Q208+Q216+Q224+Q232+Q240+Q248+Q256+Q264+Q288+Q280+Q272</f>
        <v>0</v>
      </c>
      <c r="R312" s="9"/>
      <c r="S312" s="9"/>
      <c r="T312" s="99"/>
      <c r="U312" s="115" t="s">
        <v>82</v>
      </c>
      <c r="V312" s="113">
        <f aca="true" t="shared" si="86" ref="V312:V317">V24+V32+V40+V48+V56+V64+V72+V80+V88+V96+V104+V112+V120+V128+V136+V144+V152+V160+V168+V176+V184+V192+V200+V208+V216+V224+V232+V240+V248+V256+V264+V288+V280+V272+V296+V304</f>
        <v>126882.3</v>
      </c>
      <c r="W312" s="113">
        <f aca="true" t="shared" si="87" ref="W312:AE312">W24+W32+W40+W48+W56+W64+W72+W80+W88+W96+W104+W112+W120+W128+W136+W144+W152+W160+W168+W176+W184+W192+W200+W208+W216+W224+W232+W240+W248+W256+W264+W288+W280+W272+W296</f>
        <v>0</v>
      </c>
      <c r="X312" s="113">
        <f t="shared" si="87"/>
        <v>123116.1</v>
      </c>
      <c r="Y312" s="113">
        <f t="shared" si="87"/>
        <v>0</v>
      </c>
      <c r="Z312" s="113">
        <f t="shared" si="87"/>
        <v>0</v>
      </c>
      <c r="AA312" s="113">
        <f t="shared" si="87"/>
        <v>0</v>
      </c>
      <c r="AB312" s="113">
        <f t="shared" si="87"/>
        <v>3766.2</v>
      </c>
      <c r="AC312" s="113">
        <f t="shared" si="87"/>
        <v>0</v>
      </c>
      <c r="AD312" s="113">
        <f t="shared" si="87"/>
        <v>0</v>
      </c>
      <c r="AE312" s="113">
        <f t="shared" si="87"/>
        <v>0</v>
      </c>
      <c r="AF312" s="278"/>
      <c r="AG312" s="279"/>
    </row>
    <row r="313" spans="1:33" s="70" customFormat="1" ht="17.25" customHeight="1">
      <c r="A313" s="303"/>
      <c r="B313" s="293"/>
      <c r="C313" s="116">
        <v>2026</v>
      </c>
      <c r="D313" s="113">
        <f t="shared" si="81"/>
        <v>0</v>
      </c>
      <c r="E313" s="113">
        <f t="shared" si="82"/>
        <v>0</v>
      </c>
      <c r="F313" s="113">
        <f t="shared" si="82"/>
        <v>0</v>
      </c>
      <c r="G313" s="113">
        <f t="shared" si="82"/>
        <v>0</v>
      </c>
      <c r="H313" s="113">
        <f t="shared" si="85"/>
        <v>1</v>
      </c>
      <c r="I313" s="113">
        <f t="shared" si="83"/>
        <v>0</v>
      </c>
      <c r="J313" s="113">
        <f t="shared" si="83"/>
        <v>0</v>
      </c>
      <c r="K313" s="113">
        <f t="shared" si="83"/>
        <v>0</v>
      </c>
      <c r="L313" s="113">
        <f t="shared" si="83"/>
        <v>0</v>
      </c>
      <c r="M313" s="113">
        <f t="shared" si="83"/>
        <v>0</v>
      </c>
      <c r="N313" s="113">
        <f t="shared" si="83"/>
        <v>0</v>
      </c>
      <c r="O313" s="113">
        <f t="shared" si="83"/>
        <v>0</v>
      </c>
      <c r="P313" s="113">
        <f>P25+P33+P41+P49+P57+P65+P73+P81+P89+P97+P105+P113+P121+P129+P137+P145+P153+P161+P169+P177+P185+P193+P201+P209+P217+P225+P233+P241+P249+P257+P265+P273+P281+P289+P297</f>
        <v>0</v>
      </c>
      <c r="Q313" s="113">
        <f>Q25+Q33+Q41+Q49+Q57+Q65+Q73+Q81+Q89+Q97+Q105+Q113+Q121+Q129+Q137+Q145+Q153+Q161+Q169+Q177+Q185+Q193+Q201+Q209+Q217+Q225+Q233+Q241+Q249+Q257+Q265+Q289+Q281+Q273</f>
        <v>0</v>
      </c>
      <c r="R313" s="9"/>
      <c r="S313" s="9"/>
      <c r="T313" s="65"/>
      <c r="U313" s="115" t="s">
        <v>236</v>
      </c>
      <c r="V313" s="113">
        <f t="shared" si="86"/>
        <v>46399.5</v>
      </c>
      <c r="W313" s="113">
        <f aca="true" t="shared" si="88" ref="W313:AE313">W25+W33+W41+W49+W57+W65+W73+W81+W89+W97+W105+W113+W121+W129+W137+W145+W153+W161+W169+W177+W185+W193+W201+W209+W217+W225+W233+W241+W249+W257+W265+W289+W281+W273+W297</f>
        <v>0</v>
      </c>
      <c r="X313" s="113">
        <f t="shared" si="88"/>
        <v>11599.9</v>
      </c>
      <c r="Y313" s="113">
        <f t="shared" si="88"/>
        <v>0</v>
      </c>
      <c r="Z313" s="113">
        <f t="shared" si="88"/>
        <v>0</v>
      </c>
      <c r="AA313" s="113">
        <f t="shared" si="88"/>
        <v>0</v>
      </c>
      <c r="AB313" s="113">
        <f t="shared" si="88"/>
        <v>34799.6</v>
      </c>
      <c r="AC313" s="113">
        <f t="shared" si="88"/>
        <v>0</v>
      </c>
      <c r="AD313" s="113">
        <f t="shared" si="88"/>
        <v>0</v>
      </c>
      <c r="AE313" s="113">
        <f t="shared" si="88"/>
        <v>0</v>
      </c>
      <c r="AF313" s="278"/>
      <c r="AG313" s="279"/>
    </row>
    <row r="314" spans="1:33" s="70" customFormat="1" ht="17.25" customHeight="1">
      <c r="A314" s="303"/>
      <c r="B314" s="293"/>
      <c r="C314" s="116">
        <v>2027</v>
      </c>
      <c r="D314" s="113">
        <f t="shared" si="81"/>
        <v>0</v>
      </c>
      <c r="E314" s="113">
        <f>E26+E34+E42+E50+E58+E66+E74+E82+E90+E98+E106+E114+E122+E130+E138+E147+E156+E162+E170+E178+E186+E194+E203+E212+E218+E227+E236+E243+E250+E258+E266+E274+E282+E290+E298</f>
        <v>0</v>
      </c>
      <c r="F314" s="113">
        <f>F26+F34+F42+F50+F58+F66+F74+F82+F90+F98+F106+F114+F122+F130+F138+F147+F156+F162+F170+F178+F186+F194+F203+F212+F218+F227+F236+F243+F250+F258+F266+F274+F282+F290+F298</f>
        <v>9</v>
      </c>
      <c r="G314" s="113">
        <f>G26+G34+G42+G50+G58+G66+G74+G82+G90+G98+G106+G114+G122+G130+G138+G147+G156+G162+G170+G178+G186+G194+G203+G212+G218+G227+G236+G243+G250+G258+G266+G274+G282+G290+G298</f>
        <v>0</v>
      </c>
      <c r="H314" s="113">
        <f t="shared" si="85"/>
        <v>0</v>
      </c>
      <c r="I314" s="113">
        <f aca="true" t="shared" si="89" ref="I314:P314">I26+I34+I42+I50+I58+I66+I74+I82+I90+I98+I106+I114+I122+I130+I138+I147+I156+I162+I170+I178+I186+I194+I203+I212+I218+I227+I236+I243+I250+I258+I266+I274+I282+I290+I298</f>
        <v>0</v>
      </c>
      <c r="J314" s="113">
        <f t="shared" si="89"/>
        <v>0</v>
      </c>
      <c r="K314" s="113">
        <f t="shared" si="89"/>
        <v>0</v>
      </c>
      <c r="L314" s="113">
        <f t="shared" si="89"/>
        <v>0</v>
      </c>
      <c r="M314" s="113">
        <f t="shared" si="89"/>
        <v>0</v>
      </c>
      <c r="N314" s="113">
        <f t="shared" si="89"/>
        <v>0</v>
      </c>
      <c r="O314" s="113">
        <f t="shared" si="89"/>
        <v>0</v>
      </c>
      <c r="P314" s="113">
        <f t="shared" si="89"/>
        <v>0</v>
      </c>
      <c r="Q314" s="113">
        <f>Q26+Q34+Q42+Q50+Q58+Q66+Q74+Q82+Q90+Q98+Q106+Q114+Q122+Q130+Q138+Q147+Q156+Q162+Q170+Q178+Q186+Q194+Q203+Q212+Q218+Q227+Q236+Q243+Q250+Q258+Q266+Q290+Q282+Q274</f>
        <v>0</v>
      </c>
      <c r="R314" s="9"/>
      <c r="S314" s="9"/>
      <c r="T314" s="65"/>
      <c r="U314" s="115" t="s">
        <v>237</v>
      </c>
      <c r="V314" s="113">
        <f t="shared" si="86"/>
        <v>5200</v>
      </c>
      <c r="W314" s="113">
        <f aca="true" t="shared" si="90" ref="W314:AE314">W26+W34+W42+W50+W58+W66+W74+W82+W90+W98+W106+W114+W122+W130+W138+W146+W154+W162+W170+W178+W186+W194+W202+W210+W218+W226+W234+W242+W250+W258+W266+W290+W282+W274+W298</f>
        <v>0</v>
      </c>
      <c r="X314" s="113">
        <f t="shared" si="90"/>
        <v>5200</v>
      </c>
      <c r="Y314" s="113">
        <f t="shared" si="90"/>
        <v>0</v>
      </c>
      <c r="Z314" s="113">
        <f t="shared" si="90"/>
        <v>0</v>
      </c>
      <c r="AA314" s="113">
        <f t="shared" si="90"/>
        <v>0</v>
      </c>
      <c r="AB314" s="113">
        <f t="shared" si="90"/>
        <v>0</v>
      </c>
      <c r="AC314" s="113">
        <f t="shared" si="90"/>
        <v>0</v>
      </c>
      <c r="AD314" s="113">
        <f t="shared" si="90"/>
        <v>0</v>
      </c>
      <c r="AE314" s="113">
        <f t="shared" si="90"/>
        <v>0</v>
      </c>
      <c r="AF314" s="278"/>
      <c r="AG314" s="279"/>
    </row>
    <row r="315" spans="1:33" s="70" customFormat="1" ht="17.25" customHeight="1">
      <c r="A315" s="303"/>
      <c r="B315" s="293"/>
      <c r="C315" s="116">
        <v>2028</v>
      </c>
      <c r="D315" s="113">
        <f t="shared" si="81"/>
        <v>13.9</v>
      </c>
      <c r="E315" s="113">
        <f aca="true" t="shared" si="91" ref="E315:G317">E27+E35+E43+E51+E59+E67+E75+E83+E91+E99+E107+E115+E123+E131+E139+E147+E155+E163+E171+E179+E187+E195+E203+E211+E219+E227+E235+E243+E251+E259+E267+E275+E283+E291+E299</f>
        <v>0</v>
      </c>
      <c r="F315" s="113">
        <f t="shared" si="91"/>
        <v>6</v>
      </c>
      <c r="G315" s="113">
        <f t="shared" si="91"/>
        <v>0</v>
      </c>
      <c r="H315" s="113">
        <f t="shared" si="85"/>
        <v>8</v>
      </c>
      <c r="I315" s="113">
        <f aca="true" t="shared" si="92" ref="I315:Q315">I27+I35+I43+I51+I59+I67+I75+I83+I91+I99+I107+I115+I123+I131+I139+I147+I155+I163+I171+I179+I187+I195+I203+I211+I219+I227+I235+I243+I251+I259+I267+I275+I283+I291+I299</f>
        <v>0</v>
      </c>
      <c r="J315" s="113">
        <f t="shared" si="92"/>
        <v>0</v>
      </c>
      <c r="K315" s="113">
        <f t="shared" si="92"/>
        <v>0</v>
      </c>
      <c r="L315" s="113">
        <f t="shared" si="92"/>
        <v>0</v>
      </c>
      <c r="M315" s="113">
        <f t="shared" si="92"/>
        <v>0</v>
      </c>
      <c r="N315" s="113">
        <f t="shared" si="92"/>
        <v>0</v>
      </c>
      <c r="O315" s="113">
        <f t="shared" si="92"/>
        <v>0</v>
      </c>
      <c r="P315" s="113">
        <f t="shared" si="92"/>
        <v>0</v>
      </c>
      <c r="Q315" s="113">
        <f t="shared" si="92"/>
        <v>0</v>
      </c>
      <c r="R315" s="9"/>
      <c r="S315" s="9"/>
      <c r="T315" s="99"/>
      <c r="U315" s="115" t="s">
        <v>238</v>
      </c>
      <c r="V315" s="113">
        <f t="shared" si="86"/>
        <v>216363.9</v>
      </c>
      <c r="W315" s="113">
        <f aca="true" t="shared" si="93" ref="W315:AE315">W27+W35+W43+W51+W59+W67+W75+W83+W91+W99+W107+W115+W123+W131+W139+W147+W155+W163+W171+W179+W187+W195+W203+W211+W219+W227+W235+W243+W251+W259+W267+W291+W283+W275+W299</f>
        <v>0</v>
      </c>
      <c r="X315" s="113">
        <f t="shared" si="93"/>
        <v>216363.9</v>
      </c>
      <c r="Y315" s="113">
        <f t="shared" si="93"/>
        <v>0</v>
      </c>
      <c r="Z315" s="113">
        <f t="shared" si="93"/>
        <v>0</v>
      </c>
      <c r="AA315" s="113">
        <f t="shared" si="93"/>
        <v>0</v>
      </c>
      <c r="AB315" s="113">
        <f t="shared" si="93"/>
        <v>0</v>
      </c>
      <c r="AC315" s="113">
        <f t="shared" si="93"/>
        <v>0</v>
      </c>
      <c r="AD315" s="113">
        <f t="shared" si="93"/>
        <v>0</v>
      </c>
      <c r="AE315" s="113">
        <f t="shared" si="93"/>
        <v>0</v>
      </c>
      <c r="AF315" s="278"/>
      <c r="AG315" s="279"/>
    </row>
    <row r="316" spans="1:33" s="117" customFormat="1" ht="17.25" customHeight="1">
      <c r="A316" s="303"/>
      <c r="B316" s="293"/>
      <c r="C316" s="116">
        <v>2029</v>
      </c>
      <c r="D316" s="113">
        <f t="shared" si="81"/>
        <v>0.5</v>
      </c>
      <c r="E316" s="113">
        <f t="shared" si="91"/>
        <v>0</v>
      </c>
      <c r="F316" s="113">
        <f t="shared" si="91"/>
        <v>4</v>
      </c>
      <c r="G316" s="113">
        <f t="shared" si="91"/>
        <v>0</v>
      </c>
      <c r="H316" s="113">
        <f t="shared" si="85"/>
        <v>3</v>
      </c>
      <c r="I316" s="113">
        <f aca="true" t="shared" si="94" ref="I316:Q316">I28+I36+I44+I52+I60+I68+I76+I84+I92+I100+I108+I116+I124+I132+I140+I148+I156+I164+I172+I180+I188+I196+I204+I212+I220+I228+I236+I244+I252+I260+I268+I276+I284+I292+I300</f>
        <v>0</v>
      </c>
      <c r="J316" s="113">
        <f t="shared" si="94"/>
        <v>0</v>
      </c>
      <c r="K316" s="113">
        <f t="shared" si="94"/>
        <v>0</v>
      </c>
      <c r="L316" s="113">
        <f t="shared" si="94"/>
        <v>0</v>
      </c>
      <c r="M316" s="113">
        <f t="shared" si="94"/>
        <v>0</v>
      </c>
      <c r="N316" s="113">
        <f t="shared" si="94"/>
        <v>0</v>
      </c>
      <c r="O316" s="113">
        <f t="shared" si="94"/>
        <v>0</v>
      </c>
      <c r="P316" s="113">
        <f t="shared" si="94"/>
        <v>0</v>
      </c>
      <c r="Q316" s="113">
        <f t="shared" si="94"/>
        <v>0</v>
      </c>
      <c r="R316" s="9"/>
      <c r="S316" s="9"/>
      <c r="T316" s="65"/>
      <c r="U316" s="115" t="s">
        <v>244</v>
      </c>
      <c r="V316" s="113">
        <f t="shared" si="86"/>
        <v>8800</v>
      </c>
      <c r="W316" s="113">
        <f aca="true" t="shared" si="95" ref="W316:AE316">W28+W36+W44+W52+W60+W68+W76+W84+W92+W100+W108+W116+W124+W132+W140+W148+W156+W164+W172+W180+W188+W196+W204+W212+W220+W228+W236+W244+W252+W260+W268+W292+W284+W276+W300</f>
        <v>0</v>
      </c>
      <c r="X316" s="113">
        <f t="shared" si="95"/>
        <v>8800</v>
      </c>
      <c r="Y316" s="113">
        <f t="shared" si="95"/>
        <v>0</v>
      </c>
      <c r="Z316" s="113">
        <f t="shared" si="95"/>
        <v>0</v>
      </c>
      <c r="AA316" s="113">
        <f t="shared" si="95"/>
        <v>0</v>
      </c>
      <c r="AB316" s="113">
        <f t="shared" si="95"/>
        <v>0</v>
      </c>
      <c r="AC316" s="113">
        <f t="shared" si="95"/>
        <v>0</v>
      </c>
      <c r="AD316" s="113">
        <f t="shared" si="95"/>
        <v>0</v>
      </c>
      <c r="AE316" s="113">
        <f t="shared" si="95"/>
        <v>0</v>
      </c>
      <c r="AF316" s="278"/>
      <c r="AG316" s="279"/>
    </row>
    <row r="317" spans="1:33" s="70" customFormat="1" ht="17.25" customHeight="1" thickBot="1">
      <c r="A317" s="304"/>
      <c r="B317" s="301"/>
      <c r="C317" s="118">
        <v>2030</v>
      </c>
      <c r="D317" s="113">
        <f t="shared" si="81"/>
        <v>6.8</v>
      </c>
      <c r="E317" s="113">
        <f t="shared" si="91"/>
        <v>0</v>
      </c>
      <c r="F317" s="113">
        <f t="shared" si="91"/>
        <v>4</v>
      </c>
      <c r="G317" s="113">
        <f t="shared" si="91"/>
        <v>0</v>
      </c>
      <c r="H317" s="113">
        <f t="shared" si="85"/>
        <v>4</v>
      </c>
      <c r="I317" s="113">
        <f aca="true" t="shared" si="96" ref="I317:Q317">I29+I37+I45+I53+I61+I69+I77+I85+I93+I101+I109+I117+I125+I133+I141+I149+I157+I165+I173+I181+I189+I197+I205+I213+I221+I229+I237+I245+I253+I261+I269+I277+I285+I293+I301</f>
        <v>0</v>
      </c>
      <c r="J317" s="113">
        <f t="shared" si="96"/>
        <v>1</v>
      </c>
      <c r="K317" s="113">
        <f t="shared" si="96"/>
        <v>0</v>
      </c>
      <c r="L317" s="113">
        <f t="shared" si="96"/>
        <v>0</v>
      </c>
      <c r="M317" s="113">
        <f t="shared" si="96"/>
        <v>0</v>
      </c>
      <c r="N317" s="113">
        <f t="shared" si="96"/>
        <v>0</v>
      </c>
      <c r="O317" s="113">
        <f t="shared" si="96"/>
        <v>0</v>
      </c>
      <c r="P317" s="113">
        <f t="shared" si="96"/>
        <v>0</v>
      </c>
      <c r="Q317" s="113">
        <f t="shared" si="96"/>
        <v>0</v>
      </c>
      <c r="R317" s="119"/>
      <c r="S317" s="104"/>
      <c r="T317" s="104"/>
      <c r="U317" s="115" t="s">
        <v>245</v>
      </c>
      <c r="V317" s="113">
        <f t="shared" si="86"/>
        <v>131946.5</v>
      </c>
      <c r="W317" s="113">
        <f aca="true" t="shared" si="97" ref="W317:AE317">W29+W37+W45+W53+W61+W69+W77+W85+W93+W101+W109+W117+W125+W133+W141+W149+W157+W165+W173+W181+W189+W197+W205+W213+W221+W229+W237+W245+W253+W261+W269+W293+W285+W277+W301</f>
        <v>0</v>
      </c>
      <c r="X317" s="113">
        <f t="shared" si="97"/>
        <v>131946.5</v>
      </c>
      <c r="Y317" s="113">
        <f t="shared" si="97"/>
        <v>0</v>
      </c>
      <c r="Z317" s="113">
        <f t="shared" si="97"/>
        <v>0</v>
      </c>
      <c r="AA317" s="113">
        <f t="shared" si="97"/>
        <v>0</v>
      </c>
      <c r="AB317" s="113">
        <f t="shared" si="97"/>
        <v>0</v>
      </c>
      <c r="AC317" s="113">
        <f t="shared" si="97"/>
        <v>0</v>
      </c>
      <c r="AD317" s="113">
        <f t="shared" si="97"/>
        <v>0</v>
      </c>
      <c r="AE317" s="113">
        <f t="shared" si="97"/>
        <v>0</v>
      </c>
      <c r="AF317" s="280"/>
      <c r="AG317" s="281"/>
    </row>
    <row r="318" spans="1:33" s="111" customFormat="1" ht="17.25" customHeight="1" thickBot="1">
      <c r="A318" s="390" t="s">
        <v>96</v>
      </c>
      <c r="B318" s="391"/>
      <c r="C318" s="391"/>
      <c r="D318" s="391"/>
      <c r="E318" s="391"/>
      <c r="F318" s="391"/>
      <c r="G318" s="391"/>
      <c r="H318" s="391"/>
      <c r="I318" s="391"/>
      <c r="J318" s="391"/>
      <c r="K318" s="391"/>
      <c r="L318" s="391"/>
      <c r="M318" s="391"/>
      <c r="N318" s="391"/>
      <c r="O318" s="391"/>
      <c r="P318" s="391"/>
      <c r="Q318" s="391"/>
      <c r="R318" s="391"/>
      <c r="S318" s="391"/>
      <c r="T318" s="391"/>
      <c r="U318" s="391"/>
      <c r="V318" s="391"/>
      <c r="W318" s="391"/>
      <c r="X318" s="391"/>
      <c r="Y318" s="391"/>
      <c r="Z318" s="391"/>
      <c r="AA318" s="391"/>
      <c r="AB318" s="391"/>
      <c r="AC318" s="391"/>
      <c r="AD318" s="391"/>
      <c r="AE318" s="391"/>
      <c r="AF318" s="391"/>
      <c r="AG318" s="392"/>
    </row>
    <row r="319" spans="1:33" s="111" customFormat="1" ht="17.25" customHeight="1">
      <c r="A319" s="230" t="s">
        <v>43</v>
      </c>
      <c r="B319" s="232" t="s">
        <v>16</v>
      </c>
      <c r="C319" s="305"/>
      <c r="D319" s="93"/>
      <c r="E319" s="94"/>
      <c r="F319" s="94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5"/>
      <c r="S319" s="96"/>
      <c r="T319" s="96"/>
      <c r="U319" s="68" t="s">
        <v>12</v>
      </c>
      <c r="V319" s="69">
        <f aca="true" t="shared" si="98" ref="V319:AE319">SUM(V320:V326)</f>
        <v>21000</v>
      </c>
      <c r="W319" s="69">
        <f t="shared" si="98"/>
        <v>0</v>
      </c>
      <c r="X319" s="69">
        <f t="shared" si="98"/>
        <v>21000</v>
      </c>
      <c r="Y319" s="69">
        <f t="shared" si="98"/>
        <v>0</v>
      </c>
      <c r="Z319" s="69">
        <f t="shared" si="98"/>
        <v>0</v>
      </c>
      <c r="AA319" s="69">
        <f t="shared" si="98"/>
        <v>0</v>
      </c>
      <c r="AB319" s="69">
        <f t="shared" si="98"/>
        <v>0</v>
      </c>
      <c r="AC319" s="69">
        <f t="shared" si="98"/>
        <v>0</v>
      </c>
      <c r="AD319" s="69">
        <f t="shared" si="98"/>
        <v>0</v>
      </c>
      <c r="AE319" s="69">
        <f t="shared" si="98"/>
        <v>0</v>
      </c>
      <c r="AF319" s="323" t="s">
        <v>13</v>
      </c>
      <c r="AG319" s="324"/>
    </row>
    <row r="320" spans="1:33" s="111" customFormat="1" ht="17.25" customHeight="1">
      <c r="A320" s="231"/>
      <c r="B320" s="233"/>
      <c r="C320" s="306"/>
      <c r="D320" s="97"/>
      <c r="E320" s="98"/>
      <c r="F320" s="98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"/>
      <c r="S320" s="65"/>
      <c r="T320" s="65"/>
      <c r="U320" s="66" t="s">
        <v>81</v>
      </c>
      <c r="V320" s="97">
        <f aca="true" t="shared" si="99" ref="V320:W324">X320+Z320+AB320+AD320</f>
        <v>0</v>
      </c>
      <c r="W320" s="97">
        <f t="shared" si="99"/>
        <v>0</v>
      </c>
      <c r="X320" s="71">
        <v>0</v>
      </c>
      <c r="Y320" s="97">
        <v>0</v>
      </c>
      <c r="Z320" s="97">
        <v>0</v>
      </c>
      <c r="AA320" s="97">
        <v>0</v>
      </c>
      <c r="AB320" s="97">
        <v>0</v>
      </c>
      <c r="AC320" s="97">
        <v>0</v>
      </c>
      <c r="AD320" s="97">
        <v>0</v>
      </c>
      <c r="AE320" s="97">
        <v>0</v>
      </c>
      <c r="AF320" s="325"/>
      <c r="AG320" s="326"/>
    </row>
    <row r="321" spans="1:33" s="111" customFormat="1" ht="17.25" customHeight="1">
      <c r="A321" s="231"/>
      <c r="B321" s="233"/>
      <c r="C321" s="306"/>
      <c r="D321" s="97"/>
      <c r="E321" s="98"/>
      <c r="F321" s="6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"/>
      <c r="S321" s="99"/>
      <c r="T321" s="99"/>
      <c r="U321" s="66" t="s">
        <v>82</v>
      </c>
      <c r="V321" s="97">
        <f t="shared" si="99"/>
        <v>0</v>
      </c>
      <c r="W321" s="97">
        <f t="shared" si="99"/>
        <v>0</v>
      </c>
      <c r="X321" s="71">
        <v>0</v>
      </c>
      <c r="Y321" s="97">
        <v>0</v>
      </c>
      <c r="Z321" s="97">
        <v>0</v>
      </c>
      <c r="AA321" s="97">
        <v>0</v>
      </c>
      <c r="AB321" s="97">
        <v>0</v>
      </c>
      <c r="AC321" s="97">
        <v>0</v>
      </c>
      <c r="AD321" s="97">
        <v>0</v>
      </c>
      <c r="AE321" s="97">
        <v>0</v>
      </c>
      <c r="AF321" s="325"/>
      <c r="AG321" s="326"/>
    </row>
    <row r="322" spans="1:33" s="111" customFormat="1" ht="17.25" customHeight="1">
      <c r="A322" s="231"/>
      <c r="B322" s="233"/>
      <c r="C322" s="306"/>
      <c r="D322" s="97"/>
      <c r="E322" s="98"/>
      <c r="F322" s="98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"/>
      <c r="S322" s="65"/>
      <c r="T322" s="65"/>
      <c r="U322" s="66" t="s">
        <v>236</v>
      </c>
      <c r="V322" s="97">
        <f t="shared" si="99"/>
        <v>0</v>
      </c>
      <c r="W322" s="97">
        <f t="shared" si="99"/>
        <v>0</v>
      </c>
      <c r="X322" s="71">
        <v>0</v>
      </c>
      <c r="Y322" s="97">
        <v>0</v>
      </c>
      <c r="Z322" s="97">
        <v>0</v>
      </c>
      <c r="AA322" s="97">
        <v>0</v>
      </c>
      <c r="AB322" s="97">
        <v>0</v>
      </c>
      <c r="AC322" s="97">
        <v>0</v>
      </c>
      <c r="AD322" s="97">
        <v>0</v>
      </c>
      <c r="AE322" s="97">
        <v>0</v>
      </c>
      <c r="AF322" s="325"/>
      <c r="AG322" s="326"/>
    </row>
    <row r="323" spans="1:33" s="111" customFormat="1" ht="17.25" customHeight="1">
      <c r="A323" s="231"/>
      <c r="B323" s="233"/>
      <c r="C323" s="306"/>
      <c r="D323" s="97"/>
      <c r="E323" s="98"/>
      <c r="F323" s="98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"/>
      <c r="S323" s="67"/>
      <c r="T323" s="67"/>
      <c r="U323" s="66" t="s">
        <v>237</v>
      </c>
      <c r="V323" s="133">
        <f>X323+Z323+AB323+AD323</f>
        <v>0</v>
      </c>
      <c r="W323" s="133">
        <f>Y323+AA323+AC323+AE323</f>
        <v>0</v>
      </c>
      <c r="X323" s="71">
        <v>0</v>
      </c>
      <c r="Y323" s="97">
        <v>0</v>
      </c>
      <c r="Z323" s="97">
        <v>0</v>
      </c>
      <c r="AA323" s="97">
        <v>0</v>
      </c>
      <c r="AB323" s="97">
        <v>0</v>
      </c>
      <c r="AC323" s="97">
        <v>0</v>
      </c>
      <c r="AD323" s="97">
        <v>0</v>
      </c>
      <c r="AE323" s="97">
        <v>0</v>
      </c>
      <c r="AF323" s="325"/>
      <c r="AG323" s="326"/>
    </row>
    <row r="324" spans="1:33" s="111" customFormat="1" ht="17.25" customHeight="1">
      <c r="A324" s="231"/>
      <c r="B324" s="233"/>
      <c r="C324" s="306"/>
      <c r="D324" s="97"/>
      <c r="E324" s="98"/>
      <c r="F324" s="98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"/>
      <c r="S324" s="65"/>
      <c r="T324" s="65"/>
      <c r="U324" s="66" t="s">
        <v>238</v>
      </c>
      <c r="V324" s="97">
        <f t="shared" si="99"/>
        <v>0</v>
      </c>
      <c r="W324" s="97">
        <f t="shared" si="99"/>
        <v>0</v>
      </c>
      <c r="X324" s="71">
        <v>0</v>
      </c>
      <c r="Y324" s="97">
        <v>0</v>
      </c>
      <c r="Z324" s="97">
        <v>0</v>
      </c>
      <c r="AA324" s="97">
        <v>0</v>
      </c>
      <c r="AB324" s="97">
        <v>0</v>
      </c>
      <c r="AC324" s="97">
        <v>0</v>
      </c>
      <c r="AD324" s="97">
        <v>0</v>
      </c>
      <c r="AE324" s="97">
        <v>0</v>
      </c>
      <c r="AF324" s="325"/>
      <c r="AG324" s="326"/>
    </row>
    <row r="325" spans="1:33" s="111" customFormat="1" ht="17.25" customHeight="1">
      <c r="A325" s="231"/>
      <c r="B325" s="233"/>
      <c r="C325" s="97"/>
      <c r="D325" s="97"/>
      <c r="E325" s="98"/>
      <c r="F325" s="98">
        <v>1</v>
      </c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"/>
      <c r="S325" s="140" t="s">
        <v>284</v>
      </c>
      <c r="T325" s="140" t="s">
        <v>285</v>
      </c>
      <c r="U325" s="66" t="s">
        <v>244</v>
      </c>
      <c r="V325" s="172">
        <f>X325+Z325+AB325+AD325</f>
        <v>21000</v>
      </c>
      <c r="W325" s="172">
        <f>Y325+AA325+AC325+AE325</f>
        <v>0</v>
      </c>
      <c r="X325" s="71">
        <v>21000</v>
      </c>
      <c r="Y325" s="97">
        <v>0</v>
      </c>
      <c r="Z325" s="97">
        <v>0</v>
      </c>
      <c r="AA325" s="97">
        <v>0</v>
      </c>
      <c r="AB325" s="97">
        <v>0</v>
      </c>
      <c r="AC325" s="97">
        <v>0</v>
      </c>
      <c r="AD325" s="97">
        <v>0</v>
      </c>
      <c r="AE325" s="97">
        <v>0</v>
      </c>
      <c r="AF325" s="325"/>
      <c r="AG325" s="326"/>
    </row>
    <row r="326" spans="1:33" s="111" customFormat="1" ht="17.25" customHeight="1" thickBot="1">
      <c r="A326" s="257"/>
      <c r="B326" s="272"/>
      <c r="C326" s="100"/>
      <c r="D326" s="97"/>
      <c r="E326" s="98"/>
      <c r="F326" s="98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"/>
      <c r="S326" s="65"/>
      <c r="T326" s="65"/>
      <c r="U326" s="66" t="s">
        <v>245</v>
      </c>
      <c r="V326" s="97">
        <f>X326+Z326+AB326+AD326</f>
        <v>0</v>
      </c>
      <c r="W326" s="97">
        <f>Y326+AA326+AC326+AE326</f>
        <v>0</v>
      </c>
      <c r="X326" s="71">
        <v>0</v>
      </c>
      <c r="Y326" s="97">
        <v>0</v>
      </c>
      <c r="Z326" s="97">
        <v>0</v>
      </c>
      <c r="AA326" s="97">
        <v>0</v>
      </c>
      <c r="AB326" s="97">
        <v>0</v>
      </c>
      <c r="AC326" s="97">
        <v>0</v>
      </c>
      <c r="AD326" s="97">
        <v>0</v>
      </c>
      <c r="AE326" s="97">
        <v>0</v>
      </c>
      <c r="AF326" s="327"/>
      <c r="AG326" s="328"/>
    </row>
    <row r="327" spans="1:33" s="111" customFormat="1" ht="17.25" customHeight="1">
      <c r="A327" s="230" t="s">
        <v>44</v>
      </c>
      <c r="B327" s="232" t="s">
        <v>113</v>
      </c>
      <c r="C327" s="305"/>
      <c r="D327" s="93"/>
      <c r="E327" s="94"/>
      <c r="F327" s="94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5"/>
      <c r="S327" s="96"/>
      <c r="T327" s="96"/>
      <c r="U327" s="68" t="s">
        <v>12</v>
      </c>
      <c r="V327" s="69">
        <f aca="true" t="shared" si="100" ref="V327:AE327">SUM(V328:V334)</f>
        <v>69613.13</v>
      </c>
      <c r="W327" s="69">
        <f t="shared" si="100"/>
        <v>0</v>
      </c>
      <c r="X327" s="69">
        <f t="shared" si="100"/>
        <v>69613.13</v>
      </c>
      <c r="Y327" s="69">
        <f t="shared" si="100"/>
        <v>0</v>
      </c>
      <c r="Z327" s="69">
        <f t="shared" si="100"/>
        <v>0</v>
      </c>
      <c r="AA327" s="69">
        <f t="shared" si="100"/>
        <v>0</v>
      </c>
      <c r="AB327" s="69">
        <f t="shared" si="100"/>
        <v>0</v>
      </c>
      <c r="AC327" s="69">
        <f t="shared" si="100"/>
        <v>0</v>
      </c>
      <c r="AD327" s="69">
        <f t="shared" si="100"/>
        <v>0</v>
      </c>
      <c r="AE327" s="69">
        <f t="shared" si="100"/>
        <v>0</v>
      </c>
      <c r="AF327" s="323" t="s">
        <v>13</v>
      </c>
      <c r="AG327" s="324"/>
    </row>
    <row r="328" spans="1:33" s="111" customFormat="1" ht="17.25" customHeight="1">
      <c r="A328" s="231"/>
      <c r="B328" s="233"/>
      <c r="C328" s="306"/>
      <c r="D328" s="97"/>
      <c r="E328" s="98"/>
      <c r="F328" s="98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"/>
      <c r="S328" s="65"/>
      <c r="T328" s="65"/>
      <c r="U328" s="66" t="s">
        <v>81</v>
      </c>
      <c r="V328" s="97">
        <f aca="true" t="shared" si="101" ref="V328:W333">X328+Z328+AB328+AD328</f>
        <v>0</v>
      </c>
      <c r="W328" s="97">
        <f t="shared" si="101"/>
        <v>0</v>
      </c>
      <c r="X328" s="71">
        <v>0</v>
      </c>
      <c r="Y328" s="97">
        <v>0</v>
      </c>
      <c r="Z328" s="97">
        <v>0</v>
      </c>
      <c r="AA328" s="97">
        <v>0</v>
      </c>
      <c r="AB328" s="97">
        <v>0</v>
      </c>
      <c r="AC328" s="97">
        <v>0</v>
      </c>
      <c r="AD328" s="97">
        <v>0</v>
      </c>
      <c r="AE328" s="97">
        <v>0</v>
      </c>
      <c r="AF328" s="325"/>
      <c r="AG328" s="326"/>
    </row>
    <row r="329" spans="1:33" s="111" customFormat="1" ht="17.25" customHeight="1">
      <c r="A329" s="231"/>
      <c r="B329" s="233"/>
      <c r="C329" s="306"/>
      <c r="D329" s="97"/>
      <c r="E329" s="98"/>
      <c r="F329" s="98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"/>
      <c r="S329" s="99"/>
      <c r="T329" s="99"/>
      <c r="U329" s="66" t="s">
        <v>82</v>
      </c>
      <c r="V329" s="97">
        <f t="shared" si="101"/>
        <v>0</v>
      </c>
      <c r="W329" s="97">
        <f t="shared" si="101"/>
        <v>0</v>
      </c>
      <c r="X329" s="71">
        <v>0</v>
      </c>
      <c r="Y329" s="97">
        <v>0</v>
      </c>
      <c r="Z329" s="97">
        <v>0</v>
      </c>
      <c r="AA329" s="97">
        <v>0</v>
      </c>
      <c r="AB329" s="97">
        <v>0</v>
      </c>
      <c r="AC329" s="97">
        <v>0</v>
      </c>
      <c r="AD329" s="97">
        <v>0</v>
      </c>
      <c r="AE329" s="97">
        <v>0</v>
      </c>
      <c r="AF329" s="325"/>
      <c r="AG329" s="326"/>
    </row>
    <row r="330" spans="1:33" s="111" customFormat="1" ht="17.25" customHeight="1">
      <c r="A330" s="231"/>
      <c r="B330" s="233"/>
      <c r="C330" s="306"/>
      <c r="D330" s="97"/>
      <c r="E330" s="98"/>
      <c r="F330" s="98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"/>
      <c r="S330" s="65"/>
      <c r="T330" s="65"/>
      <c r="U330" s="66" t="s">
        <v>236</v>
      </c>
      <c r="V330" s="97">
        <f t="shared" si="101"/>
        <v>0</v>
      </c>
      <c r="W330" s="97">
        <f t="shared" si="101"/>
        <v>0</v>
      </c>
      <c r="X330" s="71">
        <v>0</v>
      </c>
      <c r="Y330" s="97">
        <v>0</v>
      </c>
      <c r="Z330" s="97">
        <v>0</v>
      </c>
      <c r="AA330" s="97">
        <v>0</v>
      </c>
      <c r="AB330" s="97">
        <v>0</v>
      </c>
      <c r="AC330" s="97">
        <v>0</v>
      </c>
      <c r="AD330" s="97">
        <v>0</v>
      </c>
      <c r="AE330" s="97">
        <v>0</v>
      </c>
      <c r="AF330" s="325"/>
      <c r="AG330" s="326"/>
    </row>
    <row r="331" spans="1:33" s="111" customFormat="1" ht="17.25" customHeight="1">
      <c r="A331" s="231"/>
      <c r="B331" s="233"/>
      <c r="C331" s="306"/>
      <c r="D331" s="97">
        <v>1.8</v>
      </c>
      <c r="E331" s="98"/>
      <c r="F331" s="98"/>
      <c r="G331" s="97"/>
      <c r="H331" s="97">
        <v>1</v>
      </c>
      <c r="I331" s="97"/>
      <c r="J331" s="97"/>
      <c r="K331" s="97"/>
      <c r="L331" s="97"/>
      <c r="M331" s="97"/>
      <c r="N331" s="97"/>
      <c r="O331" s="97"/>
      <c r="P331" s="97"/>
      <c r="Q331" s="97"/>
      <c r="R331" s="9"/>
      <c r="S331" s="140" t="s">
        <v>284</v>
      </c>
      <c r="T331" s="140" t="s">
        <v>285</v>
      </c>
      <c r="U331" s="66" t="s">
        <v>237</v>
      </c>
      <c r="V331" s="133">
        <f>X331+Z331+AB331+AD331</f>
        <v>69613.13</v>
      </c>
      <c r="W331" s="133">
        <f>Y331+AA331+AC331+AE331</f>
        <v>0</v>
      </c>
      <c r="X331" s="71">
        <v>69613.13</v>
      </c>
      <c r="Y331" s="97">
        <v>0</v>
      </c>
      <c r="Z331" s="97">
        <v>0</v>
      </c>
      <c r="AA331" s="97">
        <v>0</v>
      </c>
      <c r="AB331" s="97">
        <v>0</v>
      </c>
      <c r="AC331" s="97">
        <v>0</v>
      </c>
      <c r="AD331" s="97">
        <v>0</v>
      </c>
      <c r="AE331" s="97">
        <v>0</v>
      </c>
      <c r="AF331" s="325"/>
      <c r="AG331" s="326"/>
    </row>
    <row r="332" spans="1:33" s="111" customFormat="1" ht="17.25" customHeight="1">
      <c r="A332" s="231"/>
      <c r="B332" s="233"/>
      <c r="C332" s="306"/>
      <c r="D332" s="97"/>
      <c r="E332" s="98"/>
      <c r="F332" s="98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"/>
      <c r="S332" s="65"/>
      <c r="T332" s="65"/>
      <c r="U332" s="66" t="s">
        <v>238</v>
      </c>
      <c r="V332" s="97">
        <f t="shared" si="101"/>
        <v>0</v>
      </c>
      <c r="W332" s="97">
        <f t="shared" si="101"/>
        <v>0</v>
      </c>
      <c r="X332" s="71">
        <v>0</v>
      </c>
      <c r="Y332" s="97">
        <v>0</v>
      </c>
      <c r="Z332" s="97">
        <v>0</v>
      </c>
      <c r="AA332" s="97">
        <v>0</v>
      </c>
      <c r="AB332" s="97">
        <v>0</v>
      </c>
      <c r="AC332" s="97">
        <v>0</v>
      </c>
      <c r="AD332" s="97">
        <v>0</v>
      </c>
      <c r="AE332" s="97">
        <v>0</v>
      </c>
      <c r="AF332" s="325"/>
      <c r="AG332" s="326"/>
    </row>
    <row r="333" spans="1:33" s="111" customFormat="1" ht="17.25" customHeight="1">
      <c r="A333" s="231"/>
      <c r="B333" s="233"/>
      <c r="C333" s="97"/>
      <c r="D333" s="97"/>
      <c r="E333" s="98"/>
      <c r="F333" s="98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"/>
      <c r="S333" s="99"/>
      <c r="T333" s="99"/>
      <c r="U333" s="66" t="s">
        <v>244</v>
      </c>
      <c r="V333" s="97">
        <f t="shared" si="101"/>
        <v>0</v>
      </c>
      <c r="W333" s="97">
        <f t="shared" si="101"/>
        <v>0</v>
      </c>
      <c r="X333" s="71">
        <v>0</v>
      </c>
      <c r="Y333" s="97">
        <v>0</v>
      </c>
      <c r="Z333" s="97">
        <v>0</v>
      </c>
      <c r="AA333" s="97">
        <v>0</v>
      </c>
      <c r="AB333" s="97">
        <v>0</v>
      </c>
      <c r="AC333" s="97">
        <v>0</v>
      </c>
      <c r="AD333" s="97">
        <v>0</v>
      </c>
      <c r="AE333" s="97">
        <v>0</v>
      </c>
      <c r="AF333" s="325"/>
      <c r="AG333" s="326"/>
    </row>
    <row r="334" spans="1:33" s="111" customFormat="1" ht="17.25" customHeight="1" thickBot="1">
      <c r="A334" s="257"/>
      <c r="B334" s="272"/>
      <c r="C334" s="100"/>
      <c r="D334" s="97"/>
      <c r="E334" s="98"/>
      <c r="F334" s="98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"/>
      <c r="S334" s="65"/>
      <c r="T334" s="65"/>
      <c r="U334" s="66" t="s">
        <v>245</v>
      </c>
      <c r="V334" s="97">
        <v>0</v>
      </c>
      <c r="W334" s="97">
        <v>0</v>
      </c>
      <c r="X334" s="71">
        <f>3993.1-3993.1</f>
        <v>0</v>
      </c>
      <c r="Y334" s="97">
        <f>3993.1-3993.1</f>
        <v>0</v>
      </c>
      <c r="Z334" s="97">
        <v>0</v>
      </c>
      <c r="AA334" s="97">
        <v>0</v>
      </c>
      <c r="AB334" s="97">
        <v>0</v>
      </c>
      <c r="AC334" s="97">
        <v>0</v>
      </c>
      <c r="AD334" s="97">
        <v>0</v>
      </c>
      <c r="AE334" s="97">
        <v>0</v>
      </c>
      <c r="AF334" s="327"/>
      <c r="AG334" s="328"/>
    </row>
    <row r="335" spans="1:33" s="111" customFormat="1" ht="17.25" customHeight="1">
      <c r="A335" s="298"/>
      <c r="B335" s="269" t="s">
        <v>256</v>
      </c>
      <c r="C335" s="173" t="s">
        <v>12</v>
      </c>
      <c r="D335" s="69">
        <f aca="true" t="shared" si="102" ref="D335:Q335">SUM(D336:D342)</f>
        <v>1.8</v>
      </c>
      <c r="E335" s="69">
        <f t="shared" si="102"/>
        <v>0</v>
      </c>
      <c r="F335" s="69">
        <f t="shared" si="102"/>
        <v>1</v>
      </c>
      <c r="G335" s="69">
        <f t="shared" si="102"/>
        <v>0</v>
      </c>
      <c r="H335" s="69">
        <f t="shared" si="102"/>
        <v>1</v>
      </c>
      <c r="I335" s="69">
        <f t="shared" si="102"/>
        <v>0</v>
      </c>
      <c r="J335" s="69">
        <f t="shared" si="102"/>
        <v>0</v>
      </c>
      <c r="K335" s="69">
        <f t="shared" si="102"/>
        <v>0</v>
      </c>
      <c r="L335" s="69">
        <f t="shared" si="102"/>
        <v>0</v>
      </c>
      <c r="M335" s="69">
        <f t="shared" si="102"/>
        <v>0</v>
      </c>
      <c r="N335" s="69">
        <f t="shared" si="102"/>
        <v>0</v>
      </c>
      <c r="O335" s="69">
        <f t="shared" si="102"/>
        <v>0</v>
      </c>
      <c r="P335" s="69">
        <f t="shared" si="102"/>
        <v>0</v>
      </c>
      <c r="Q335" s="69">
        <f t="shared" si="102"/>
        <v>0</v>
      </c>
      <c r="R335" s="107"/>
      <c r="S335" s="108"/>
      <c r="T335" s="96"/>
      <c r="U335" s="68" t="s">
        <v>12</v>
      </c>
      <c r="V335" s="69">
        <f aca="true" t="shared" si="103" ref="V335:AE335">SUM(V336:V342)</f>
        <v>90613.13</v>
      </c>
      <c r="W335" s="69">
        <f t="shared" si="103"/>
        <v>0</v>
      </c>
      <c r="X335" s="69">
        <f t="shared" si="103"/>
        <v>90613.13</v>
      </c>
      <c r="Y335" s="69">
        <f t="shared" si="103"/>
        <v>0</v>
      </c>
      <c r="Z335" s="69">
        <f t="shared" si="103"/>
        <v>0</v>
      </c>
      <c r="AA335" s="69">
        <f t="shared" si="103"/>
        <v>0</v>
      </c>
      <c r="AB335" s="69">
        <f t="shared" si="103"/>
        <v>0</v>
      </c>
      <c r="AC335" s="69">
        <f t="shared" si="103"/>
        <v>0</v>
      </c>
      <c r="AD335" s="69">
        <f t="shared" si="103"/>
        <v>0</v>
      </c>
      <c r="AE335" s="69">
        <f t="shared" si="103"/>
        <v>0</v>
      </c>
      <c r="AF335" s="121"/>
      <c r="AG335" s="122"/>
    </row>
    <row r="336" spans="1:33" s="70" customFormat="1" ht="17.25" customHeight="1">
      <c r="A336" s="299"/>
      <c r="B336" s="270"/>
      <c r="C336" s="174">
        <v>2024</v>
      </c>
      <c r="D336" s="113">
        <f aca="true" t="shared" si="104" ref="D336:Q336">D320+D328</f>
        <v>0</v>
      </c>
      <c r="E336" s="113">
        <f t="shared" si="104"/>
        <v>0</v>
      </c>
      <c r="F336" s="113">
        <f t="shared" si="104"/>
        <v>0</v>
      </c>
      <c r="G336" s="113">
        <f t="shared" si="104"/>
        <v>0</v>
      </c>
      <c r="H336" s="113">
        <f t="shared" si="104"/>
        <v>0</v>
      </c>
      <c r="I336" s="113">
        <f t="shared" si="104"/>
        <v>0</v>
      </c>
      <c r="J336" s="113">
        <f t="shared" si="104"/>
        <v>0</v>
      </c>
      <c r="K336" s="113">
        <f t="shared" si="104"/>
        <v>0</v>
      </c>
      <c r="L336" s="113">
        <f t="shared" si="104"/>
        <v>0</v>
      </c>
      <c r="M336" s="113">
        <f t="shared" si="104"/>
        <v>0</v>
      </c>
      <c r="N336" s="113">
        <f t="shared" si="104"/>
        <v>0</v>
      </c>
      <c r="O336" s="113">
        <f t="shared" si="104"/>
        <v>0</v>
      </c>
      <c r="P336" s="113">
        <f t="shared" si="104"/>
        <v>0</v>
      </c>
      <c r="Q336" s="113">
        <f t="shared" si="104"/>
        <v>0</v>
      </c>
      <c r="R336" s="9"/>
      <c r="S336" s="9"/>
      <c r="T336" s="114"/>
      <c r="U336" s="115" t="s">
        <v>81</v>
      </c>
      <c r="V336" s="113">
        <f aca="true" t="shared" si="105" ref="V336:AE336">V320+V328</f>
        <v>0</v>
      </c>
      <c r="W336" s="113">
        <f t="shared" si="105"/>
        <v>0</v>
      </c>
      <c r="X336" s="113">
        <f t="shared" si="105"/>
        <v>0</v>
      </c>
      <c r="Y336" s="113">
        <f t="shared" si="105"/>
        <v>0</v>
      </c>
      <c r="Z336" s="113">
        <f t="shared" si="105"/>
        <v>0</v>
      </c>
      <c r="AA336" s="113">
        <f t="shared" si="105"/>
        <v>0</v>
      </c>
      <c r="AB336" s="113">
        <f t="shared" si="105"/>
        <v>0</v>
      </c>
      <c r="AC336" s="113">
        <f t="shared" si="105"/>
        <v>0</v>
      </c>
      <c r="AD336" s="113">
        <f t="shared" si="105"/>
        <v>0</v>
      </c>
      <c r="AE336" s="113">
        <f t="shared" si="105"/>
        <v>0</v>
      </c>
      <c r="AF336" s="278"/>
      <c r="AG336" s="279"/>
    </row>
    <row r="337" spans="1:33" s="70" customFormat="1" ht="17.25" customHeight="1">
      <c r="A337" s="299"/>
      <c r="B337" s="270"/>
      <c r="C337" s="116">
        <v>2025</v>
      </c>
      <c r="D337" s="113">
        <f aca="true" t="shared" si="106" ref="D337:Q337">D321+D329</f>
        <v>0</v>
      </c>
      <c r="E337" s="113">
        <f t="shared" si="106"/>
        <v>0</v>
      </c>
      <c r="F337" s="113">
        <f t="shared" si="106"/>
        <v>0</v>
      </c>
      <c r="G337" s="113">
        <f t="shared" si="106"/>
        <v>0</v>
      </c>
      <c r="H337" s="113">
        <f t="shared" si="106"/>
        <v>0</v>
      </c>
      <c r="I337" s="113">
        <f t="shared" si="106"/>
        <v>0</v>
      </c>
      <c r="J337" s="113">
        <f t="shared" si="106"/>
        <v>0</v>
      </c>
      <c r="K337" s="113">
        <f t="shared" si="106"/>
        <v>0</v>
      </c>
      <c r="L337" s="113">
        <f t="shared" si="106"/>
        <v>0</v>
      </c>
      <c r="M337" s="113">
        <f t="shared" si="106"/>
        <v>0</v>
      </c>
      <c r="N337" s="113">
        <f t="shared" si="106"/>
        <v>0</v>
      </c>
      <c r="O337" s="113">
        <f t="shared" si="106"/>
        <v>0</v>
      </c>
      <c r="P337" s="113">
        <f t="shared" si="106"/>
        <v>0</v>
      </c>
      <c r="Q337" s="113">
        <f t="shared" si="106"/>
        <v>0</v>
      </c>
      <c r="R337" s="9"/>
      <c r="S337" s="9"/>
      <c r="T337" s="99"/>
      <c r="U337" s="115" t="s">
        <v>82</v>
      </c>
      <c r="V337" s="113">
        <f aca="true" t="shared" si="107" ref="V337:AE337">V321+V329</f>
        <v>0</v>
      </c>
      <c r="W337" s="113">
        <f t="shared" si="107"/>
        <v>0</v>
      </c>
      <c r="X337" s="113">
        <f t="shared" si="107"/>
        <v>0</v>
      </c>
      <c r="Y337" s="113">
        <f t="shared" si="107"/>
        <v>0</v>
      </c>
      <c r="Z337" s="113">
        <f t="shared" si="107"/>
        <v>0</v>
      </c>
      <c r="AA337" s="113">
        <f t="shared" si="107"/>
        <v>0</v>
      </c>
      <c r="AB337" s="113">
        <f t="shared" si="107"/>
        <v>0</v>
      </c>
      <c r="AC337" s="113">
        <f t="shared" si="107"/>
        <v>0</v>
      </c>
      <c r="AD337" s="113">
        <f t="shared" si="107"/>
        <v>0</v>
      </c>
      <c r="AE337" s="113">
        <f t="shared" si="107"/>
        <v>0</v>
      </c>
      <c r="AF337" s="278"/>
      <c r="AG337" s="279"/>
    </row>
    <row r="338" spans="1:33" s="70" customFormat="1" ht="17.25" customHeight="1">
      <c r="A338" s="299"/>
      <c r="B338" s="270"/>
      <c r="C338" s="116">
        <v>2026</v>
      </c>
      <c r="D338" s="113">
        <f aca="true" t="shared" si="108" ref="D338:Q338">D322+D330</f>
        <v>0</v>
      </c>
      <c r="E338" s="113">
        <f t="shared" si="108"/>
        <v>0</v>
      </c>
      <c r="F338" s="113">
        <f t="shared" si="108"/>
        <v>0</v>
      </c>
      <c r="G338" s="113">
        <f t="shared" si="108"/>
        <v>0</v>
      </c>
      <c r="H338" s="113">
        <f t="shared" si="108"/>
        <v>0</v>
      </c>
      <c r="I338" s="113">
        <f t="shared" si="108"/>
        <v>0</v>
      </c>
      <c r="J338" s="113">
        <f t="shared" si="108"/>
        <v>0</v>
      </c>
      <c r="K338" s="113">
        <f t="shared" si="108"/>
        <v>0</v>
      </c>
      <c r="L338" s="113">
        <f t="shared" si="108"/>
        <v>0</v>
      </c>
      <c r="M338" s="113">
        <f t="shared" si="108"/>
        <v>0</v>
      </c>
      <c r="N338" s="113">
        <f t="shared" si="108"/>
        <v>0</v>
      </c>
      <c r="O338" s="113">
        <f t="shared" si="108"/>
        <v>0</v>
      </c>
      <c r="P338" s="113">
        <f t="shared" si="108"/>
        <v>0</v>
      </c>
      <c r="Q338" s="113">
        <f t="shared" si="108"/>
        <v>0</v>
      </c>
      <c r="R338" s="9"/>
      <c r="S338" s="9"/>
      <c r="T338" s="65"/>
      <c r="U338" s="115" t="s">
        <v>236</v>
      </c>
      <c r="V338" s="113">
        <f aca="true" t="shared" si="109" ref="V338:AE338">V322+V330</f>
        <v>0</v>
      </c>
      <c r="W338" s="113">
        <f t="shared" si="109"/>
        <v>0</v>
      </c>
      <c r="X338" s="113">
        <f t="shared" si="109"/>
        <v>0</v>
      </c>
      <c r="Y338" s="113">
        <f t="shared" si="109"/>
        <v>0</v>
      </c>
      <c r="Z338" s="113">
        <f t="shared" si="109"/>
        <v>0</v>
      </c>
      <c r="AA338" s="113">
        <f t="shared" si="109"/>
        <v>0</v>
      </c>
      <c r="AB338" s="113">
        <f t="shared" si="109"/>
        <v>0</v>
      </c>
      <c r="AC338" s="113">
        <f t="shared" si="109"/>
        <v>0</v>
      </c>
      <c r="AD338" s="113">
        <f t="shared" si="109"/>
        <v>0</v>
      </c>
      <c r="AE338" s="113">
        <f t="shared" si="109"/>
        <v>0</v>
      </c>
      <c r="AF338" s="278"/>
      <c r="AG338" s="279"/>
    </row>
    <row r="339" spans="1:33" s="70" customFormat="1" ht="17.25" customHeight="1">
      <c r="A339" s="299"/>
      <c r="B339" s="270"/>
      <c r="C339" s="116">
        <v>2027</v>
      </c>
      <c r="D339" s="113">
        <f aca="true" t="shared" si="110" ref="D339:Q339">D323+D331</f>
        <v>1.8</v>
      </c>
      <c r="E339" s="113">
        <f t="shared" si="110"/>
        <v>0</v>
      </c>
      <c r="F339" s="113">
        <f t="shared" si="110"/>
        <v>0</v>
      </c>
      <c r="G339" s="113">
        <f t="shared" si="110"/>
        <v>0</v>
      </c>
      <c r="H339" s="113">
        <f t="shared" si="110"/>
        <v>1</v>
      </c>
      <c r="I339" s="113">
        <f t="shared" si="110"/>
        <v>0</v>
      </c>
      <c r="J339" s="113">
        <f t="shared" si="110"/>
        <v>0</v>
      </c>
      <c r="K339" s="113">
        <f t="shared" si="110"/>
        <v>0</v>
      </c>
      <c r="L339" s="113">
        <f t="shared" si="110"/>
        <v>0</v>
      </c>
      <c r="M339" s="113">
        <f t="shared" si="110"/>
        <v>0</v>
      </c>
      <c r="N339" s="113">
        <f t="shared" si="110"/>
        <v>0</v>
      </c>
      <c r="O339" s="113">
        <f t="shared" si="110"/>
        <v>0</v>
      </c>
      <c r="P339" s="113">
        <f t="shared" si="110"/>
        <v>0</v>
      </c>
      <c r="Q339" s="113">
        <f t="shared" si="110"/>
        <v>0</v>
      </c>
      <c r="R339" s="9"/>
      <c r="S339" s="9"/>
      <c r="T339" s="65"/>
      <c r="U339" s="115" t="s">
        <v>237</v>
      </c>
      <c r="V339" s="113">
        <f aca="true" t="shared" si="111" ref="V339:AE339">V323+V331</f>
        <v>69613.13</v>
      </c>
      <c r="W339" s="113">
        <f t="shared" si="111"/>
        <v>0</v>
      </c>
      <c r="X339" s="113">
        <f t="shared" si="111"/>
        <v>69613.13</v>
      </c>
      <c r="Y339" s="113">
        <f t="shared" si="111"/>
        <v>0</v>
      </c>
      <c r="Z339" s="113">
        <f t="shared" si="111"/>
        <v>0</v>
      </c>
      <c r="AA339" s="113">
        <f t="shared" si="111"/>
        <v>0</v>
      </c>
      <c r="AB339" s="113">
        <f t="shared" si="111"/>
        <v>0</v>
      </c>
      <c r="AC339" s="113">
        <f t="shared" si="111"/>
        <v>0</v>
      </c>
      <c r="AD339" s="113">
        <f t="shared" si="111"/>
        <v>0</v>
      </c>
      <c r="AE339" s="113">
        <f t="shared" si="111"/>
        <v>0</v>
      </c>
      <c r="AF339" s="278"/>
      <c r="AG339" s="279"/>
    </row>
    <row r="340" spans="1:33" s="70" customFormat="1" ht="17.25" customHeight="1">
      <c r="A340" s="299"/>
      <c r="B340" s="270"/>
      <c r="C340" s="116">
        <v>2028</v>
      </c>
      <c r="D340" s="113">
        <f aca="true" t="shared" si="112" ref="D340:Q340">D324+D332</f>
        <v>0</v>
      </c>
      <c r="E340" s="113">
        <f t="shared" si="112"/>
        <v>0</v>
      </c>
      <c r="F340" s="113">
        <f t="shared" si="112"/>
        <v>0</v>
      </c>
      <c r="G340" s="113">
        <f t="shared" si="112"/>
        <v>0</v>
      </c>
      <c r="H340" s="113">
        <f t="shared" si="112"/>
        <v>0</v>
      </c>
      <c r="I340" s="113">
        <f t="shared" si="112"/>
        <v>0</v>
      </c>
      <c r="J340" s="113">
        <f t="shared" si="112"/>
        <v>0</v>
      </c>
      <c r="K340" s="113">
        <f t="shared" si="112"/>
        <v>0</v>
      </c>
      <c r="L340" s="113">
        <f t="shared" si="112"/>
        <v>0</v>
      </c>
      <c r="M340" s="113">
        <f t="shared" si="112"/>
        <v>0</v>
      </c>
      <c r="N340" s="113">
        <f t="shared" si="112"/>
        <v>0</v>
      </c>
      <c r="O340" s="113">
        <f t="shared" si="112"/>
        <v>0</v>
      </c>
      <c r="P340" s="113">
        <f t="shared" si="112"/>
        <v>0</v>
      </c>
      <c r="Q340" s="113">
        <f t="shared" si="112"/>
        <v>0</v>
      </c>
      <c r="R340" s="9"/>
      <c r="S340" s="9"/>
      <c r="T340" s="99"/>
      <c r="U340" s="115" t="s">
        <v>238</v>
      </c>
      <c r="V340" s="113">
        <f aca="true" t="shared" si="113" ref="V340:AE340">V324+V332</f>
        <v>0</v>
      </c>
      <c r="W340" s="113">
        <f t="shared" si="113"/>
        <v>0</v>
      </c>
      <c r="X340" s="113">
        <f t="shared" si="113"/>
        <v>0</v>
      </c>
      <c r="Y340" s="113">
        <f t="shared" si="113"/>
        <v>0</v>
      </c>
      <c r="Z340" s="113">
        <f t="shared" si="113"/>
        <v>0</v>
      </c>
      <c r="AA340" s="113">
        <f t="shared" si="113"/>
        <v>0</v>
      </c>
      <c r="AB340" s="113">
        <f t="shared" si="113"/>
        <v>0</v>
      </c>
      <c r="AC340" s="113">
        <f t="shared" si="113"/>
        <v>0</v>
      </c>
      <c r="AD340" s="113">
        <f t="shared" si="113"/>
        <v>0</v>
      </c>
      <c r="AE340" s="113">
        <f t="shared" si="113"/>
        <v>0</v>
      </c>
      <c r="AF340" s="278"/>
      <c r="AG340" s="279"/>
    </row>
    <row r="341" spans="1:33" s="117" customFormat="1" ht="17.25" customHeight="1">
      <c r="A341" s="299"/>
      <c r="B341" s="270"/>
      <c r="C341" s="116">
        <v>2029</v>
      </c>
      <c r="D341" s="113">
        <f aca="true" t="shared" si="114" ref="D341:Q341">D325+D333</f>
        <v>0</v>
      </c>
      <c r="E341" s="113">
        <f t="shared" si="114"/>
        <v>0</v>
      </c>
      <c r="F341" s="113">
        <f t="shared" si="114"/>
        <v>1</v>
      </c>
      <c r="G341" s="113">
        <f t="shared" si="114"/>
        <v>0</v>
      </c>
      <c r="H341" s="113">
        <f t="shared" si="114"/>
        <v>0</v>
      </c>
      <c r="I341" s="113">
        <f t="shared" si="114"/>
        <v>0</v>
      </c>
      <c r="J341" s="113">
        <f t="shared" si="114"/>
        <v>0</v>
      </c>
      <c r="K341" s="113">
        <f t="shared" si="114"/>
        <v>0</v>
      </c>
      <c r="L341" s="113">
        <f t="shared" si="114"/>
        <v>0</v>
      </c>
      <c r="M341" s="113">
        <f t="shared" si="114"/>
        <v>0</v>
      </c>
      <c r="N341" s="113">
        <f t="shared" si="114"/>
        <v>0</v>
      </c>
      <c r="O341" s="113">
        <f t="shared" si="114"/>
        <v>0</v>
      </c>
      <c r="P341" s="113">
        <f t="shared" si="114"/>
        <v>0</v>
      </c>
      <c r="Q341" s="113">
        <f t="shared" si="114"/>
        <v>0</v>
      </c>
      <c r="R341" s="9"/>
      <c r="S341" s="9"/>
      <c r="T341" s="65"/>
      <c r="U341" s="115" t="s">
        <v>244</v>
      </c>
      <c r="V341" s="113">
        <f aca="true" t="shared" si="115" ref="V341:AE341">V325+V333</f>
        <v>21000</v>
      </c>
      <c r="W341" s="113">
        <f t="shared" si="115"/>
        <v>0</v>
      </c>
      <c r="X341" s="113">
        <f t="shared" si="115"/>
        <v>21000</v>
      </c>
      <c r="Y341" s="113">
        <f t="shared" si="115"/>
        <v>0</v>
      </c>
      <c r="Z341" s="113">
        <f t="shared" si="115"/>
        <v>0</v>
      </c>
      <c r="AA341" s="113">
        <f t="shared" si="115"/>
        <v>0</v>
      </c>
      <c r="AB341" s="113">
        <f t="shared" si="115"/>
        <v>0</v>
      </c>
      <c r="AC341" s="113">
        <f t="shared" si="115"/>
        <v>0</v>
      </c>
      <c r="AD341" s="113">
        <f t="shared" si="115"/>
        <v>0</v>
      </c>
      <c r="AE341" s="113">
        <f t="shared" si="115"/>
        <v>0</v>
      </c>
      <c r="AF341" s="278"/>
      <c r="AG341" s="279"/>
    </row>
    <row r="342" spans="1:33" s="70" customFormat="1" ht="17.25" customHeight="1" thickBot="1">
      <c r="A342" s="300"/>
      <c r="B342" s="340"/>
      <c r="C342" s="175">
        <v>2030</v>
      </c>
      <c r="D342" s="113">
        <f aca="true" t="shared" si="116" ref="D342:Q342">D326+D334</f>
        <v>0</v>
      </c>
      <c r="E342" s="113">
        <f t="shared" si="116"/>
        <v>0</v>
      </c>
      <c r="F342" s="113">
        <f t="shared" si="116"/>
        <v>0</v>
      </c>
      <c r="G342" s="113">
        <f t="shared" si="116"/>
        <v>0</v>
      </c>
      <c r="H342" s="113">
        <f t="shared" si="116"/>
        <v>0</v>
      </c>
      <c r="I342" s="113">
        <f t="shared" si="116"/>
        <v>0</v>
      </c>
      <c r="J342" s="113">
        <f t="shared" si="116"/>
        <v>0</v>
      </c>
      <c r="K342" s="113">
        <f t="shared" si="116"/>
        <v>0</v>
      </c>
      <c r="L342" s="113">
        <f t="shared" si="116"/>
        <v>0</v>
      </c>
      <c r="M342" s="113">
        <f t="shared" si="116"/>
        <v>0</v>
      </c>
      <c r="N342" s="113">
        <f t="shared" si="116"/>
        <v>0</v>
      </c>
      <c r="O342" s="113">
        <f t="shared" si="116"/>
        <v>0</v>
      </c>
      <c r="P342" s="113">
        <f t="shared" si="116"/>
        <v>0</v>
      </c>
      <c r="Q342" s="113">
        <f t="shared" si="116"/>
        <v>0</v>
      </c>
      <c r="R342" s="119"/>
      <c r="S342" s="65"/>
      <c r="T342" s="65"/>
      <c r="U342" s="115" t="s">
        <v>245</v>
      </c>
      <c r="V342" s="113">
        <f aca="true" t="shared" si="117" ref="V342:AE342">V326+V334</f>
        <v>0</v>
      </c>
      <c r="W342" s="113">
        <f t="shared" si="117"/>
        <v>0</v>
      </c>
      <c r="X342" s="113">
        <f t="shared" si="117"/>
        <v>0</v>
      </c>
      <c r="Y342" s="113">
        <f t="shared" si="117"/>
        <v>0</v>
      </c>
      <c r="Z342" s="113">
        <f t="shared" si="117"/>
        <v>0</v>
      </c>
      <c r="AA342" s="113">
        <f t="shared" si="117"/>
        <v>0</v>
      </c>
      <c r="AB342" s="113">
        <f t="shared" si="117"/>
        <v>0</v>
      </c>
      <c r="AC342" s="113">
        <f t="shared" si="117"/>
        <v>0</v>
      </c>
      <c r="AD342" s="113">
        <f t="shared" si="117"/>
        <v>0</v>
      </c>
      <c r="AE342" s="113">
        <f t="shared" si="117"/>
        <v>0</v>
      </c>
      <c r="AF342" s="280"/>
      <c r="AG342" s="281"/>
    </row>
    <row r="343" spans="1:33" s="67" customFormat="1" ht="29.25" customHeight="1" thickBot="1">
      <c r="A343" s="386" t="s">
        <v>97</v>
      </c>
      <c r="B343" s="387"/>
      <c r="C343" s="388"/>
      <c r="D343" s="388"/>
      <c r="E343" s="388"/>
      <c r="F343" s="388"/>
      <c r="G343" s="388"/>
      <c r="H343" s="388"/>
      <c r="I343" s="388"/>
      <c r="J343" s="388"/>
      <c r="K343" s="388"/>
      <c r="L343" s="388"/>
      <c r="M343" s="388"/>
      <c r="N343" s="388"/>
      <c r="O343" s="388"/>
      <c r="P343" s="388"/>
      <c r="Q343" s="388"/>
      <c r="R343" s="387"/>
      <c r="S343" s="388"/>
      <c r="T343" s="388"/>
      <c r="U343" s="388"/>
      <c r="V343" s="388"/>
      <c r="W343" s="388"/>
      <c r="X343" s="388"/>
      <c r="Y343" s="388"/>
      <c r="Z343" s="388"/>
      <c r="AA343" s="388"/>
      <c r="AB343" s="388"/>
      <c r="AC343" s="388"/>
      <c r="AD343" s="388"/>
      <c r="AE343" s="388"/>
      <c r="AF343" s="388"/>
      <c r="AG343" s="389"/>
    </row>
    <row r="344" spans="1:33" s="67" customFormat="1" ht="17.25" customHeight="1">
      <c r="A344" s="230" t="s">
        <v>43</v>
      </c>
      <c r="B344" s="232" t="s">
        <v>17</v>
      </c>
      <c r="C344" s="305" t="s">
        <v>90</v>
      </c>
      <c r="D344" s="93"/>
      <c r="E344" s="94"/>
      <c r="F344" s="94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5"/>
      <c r="S344" s="96"/>
      <c r="T344" s="96"/>
      <c r="U344" s="68" t="s">
        <v>12</v>
      </c>
      <c r="V344" s="69">
        <f>SUM(V345:V349)</f>
        <v>4000</v>
      </c>
      <c r="W344" s="69">
        <f>SUM(W345:W349)</f>
        <v>0</v>
      </c>
      <c r="X344" s="69">
        <f>SUM(X345:X349)</f>
        <v>4000</v>
      </c>
      <c r="Y344" s="69">
        <f aca="true" t="shared" si="118" ref="Y344:AE344">SUM(Y345:Y349)</f>
        <v>0</v>
      </c>
      <c r="Z344" s="69">
        <f t="shared" si="118"/>
        <v>0</v>
      </c>
      <c r="AA344" s="69">
        <f t="shared" si="118"/>
        <v>0</v>
      </c>
      <c r="AB344" s="69">
        <f t="shared" si="118"/>
        <v>0</v>
      </c>
      <c r="AC344" s="69">
        <f t="shared" si="118"/>
        <v>0</v>
      </c>
      <c r="AD344" s="69">
        <f t="shared" si="118"/>
        <v>0</v>
      </c>
      <c r="AE344" s="69">
        <f t="shared" si="118"/>
        <v>0</v>
      </c>
      <c r="AF344" s="323" t="s">
        <v>13</v>
      </c>
      <c r="AG344" s="324"/>
    </row>
    <row r="345" spans="1:33" s="67" customFormat="1" ht="17.25" customHeight="1">
      <c r="A345" s="231"/>
      <c r="B345" s="233"/>
      <c r="C345" s="306"/>
      <c r="D345" s="97"/>
      <c r="E345" s="98"/>
      <c r="F345" s="98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"/>
      <c r="S345" s="65"/>
      <c r="T345" s="65"/>
      <c r="U345" s="66" t="s">
        <v>81</v>
      </c>
      <c r="V345" s="97">
        <f aca="true" t="shared" si="119" ref="V345:W347">X345+Z345+AB345+AD345</f>
        <v>0</v>
      </c>
      <c r="W345" s="97">
        <f t="shared" si="119"/>
        <v>0</v>
      </c>
      <c r="X345" s="71">
        <v>0</v>
      </c>
      <c r="Y345" s="97">
        <v>0</v>
      </c>
      <c r="Z345" s="97">
        <v>0</v>
      </c>
      <c r="AA345" s="97">
        <v>0</v>
      </c>
      <c r="AB345" s="97">
        <v>0</v>
      </c>
      <c r="AC345" s="97">
        <v>0</v>
      </c>
      <c r="AD345" s="97">
        <v>0</v>
      </c>
      <c r="AE345" s="97">
        <v>0</v>
      </c>
      <c r="AF345" s="325"/>
      <c r="AG345" s="326"/>
    </row>
    <row r="346" spans="1:33" s="67" customFormat="1" ht="17.25" customHeight="1">
      <c r="A346" s="231"/>
      <c r="B346" s="233"/>
      <c r="C346" s="306"/>
      <c r="D346" s="97"/>
      <c r="E346" s="98"/>
      <c r="F346" s="98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"/>
      <c r="S346" s="99"/>
      <c r="T346" s="99"/>
      <c r="U346" s="66" t="s">
        <v>82</v>
      </c>
      <c r="V346" s="97">
        <f t="shared" si="119"/>
        <v>0</v>
      </c>
      <c r="W346" s="97">
        <f t="shared" si="119"/>
        <v>0</v>
      </c>
      <c r="X346" s="71">
        <v>0</v>
      </c>
      <c r="Y346" s="97">
        <v>0</v>
      </c>
      <c r="Z346" s="97">
        <v>0</v>
      </c>
      <c r="AA346" s="97">
        <v>0</v>
      </c>
      <c r="AB346" s="97">
        <v>0</v>
      </c>
      <c r="AC346" s="97">
        <v>0</v>
      </c>
      <c r="AD346" s="97">
        <v>0</v>
      </c>
      <c r="AE346" s="97">
        <v>0</v>
      </c>
      <c r="AF346" s="325"/>
      <c r="AG346" s="326"/>
    </row>
    <row r="347" spans="1:33" s="67" customFormat="1" ht="17.25" customHeight="1">
      <c r="A347" s="231"/>
      <c r="B347" s="233"/>
      <c r="C347" s="306"/>
      <c r="D347" s="97"/>
      <c r="E347" s="98"/>
      <c r="F347" s="98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"/>
      <c r="S347" s="65"/>
      <c r="T347" s="65"/>
      <c r="U347" s="66" t="s">
        <v>236</v>
      </c>
      <c r="V347" s="97">
        <f t="shared" si="119"/>
        <v>0</v>
      </c>
      <c r="W347" s="97">
        <f t="shared" si="119"/>
        <v>0</v>
      </c>
      <c r="X347" s="71">
        <v>0</v>
      </c>
      <c r="Y347" s="97">
        <v>0</v>
      </c>
      <c r="Z347" s="97">
        <v>0</v>
      </c>
      <c r="AA347" s="97">
        <v>0</v>
      </c>
      <c r="AB347" s="97">
        <v>0</v>
      </c>
      <c r="AC347" s="97">
        <v>0</v>
      </c>
      <c r="AD347" s="97">
        <v>0</v>
      </c>
      <c r="AE347" s="97">
        <v>0</v>
      </c>
      <c r="AF347" s="325"/>
      <c r="AG347" s="326"/>
    </row>
    <row r="348" spans="1:33" s="67" customFormat="1" ht="17.25" customHeight="1">
      <c r="A348" s="231"/>
      <c r="B348" s="233"/>
      <c r="C348" s="306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1" t="s">
        <v>237</v>
      </c>
      <c r="V348" s="180">
        <f>X348+Z348+AB348+AD348</f>
        <v>0</v>
      </c>
      <c r="W348" s="180">
        <f>Y348+AA348+AC348+AE348</f>
        <v>0</v>
      </c>
      <c r="X348" s="71">
        <v>0</v>
      </c>
      <c r="Y348" s="97">
        <v>0</v>
      </c>
      <c r="Z348" s="97">
        <v>0</v>
      </c>
      <c r="AA348" s="97">
        <v>0</v>
      </c>
      <c r="AB348" s="97">
        <v>0</v>
      </c>
      <c r="AC348" s="97">
        <v>0</v>
      </c>
      <c r="AD348" s="97">
        <v>0</v>
      </c>
      <c r="AE348" s="97">
        <v>0</v>
      </c>
      <c r="AF348" s="325"/>
      <c r="AG348" s="326"/>
    </row>
    <row r="349" spans="1:33" s="67" customFormat="1" ht="17.25" customHeight="1">
      <c r="A349" s="231"/>
      <c r="B349" s="233"/>
      <c r="C349" s="306"/>
      <c r="D349" s="173">
        <v>1.16</v>
      </c>
      <c r="E349" s="98"/>
      <c r="F349" s="98">
        <v>1</v>
      </c>
      <c r="G349" s="173"/>
      <c r="H349" s="173">
        <v>1</v>
      </c>
      <c r="I349" s="97"/>
      <c r="J349" s="97"/>
      <c r="K349" s="97"/>
      <c r="L349" s="97"/>
      <c r="M349" s="97"/>
      <c r="N349" s="97"/>
      <c r="O349" s="97"/>
      <c r="P349" s="97"/>
      <c r="Q349" s="97"/>
      <c r="R349" s="9"/>
      <c r="S349" s="140" t="s">
        <v>284</v>
      </c>
      <c r="T349" s="140" t="s">
        <v>285</v>
      </c>
      <c r="U349" s="181" t="s">
        <v>238</v>
      </c>
      <c r="V349" s="133">
        <f>X349+Z348+AB348+AD348</f>
        <v>4000</v>
      </c>
      <c r="W349" s="133">
        <f>Y348+AA348+AC348+AE348</f>
        <v>0</v>
      </c>
      <c r="X349" s="71">
        <v>4000</v>
      </c>
      <c r="Y349" s="97">
        <v>0</v>
      </c>
      <c r="Z349" s="97">
        <v>0</v>
      </c>
      <c r="AA349" s="97">
        <v>0</v>
      </c>
      <c r="AB349" s="97">
        <v>0</v>
      </c>
      <c r="AC349" s="97">
        <v>0</v>
      </c>
      <c r="AD349" s="97">
        <v>0</v>
      </c>
      <c r="AE349" s="97">
        <v>0</v>
      </c>
      <c r="AF349" s="325"/>
      <c r="AG349" s="326"/>
    </row>
    <row r="350" spans="1:33" s="67" customFormat="1" ht="17.25" customHeight="1">
      <c r="A350" s="231"/>
      <c r="B350" s="233"/>
      <c r="C350" s="97"/>
      <c r="D350" s="97"/>
      <c r="E350" s="98"/>
      <c r="F350" s="98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"/>
      <c r="S350" s="99"/>
      <c r="T350" s="99"/>
      <c r="U350" s="181" t="s">
        <v>244</v>
      </c>
      <c r="V350" s="97">
        <f>X350+Z350+AB350+AD350</f>
        <v>0</v>
      </c>
      <c r="W350" s="97">
        <f>Y350+AA350+AC350+AE350</f>
        <v>0</v>
      </c>
      <c r="X350" s="71">
        <v>0</v>
      </c>
      <c r="Y350" s="97">
        <v>0</v>
      </c>
      <c r="Z350" s="97">
        <v>0</v>
      </c>
      <c r="AA350" s="97">
        <v>0</v>
      </c>
      <c r="AB350" s="97">
        <v>0</v>
      </c>
      <c r="AC350" s="97">
        <v>0</v>
      </c>
      <c r="AD350" s="97">
        <v>0</v>
      </c>
      <c r="AE350" s="97">
        <v>0</v>
      </c>
      <c r="AF350" s="325"/>
      <c r="AG350" s="326"/>
    </row>
    <row r="351" spans="1:33" s="67" customFormat="1" ht="17.25" customHeight="1" thickBot="1">
      <c r="A351" s="257"/>
      <c r="B351" s="272"/>
      <c r="C351" s="100"/>
      <c r="D351" s="97"/>
      <c r="E351" s="98"/>
      <c r="F351" s="98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"/>
      <c r="S351" s="65"/>
      <c r="T351" s="65"/>
      <c r="U351" s="181" t="s">
        <v>245</v>
      </c>
      <c r="V351" s="97">
        <f>X351+Z351+AB351+AD351</f>
        <v>0</v>
      </c>
      <c r="W351" s="97">
        <f>Y351+AA351+AC351+AE351</f>
        <v>0</v>
      </c>
      <c r="X351" s="71">
        <v>0</v>
      </c>
      <c r="Y351" s="97">
        <v>0</v>
      </c>
      <c r="Z351" s="97">
        <v>0</v>
      </c>
      <c r="AA351" s="97">
        <v>0</v>
      </c>
      <c r="AB351" s="97">
        <v>0</v>
      </c>
      <c r="AC351" s="97">
        <v>0</v>
      </c>
      <c r="AD351" s="97">
        <v>0</v>
      </c>
      <c r="AE351" s="97">
        <v>0</v>
      </c>
      <c r="AF351" s="327"/>
      <c r="AG351" s="328"/>
    </row>
    <row r="352" spans="1:33" s="67" customFormat="1" ht="17.25" customHeight="1">
      <c r="A352" s="230" t="s">
        <v>44</v>
      </c>
      <c r="B352" s="232" t="s">
        <v>18</v>
      </c>
      <c r="C352" s="305" t="s">
        <v>19</v>
      </c>
      <c r="D352" s="93"/>
      <c r="E352" s="94"/>
      <c r="F352" s="94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5"/>
      <c r="S352" s="96"/>
      <c r="T352" s="96"/>
      <c r="U352" s="68" t="s">
        <v>12</v>
      </c>
      <c r="V352" s="69">
        <f aca="true" t="shared" si="120" ref="V352:AE352">SUM(V353:V357)</f>
        <v>0</v>
      </c>
      <c r="W352" s="69">
        <f t="shared" si="120"/>
        <v>0</v>
      </c>
      <c r="X352" s="69">
        <f t="shared" si="120"/>
        <v>0</v>
      </c>
      <c r="Y352" s="69">
        <f t="shared" si="120"/>
        <v>0</v>
      </c>
      <c r="Z352" s="69">
        <f t="shared" si="120"/>
        <v>0</v>
      </c>
      <c r="AA352" s="69">
        <f t="shared" si="120"/>
        <v>0</v>
      </c>
      <c r="AB352" s="69">
        <f t="shared" si="120"/>
        <v>0</v>
      </c>
      <c r="AC352" s="69">
        <f t="shared" si="120"/>
        <v>0</v>
      </c>
      <c r="AD352" s="69">
        <f t="shared" si="120"/>
        <v>0</v>
      </c>
      <c r="AE352" s="69">
        <f t="shared" si="120"/>
        <v>0</v>
      </c>
      <c r="AF352" s="323" t="s">
        <v>13</v>
      </c>
      <c r="AG352" s="324"/>
    </row>
    <row r="353" spans="1:34" s="67" customFormat="1" ht="17.25" customHeight="1">
      <c r="A353" s="231"/>
      <c r="B353" s="233"/>
      <c r="C353" s="306"/>
      <c r="D353" s="97"/>
      <c r="E353" s="98"/>
      <c r="F353" s="98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"/>
      <c r="S353" s="65"/>
      <c r="T353" s="65"/>
      <c r="U353" s="66" t="s">
        <v>81</v>
      </c>
      <c r="V353" s="97">
        <f aca="true" t="shared" si="121" ref="V353:W357">X353+Z353+AB353+AD353</f>
        <v>0</v>
      </c>
      <c r="W353" s="97">
        <f t="shared" si="121"/>
        <v>0</v>
      </c>
      <c r="X353" s="71">
        <v>0</v>
      </c>
      <c r="Y353" s="97">
        <v>0</v>
      </c>
      <c r="Z353" s="97">
        <v>0</v>
      </c>
      <c r="AA353" s="97">
        <v>0</v>
      </c>
      <c r="AB353" s="97">
        <v>0</v>
      </c>
      <c r="AC353" s="97">
        <v>0</v>
      </c>
      <c r="AD353" s="97">
        <v>0</v>
      </c>
      <c r="AE353" s="97">
        <v>0</v>
      </c>
      <c r="AF353" s="325"/>
      <c r="AG353" s="326"/>
      <c r="AH353" s="123"/>
    </row>
    <row r="354" spans="1:33" s="67" customFormat="1" ht="17.25" customHeight="1">
      <c r="A354" s="231"/>
      <c r="B354" s="233"/>
      <c r="C354" s="306"/>
      <c r="D354" s="97"/>
      <c r="E354" s="98"/>
      <c r="F354" s="98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"/>
      <c r="S354" s="99"/>
      <c r="T354" s="99"/>
      <c r="U354" s="66" t="s">
        <v>82</v>
      </c>
      <c r="V354" s="97">
        <f t="shared" si="121"/>
        <v>0</v>
      </c>
      <c r="W354" s="97">
        <f t="shared" si="121"/>
        <v>0</v>
      </c>
      <c r="X354" s="71">
        <v>0</v>
      </c>
      <c r="Y354" s="97">
        <v>0</v>
      </c>
      <c r="Z354" s="97">
        <v>0</v>
      </c>
      <c r="AA354" s="97">
        <v>0</v>
      </c>
      <c r="AB354" s="97">
        <v>0</v>
      </c>
      <c r="AC354" s="97">
        <v>0</v>
      </c>
      <c r="AD354" s="97">
        <v>0</v>
      </c>
      <c r="AE354" s="97">
        <v>0</v>
      </c>
      <c r="AF354" s="325"/>
      <c r="AG354" s="326"/>
    </row>
    <row r="355" spans="1:33" s="67" customFormat="1" ht="17.25" customHeight="1">
      <c r="A355" s="231"/>
      <c r="B355" s="233"/>
      <c r="C355" s="306"/>
      <c r="D355" s="97"/>
      <c r="E355" s="98"/>
      <c r="F355" s="98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"/>
      <c r="S355" s="65"/>
      <c r="T355" s="65"/>
      <c r="U355" s="66" t="s">
        <v>236</v>
      </c>
      <c r="V355" s="97">
        <f t="shared" si="121"/>
        <v>0</v>
      </c>
      <c r="W355" s="97">
        <f t="shared" si="121"/>
        <v>0</v>
      </c>
      <c r="X355" s="71">
        <v>0</v>
      </c>
      <c r="Y355" s="97">
        <v>0</v>
      </c>
      <c r="Z355" s="97">
        <v>0</v>
      </c>
      <c r="AA355" s="97">
        <v>0</v>
      </c>
      <c r="AB355" s="97">
        <v>0</v>
      </c>
      <c r="AC355" s="97">
        <v>0</v>
      </c>
      <c r="AD355" s="97">
        <v>0</v>
      </c>
      <c r="AE355" s="97">
        <v>0</v>
      </c>
      <c r="AF355" s="325"/>
      <c r="AG355" s="326"/>
    </row>
    <row r="356" spans="1:33" s="67" customFormat="1" ht="17.25" customHeight="1">
      <c r="A356" s="231"/>
      <c r="B356" s="233"/>
      <c r="C356" s="306"/>
      <c r="D356" s="97"/>
      <c r="E356" s="98"/>
      <c r="F356" s="98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"/>
      <c r="U356" s="66" t="s">
        <v>237</v>
      </c>
      <c r="V356" s="133">
        <f>X356+Z356+AB356+AD356</f>
        <v>0</v>
      </c>
      <c r="W356" s="133">
        <f>Y356+AA356+AC356+AE356</f>
        <v>0</v>
      </c>
      <c r="X356" s="71">
        <v>0</v>
      </c>
      <c r="Y356" s="97">
        <v>0</v>
      </c>
      <c r="Z356" s="97">
        <v>0</v>
      </c>
      <c r="AA356" s="97">
        <v>0</v>
      </c>
      <c r="AB356" s="97">
        <v>0</v>
      </c>
      <c r="AC356" s="97">
        <v>0</v>
      </c>
      <c r="AD356" s="97">
        <v>0</v>
      </c>
      <c r="AE356" s="97">
        <v>0</v>
      </c>
      <c r="AF356" s="325"/>
      <c r="AG356" s="326"/>
    </row>
    <row r="357" spans="1:33" s="67" customFormat="1" ht="17.25" customHeight="1">
      <c r="A357" s="231"/>
      <c r="B357" s="233"/>
      <c r="C357" s="306"/>
      <c r="D357" s="97"/>
      <c r="E357" s="98"/>
      <c r="F357" s="98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"/>
      <c r="S357" s="65"/>
      <c r="T357" s="65"/>
      <c r="U357" s="66" t="s">
        <v>238</v>
      </c>
      <c r="V357" s="97">
        <f t="shared" si="121"/>
        <v>0</v>
      </c>
      <c r="W357" s="97">
        <f t="shared" si="121"/>
        <v>0</v>
      </c>
      <c r="X357" s="71">
        <v>0</v>
      </c>
      <c r="Y357" s="97">
        <v>0</v>
      </c>
      <c r="Z357" s="97">
        <v>0</v>
      </c>
      <c r="AA357" s="97">
        <v>0</v>
      </c>
      <c r="AB357" s="97">
        <v>0</v>
      </c>
      <c r="AC357" s="97">
        <v>0</v>
      </c>
      <c r="AD357" s="97">
        <v>0</v>
      </c>
      <c r="AE357" s="97">
        <v>0</v>
      </c>
      <c r="AF357" s="325"/>
      <c r="AG357" s="326"/>
    </row>
    <row r="358" spans="1:33" s="67" customFormat="1" ht="17.25" customHeight="1">
      <c r="A358" s="231"/>
      <c r="B358" s="233"/>
      <c r="C358" s="97"/>
      <c r="D358" s="97"/>
      <c r="E358" s="98"/>
      <c r="F358" s="98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"/>
      <c r="S358" s="99"/>
      <c r="T358" s="99"/>
      <c r="U358" s="66" t="s">
        <v>244</v>
      </c>
      <c r="V358" s="97">
        <f>X358+Z358+AB358+AD358</f>
        <v>0</v>
      </c>
      <c r="W358" s="97">
        <f>Y358+AA358+AC358+AE358</f>
        <v>0</v>
      </c>
      <c r="X358" s="71">
        <v>0</v>
      </c>
      <c r="Y358" s="97">
        <v>0</v>
      </c>
      <c r="Z358" s="97">
        <v>0</v>
      </c>
      <c r="AA358" s="97">
        <v>0</v>
      </c>
      <c r="AB358" s="97">
        <v>0</v>
      </c>
      <c r="AC358" s="97">
        <v>0</v>
      </c>
      <c r="AD358" s="97">
        <v>0</v>
      </c>
      <c r="AE358" s="97">
        <v>0</v>
      </c>
      <c r="AF358" s="325"/>
      <c r="AG358" s="326"/>
    </row>
    <row r="359" spans="1:33" s="67" customFormat="1" ht="17.25" customHeight="1" thickBot="1">
      <c r="A359" s="257"/>
      <c r="B359" s="272"/>
      <c r="C359" s="100"/>
      <c r="D359" s="173">
        <v>1</v>
      </c>
      <c r="E359" s="98"/>
      <c r="F359" s="98">
        <v>1</v>
      </c>
      <c r="G359" s="173"/>
      <c r="H359" s="173">
        <v>1</v>
      </c>
      <c r="I359" s="97"/>
      <c r="J359" s="97"/>
      <c r="K359" s="97"/>
      <c r="L359" s="97"/>
      <c r="M359" s="97"/>
      <c r="N359" s="97"/>
      <c r="O359" s="97"/>
      <c r="P359" s="97"/>
      <c r="Q359" s="97"/>
      <c r="R359" s="9"/>
      <c r="S359" s="140" t="s">
        <v>284</v>
      </c>
      <c r="T359" s="140" t="s">
        <v>285</v>
      </c>
      <c r="U359" s="66" t="s">
        <v>245</v>
      </c>
      <c r="V359" s="172">
        <f>X359+Z359+AB359+AD359</f>
        <v>60000</v>
      </c>
      <c r="W359" s="172">
        <f>Y359+AA359+AC359+AE359</f>
        <v>0</v>
      </c>
      <c r="X359" s="71">
        <v>60000</v>
      </c>
      <c r="Y359" s="97"/>
      <c r="Z359" s="97"/>
      <c r="AA359" s="97"/>
      <c r="AB359" s="97"/>
      <c r="AC359" s="97"/>
      <c r="AD359" s="97"/>
      <c r="AE359" s="97"/>
      <c r="AF359" s="327"/>
      <c r="AG359" s="328"/>
    </row>
    <row r="360" spans="1:33" s="67" customFormat="1" ht="17.25" customHeight="1">
      <c r="A360" s="230" t="s">
        <v>46</v>
      </c>
      <c r="B360" s="232" t="s">
        <v>20</v>
      </c>
      <c r="C360" s="305" t="s">
        <v>21</v>
      </c>
      <c r="D360" s="93"/>
      <c r="E360" s="94"/>
      <c r="F360" s="94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5"/>
      <c r="S360" s="96"/>
      <c r="T360" s="96"/>
      <c r="U360" s="68" t="s">
        <v>12</v>
      </c>
      <c r="V360" s="69">
        <f>SUM(V361:V365)</f>
        <v>55000</v>
      </c>
      <c r="W360" s="69">
        <f>SUM(W361:W365)</f>
        <v>0</v>
      </c>
      <c r="X360" s="69">
        <f>SUM(X361:X365)</f>
        <v>55000</v>
      </c>
      <c r="Y360" s="69">
        <f aca="true" t="shared" si="122" ref="Y360:AE360">SUM(Y361:Y365)</f>
        <v>0</v>
      </c>
      <c r="Z360" s="69">
        <f t="shared" si="122"/>
        <v>0</v>
      </c>
      <c r="AA360" s="69">
        <f t="shared" si="122"/>
        <v>0</v>
      </c>
      <c r="AB360" s="69">
        <f t="shared" si="122"/>
        <v>0</v>
      </c>
      <c r="AC360" s="69">
        <f t="shared" si="122"/>
        <v>0</v>
      </c>
      <c r="AD360" s="69">
        <f t="shared" si="122"/>
        <v>0</v>
      </c>
      <c r="AE360" s="69">
        <f t="shared" si="122"/>
        <v>0</v>
      </c>
      <c r="AF360" s="323" t="s">
        <v>13</v>
      </c>
      <c r="AG360" s="324"/>
    </row>
    <row r="361" spans="1:33" s="67" customFormat="1" ht="17.25" customHeight="1">
      <c r="A361" s="231"/>
      <c r="B361" s="233"/>
      <c r="C361" s="306"/>
      <c r="D361" s="97"/>
      <c r="E361" s="98"/>
      <c r="F361" s="98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"/>
      <c r="S361" s="65"/>
      <c r="T361" s="65"/>
      <c r="U361" s="66" t="s">
        <v>81</v>
      </c>
      <c r="V361" s="97">
        <f aca="true" t="shared" si="123" ref="V361:W363">X361+Z361+AB361+AD361</f>
        <v>0</v>
      </c>
      <c r="W361" s="97">
        <f t="shared" si="123"/>
        <v>0</v>
      </c>
      <c r="X361" s="71">
        <v>0</v>
      </c>
      <c r="Y361" s="97">
        <v>0</v>
      </c>
      <c r="Z361" s="97">
        <v>0</v>
      </c>
      <c r="AA361" s="97">
        <v>0</v>
      </c>
      <c r="AB361" s="97">
        <v>0</v>
      </c>
      <c r="AC361" s="97">
        <v>0</v>
      </c>
      <c r="AD361" s="97">
        <v>0</v>
      </c>
      <c r="AE361" s="97">
        <v>0</v>
      </c>
      <c r="AF361" s="325"/>
      <c r="AG361" s="326"/>
    </row>
    <row r="362" spans="1:33" s="67" customFormat="1" ht="17.25" customHeight="1">
      <c r="A362" s="231"/>
      <c r="B362" s="233"/>
      <c r="C362" s="306"/>
      <c r="D362" s="97"/>
      <c r="E362" s="98"/>
      <c r="F362" s="98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"/>
      <c r="S362" s="99"/>
      <c r="T362" s="99"/>
      <c r="U362" s="66" t="s">
        <v>82</v>
      </c>
      <c r="V362" s="97">
        <f t="shared" si="123"/>
        <v>0</v>
      </c>
      <c r="W362" s="97">
        <f t="shared" si="123"/>
        <v>0</v>
      </c>
      <c r="X362" s="71">
        <v>0</v>
      </c>
      <c r="Y362" s="97">
        <v>0</v>
      </c>
      <c r="Z362" s="97">
        <v>0</v>
      </c>
      <c r="AA362" s="97">
        <v>0</v>
      </c>
      <c r="AB362" s="97">
        <v>0</v>
      </c>
      <c r="AC362" s="97">
        <v>0</v>
      </c>
      <c r="AD362" s="97">
        <v>0</v>
      </c>
      <c r="AE362" s="97">
        <v>0</v>
      </c>
      <c r="AF362" s="325"/>
      <c r="AG362" s="326"/>
    </row>
    <row r="363" spans="1:33" s="67" customFormat="1" ht="17.25" customHeight="1">
      <c r="A363" s="231"/>
      <c r="B363" s="233"/>
      <c r="C363" s="306"/>
      <c r="D363" s="97"/>
      <c r="E363" s="98"/>
      <c r="F363" s="98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"/>
      <c r="S363" s="65"/>
      <c r="T363" s="65"/>
      <c r="U363" s="66" t="s">
        <v>236</v>
      </c>
      <c r="V363" s="97">
        <f t="shared" si="123"/>
        <v>0</v>
      </c>
      <c r="W363" s="97">
        <f t="shared" si="123"/>
        <v>0</v>
      </c>
      <c r="X363" s="71">
        <v>0</v>
      </c>
      <c r="Y363" s="97">
        <v>0</v>
      </c>
      <c r="Z363" s="97">
        <v>0</v>
      </c>
      <c r="AA363" s="97">
        <v>0</v>
      </c>
      <c r="AB363" s="97">
        <v>0</v>
      </c>
      <c r="AC363" s="97">
        <v>0</v>
      </c>
      <c r="AD363" s="97">
        <v>0</v>
      </c>
      <c r="AE363" s="97">
        <v>0</v>
      </c>
      <c r="AF363" s="325"/>
      <c r="AG363" s="326"/>
    </row>
    <row r="364" spans="1:33" s="67" customFormat="1" ht="17.25" customHeight="1">
      <c r="A364" s="231"/>
      <c r="B364" s="233"/>
      <c r="C364" s="306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1" t="s">
        <v>237</v>
      </c>
      <c r="V364" s="180">
        <f>X364+Z364+AB364+AD364</f>
        <v>0</v>
      </c>
      <c r="W364" s="180">
        <f>Y364+AA364+AC364+AE364</f>
        <v>0</v>
      </c>
      <c r="X364" s="71">
        <v>0</v>
      </c>
      <c r="Y364" s="97">
        <v>0</v>
      </c>
      <c r="Z364" s="97">
        <v>0</v>
      </c>
      <c r="AA364" s="97">
        <v>0</v>
      </c>
      <c r="AB364" s="97">
        <v>0</v>
      </c>
      <c r="AC364" s="97">
        <v>0</v>
      </c>
      <c r="AD364" s="97">
        <v>0</v>
      </c>
      <c r="AE364" s="97">
        <v>0</v>
      </c>
      <c r="AF364" s="325"/>
      <c r="AG364" s="326"/>
    </row>
    <row r="365" spans="1:33" s="67" customFormat="1" ht="17.25" customHeight="1">
      <c r="A365" s="231"/>
      <c r="B365" s="233"/>
      <c r="C365" s="306"/>
      <c r="D365" s="173">
        <v>4</v>
      </c>
      <c r="E365" s="98"/>
      <c r="F365" s="98">
        <v>1</v>
      </c>
      <c r="G365" s="173"/>
      <c r="H365" s="173">
        <v>1</v>
      </c>
      <c r="I365" s="97"/>
      <c r="J365" s="97"/>
      <c r="K365" s="97"/>
      <c r="L365" s="97"/>
      <c r="M365" s="97"/>
      <c r="N365" s="97"/>
      <c r="O365" s="97"/>
      <c r="P365" s="97"/>
      <c r="Q365" s="97"/>
      <c r="R365" s="9"/>
      <c r="S365" s="140" t="s">
        <v>284</v>
      </c>
      <c r="T365" s="140" t="s">
        <v>285</v>
      </c>
      <c r="U365" s="181" t="s">
        <v>238</v>
      </c>
      <c r="V365" s="133">
        <f>X365+Z364+AB364+AD364</f>
        <v>55000</v>
      </c>
      <c r="W365" s="133">
        <f>Y364+AA364+AC364+AE364</f>
        <v>0</v>
      </c>
      <c r="X365" s="71">
        <v>55000</v>
      </c>
      <c r="Y365" s="97">
        <v>0</v>
      </c>
      <c r="Z365" s="97">
        <v>0</v>
      </c>
      <c r="AA365" s="97">
        <v>0</v>
      </c>
      <c r="AB365" s="97">
        <v>0</v>
      </c>
      <c r="AC365" s="97">
        <v>0</v>
      </c>
      <c r="AD365" s="97">
        <v>0</v>
      </c>
      <c r="AE365" s="97">
        <v>0</v>
      </c>
      <c r="AF365" s="325"/>
      <c r="AG365" s="326"/>
    </row>
    <row r="366" spans="1:33" s="67" customFormat="1" ht="17.25" customHeight="1">
      <c r="A366" s="231"/>
      <c r="B366" s="233"/>
      <c r="C366" s="97"/>
      <c r="D366" s="97"/>
      <c r="E366" s="98"/>
      <c r="F366" s="98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"/>
      <c r="S366" s="99"/>
      <c r="T366" s="99"/>
      <c r="U366" s="181" t="s">
        <v>244</v>
      </c>
      <c r="V366" s="97">
        <f>X366+Z366+AB366+AD366</f>
        <v>0</v>
      </c>
      <c r="W366" s="97">
        <f>Y366+AA366+AC366+AE366</f>
        <v>0</v>
      </c>
      <c r="X366" s="71">
        <v>0</v>
      </c>
      <c r="Y366" s="97">
        <v>0</v>
      </c>
      <c r="Z366" s="97">
        <v>0</v>
      </c>
      <c r="AA366" s="97">
        <v>0</v>
      </c>
      <c r="AB366" s="97">
        <v>0</v>
      </c>
      <c r="AC366" s="97">
        <v>0</v>
      </c>
      <c r="AD366" s="97">
        <v>0</v>
      </c>
      <c r="AE366" s="97">
        <v>0</v>
      </c>
      <c r="AF366" s="325"/>
      <c r="AG366" s="326"/>
    </row>
    <row r="367" spans="1:33" s="67" customFormat="1" ht="17.25" customHeight="1" thickBot="1">
      <c r="A367" s="257"/>
      <c r="B367" s="272"/>
      <c r="C367" s="100"/>
      <c r="D367" s="97"/>
      <c r="E367" s="98"/>
      <c r="F367" s="98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"/>
      <c r="S367" s="65"/>
      <c r="T367" s="65"/>
      <c r="U367" s="66" t="s">
        <v>245</v>
      </c>
      <c r="V367" s="97">
        <f>X367+Z367+AB367+AD367</f>
        <v>0</v>
      </c>
      <c r="W367" s="97">
        <f>Y367+AA367+AC367+AE367</f>
        <v>0</v>
      </c>
      <c r="X367" s="71">
        <v>0</v>
      </c>
      <c r="Y367" s="97">
        <v>0</v>
      </c>
      <c r="Z367" s="97">
        <v>0</v>
      </c>
      <c r="AA367" s="97">
        <v>0</v>
      </c>
      <c r="AB367" s="97">
        <v>0</v>
      </c>
      <c r="AC367" s="97">
        <v>0</v>
      </c>
      <c r="AD367" s="97">
        <v>0</v>
      </c>
      <c r="AE367" s="97">
        <v>0</v>
      </c>
      <c r="AF367" s="327"/>
      <c r="AG367" s="328"/>
    </row>
    <row r="368" spans="1:33" s="67" customFormat="1" ht="17.25" customHeight="1">
      <c r="A368" s="230" t="s">
        <v>48</v>
      </c>
      <c r="B368" s="232" t="s">
        <v>124</v>
      </c>
      <c r="C368" s="305" t="s">
        <v>22</v>
      </c>
      <c r="D368" s="93"/>
      <c r="E368" s="94"/>
      <c r="F368" s="94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5"/>
      <c r="S368" s="96"/>
      <c r="T368" s="96"/>
      <c r="U368" s="68" t="s">
        <v>12</v>
      </c>
      <c r="V368" s="69">
        <f aca="true" t="shared" si="124" ref="V368:AE368">SUM(V369:V373)</f>
        <v>0</v>
      </c>
      <c r="W368" s="69">
        <f t="shared" si="124"/>
        <v>0</v>
      </c>
      <c r="X368" s="69">
        <f t="shared" si="124"/>
        <v>0</v>
      </c>
      <c r="Y368" s="69">
        <f t="shared" si="124"/>
        <v>0</v>
      </c>
      <c r="Z368" s="69">
        <f t="shared" si="124"/>
        <v>0</v>
      </c>
      <c r="AA368" s="69">
        <f t="shared" si="124"/>
        <v>0</v>
      </c>
      <c r="AB368" s="69">
        <f t="shared" si="124"/>
        <v>0</v>
      </c>
      <c r="AC368" s="69">
        <f t="shared" si="124"/>
        <v>0</v>
      </c>
      <c r="AD368" s="69">
        <f t="shared" si="124"/>
        <v>0</v>
      </c>
      <c r="AE368" s="69">
        <f t="shared" si="124"/>
        <v>0</v>
      </c>
      <c r="AF368" s="323" t="s">
        <v>13</v>
      </c>
      <c r="AG368" s="324"/>
    </row>
    <row r="369" spans="1:33" s="67" customFormat="1" ht="17.25" customHeight="1">
      <c r="A369" s="231"/>
      <c r="B369" s="233"/>
      <c r="C369" s="306"/>
      <c r="D369" s="97"/>
      <c r="E369" s="98"/>
      <c r="F369" s="98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"/>
      <c r="S369" s="65"/>
      <c r="T369" s="65"/>
      <c r="U369" s="66" t="s">
        <v>81</v>
      </c>
      <c r="V369" s="97">
        <f aca="true" t="shared" si="125" ref="V369:W373">X369+Z369+AB369+AD369</f>
        <v>0</v>
      </c>
      <c r="W369" s="97">
        <f t="shared" si="125"/>
        <v>0</v>
      </c>
      <c r="X369" s="71">
        <v>0</v>
      </c>
      <c r="Y369" s="97">
        <v>0</v>
      </c>
      <c r="Z369" s="97">
        <v>0</v>
      </c>
      <c r="AA369" s="97">
        <v>0</v>
      </c>
      <c r="AB369" s="97">
        <v>0</v>
      </c>
      <c r="AC369" s="97">
        <v>0</v>
      </c>
      <c r="AD369" s="97">
        <v>0</v>
      </c>
      <c r="AE369" s="97">
        <v>0</v>
      </c>
      <c r="AF369" s="325"/>
      <c r="AG369" s="326"/>
    </row>
    <row r="370" spans="1:33" s="67" customFormat="1" ht="17.25" customHeight="1">
      <c r="A370" s="231"/>
      <c r="B370" s="233"/>
      <c r="C370" s="306"/>
      <c r="D370" s="97"/>
      <c r="E370" s="98"/>
      <c r="F370" s="98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"/>
      <c r="S370" s="99"/>
      <c r="T370" s="99"/>
      <c r="U370" s="66" t="s">
        <v>82</v>
      </c>
      <c r="V370" s="97">
        <f t="shared" si="125"/>
        <v>0</v>
      </c>
      <c r="W370" s="97">
        <f t="shared" si="125"/>
        <v>0</v>
      </c>
      <c r="X370" s="71">
        <v>0</v>
      </c>
      <c r="Y370" s="97">
        <v>0</v>
      </c>
      <c r="Z370" s="97">
        <v>0</v>
      </c>
      <c r="AA370" s="97">
        <v>0</v>
      </c>
      <c r="AB370" s="97">
        <v>0</v>
      </c>
      <c r="AC370" s="97">
        <v>0</v>
      </c>
      <c r="AD370" s="97">
        <v>0</v>
      </c>
      <c r="AE370" s="97">
        <v>0</v>
      </c>
      <c r="AF370" s="325"/>
      <c r="AG370" s="326"/>
    </row>
    <row r="371" spans="1:33" s="67" customFormat="1" ht="17.25" customHeight="1">
      <c r="A371" s="231"/>
      <c r="B371" s="233"/>
      <c r="C371" s="306"/>
      <c r="D371" s="97"/>
      <c r="E371" s="98"/>
      <c r="F371" s="98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"/>
      <c r="S371" s="65"/>
      <c r="T371" s="65"/>
      <c r="U371" s="66" t="s">
        <v>236</v>
      </c>
      <c r="V371" s="97">
        <f t="shared" si="125"/>
        <v>0</v>
      </c>
      <c r="W371" s="97">
        <f t="shared" si="125"/>
        <v>0</v>
      </c>
      <c r="X371" s="71">
        <v>0</v>
      </c>
      <c r="Y371" s="97">
        <v>0</v>
      </c>
      <c r="Z371" s="97">
        <v>0</v>
      </c>
      <c r="AA371" s="97">
        <v>0</v>
      </c>
      <c r="AB371" s="97">
        <v>0</v>
      </c>
      <c r="AC371" s="97">
        <v>0</v>
      </c>
      <c r="AD371" s="97">
        <v>0</v>
      </c>
      <c r="AE371" s="97">
        <v>0</v>
      </c>
      <c r="AF371" s="325"/>
      <c r="AG371" s="326"/>
    </row>
    <row r="372" spans="1:33" s="67" customFormat="1" ht="17.25" customHeight="1">
      <c r="A372" s="231"/>
      <c r="B372" s="233"/>
      <c r="C372" s="306"/>
      <c r="D372" s="97"/>
      <c r="E372" s="98"/>
      <c r="F372" s="98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"/>
      <c r="U372" s="66" t="s">
        <v>237</v>
      </c>
      <c r="V372" s="133">
        <f>X372+Z372+AB372+AD372</f>
        <v>0</v>
      </c>
      <c r="W372" s="133">
        <f>Y372+AA372+AC372+AE372</f>
        <v>0</v>
      </c>
      <c r="X372" s="71">
        <v>0</v>
      </c>
      <c r="Y372" s="97">
        <v>0</v>
      </c>
      <c r="Z372" s="97">
        <v>0</v>
      </c>
      <c r="AA372" s="97">
        <v>0</v>
      </c>
      <c r="AB372" s="97">
        <v>0</v>
      </c>
      <c r="AC372" s="97">
        <v>0</v>
      </c>
      <c r="AD372" s="97">
        <v>0</v>
      </c>
      <c r="AE372" s="97">
        <v>0</v>
      </c>
      <c r="AF372" s="325"/>
      <c r="AG372" s="326"/>
    </row>
    <row r="373" spans="1:33" s="67" customFormat="1" ht="17.25" customHeight="1">
      <c r="A373" s="231"/>
      <c r="B373" s="233"/>
      <c r="C373" s="306"/>
      <c r="D373" s="97"/>
      <c r="E373" s="98"/>
      <c r="F373" s="98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"/>
      <c r="S373" s="65"/>
      <c r="T373" s="65"/>
      <c r="U373" s="66" t="s">
        <v>238</v>
      </c>
      <c r="V373" s="97">
        <f t="shared" si="125"/>
        <v>0</v>
      </c>
      <c r="W373" s="97">
        <f t="shared" si="125"/>
        <v>0</v>
      </c>
      <c r="X373" s="71">
        <v>0</v>
      </c>
      <c r="Y373" s="97">
        <v>0</v>
      </c>
      <c r="Z373" s="97">
        <v>0</v>
      </c>
      <c r="AA373" s="97">
        <v>0</v>
      </c>
      <c r="AB373" s="97">
        <v>0</v>
      </c>
      <c r="AC373" s="97">
        <v>0</v>
      </c>
      <c r="AD373" s="97">
        <v>0</v>
      </c>
      <c r="AE373" s="97">
        <v>0</v>
      </c>
      <c r="AF373" s="325"/>
      <c r="AG373" s="326"/>
    </row>
    <row r="374" spans="1:33" s="67" customFormat="1" ht="17.25" customHeight="1">
      <c r="A374" s="231"/>
      <c r="B374" s="233"/>
      <c r="C374" s="97"/>
      <c r="D374" s="173">
        <v>3.3</v>
      </c>
      <c r="E374" s="98"/>
      <c r="F374" s="98">
        <v>1</v>
      </c>
      <c r="G374" s="173"/>
      <c r="H374" s="173">
        <v>1</v>
      </c>
      <c r="I374" s="97"/>
      <c r="J374" s="97"/>
      <c r="K374" s="97"/>
      <c r="L374" s="97"/>
      <c r="M374" s="97"/>
      <c r="N374" s="97"/>
      <c r="O374" s="97"/>
      <c r="P374" s="97"/>
      <c r="Q374" s="97"/>
      <c r="R374" s="9"/>
      <c r="S374" s="140" t="s">
        <v>284</v>
      </c>
      <c r="T374" s="140" t="s">
        <v>285</v>
      </c>
      <c r="U374" s="66" t="s">
        <v>244</v>
      </c>
      <c r="V374" s="172">
        <f>X374+Z374+AB374+AD374</f>
        <v>87819.3</v>
      </c>
      <c r="W374" s="172">
        <f>Y374+AA374+AC374+AE374</f>
        <v>0</v>
      </c>
      <c r="X374" s="71">
        <v>87819.3</v>
      </c>
      <c r="Y374" s="97">
        <v>0</v>
      </c>
      <c r="Z374" s="97">
        <v>0</v>
      </c>
      <c r="AA374" s="97">
        <v>0</v>
      </c>
      <c r="AB374" s="97">
        <v>0</v>
      </c>
      <c r="AC374" s="97">
        <v>0</v>
      </c>
      <c r="AD374" s="97">
        <v>0</v>
      </c>
      <c r="AE374" s="97">
        <v>0</v>
      </c>
      <c r="AF374" s="325"/>
      <c r="AG374" s="326"/>
    </row>
    <row r="375" spans="1:33" s="67" customFormat="1" ht="17.25" customHeight="1" thickBot="1">
      <c r="A375" s="257"/>
      <c r="B375" s="272"/>
      <c r="C375" s="100"/>
      <c r="D375" s="97"/>
      <c r="E375" s="98"/>
      <c r="F375" s="98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"/>
      <c r="S375" s="65"/>
      <c r="T375" s="65"/>
      <c r="U375" s="66" t="s">
        <v>245</v>
      </c>
      <c r="V375" s="97">
        <f>X375+Z375+AB375+AD375</f>
        <v>0</v>
      </c>
      <c r="W375" s="97">
        <f>Y375+AA375+AC375+AE375</f>
        <v>0</v>
      </c>
      <c r="X375" s="71">
        <v>0</v>
      </c>
      <c r="Y375" s="97">
        <v>0</v>
      </c>
      <c r="Z375" s="97">
        <v>0</v>
      </c>
      <c r="AA375" s="97">
        <v>0</v>
      </c>
      <c r="AB375" s="97">
        <v>0</v>
      </c>
      <c r="AC375" s="97">
        <v>0</v>
      </c>
      <c r="AD375" s="97">
        <v>0</v>
      </c>
      <c r="AE375" s="97">
        <v>0</v>
      </c>
      <c r="AF375" s="327"/>
      <c r="AG375" s="328"/>
    </row>
    <row r="376" spans="1:33" s="67" customFormat="1" ht="17.25" customHeight="1">
      <c r="A376" s="230" t="s">
        <v>50</v>
      </c>
      <c r="B376" s="232" t="s">
        <v>23</v>
      </c>
      <c r="C376" s="305" t="s">
        <v>24</v>
      </c>
      <c r="D376" s="93"/>
      <c r="E376" s="94"/>
      <c r="F376" s="94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5"/>
      <c r="S376" s="96"/>
      <c r="T376" s="96"/>
      <c r="U376" s="68" t="s">
        <v>12</v>
      </c>
      <c r="V376" s="69">
        <f aca="true" t="shared" si="126" ref="V376:AE376">SUM(V377:V381)</f>
        <v>0</v>
      </c>
      <c r="W376" s="69">
        <f t="shared" si="126"/>
        <v>0</v>
      </c>
      <c r="X376" s="69">
        <f t="shared" si="126"/>
        <v>0</v>
      </c>
      <c r="Y376" s="69">
        <f t="shared" si="126"/>
        <v>0</v>
      </c>
      <c r="Z376" s="69">
        <f t="shared" si="126"/>
        <v>0</v>
      </c>
      <c r="AA376" s="69">
        <f t="shared" si="126"/>
        <v>0</v>
      </c>
      <c r="AB376" s="69">
        <f t="shared" si="126"/>
        <v>0</v>
      </c>
      <c r="AC376" s="69">
        <f t="shared" si="126"/>
        <v>0</v>
      </c>
      <c r="AD376" s="69">
        <f t="shared" si="126"/>
        <v>0</v>
      </c>
      <c r="AE376" s="69">
        <f t="shared" si="126"/>
        <v>0</v>
      </c>
      <c r="AF376" s="323" t="s">
        <v>13</v>
      </c>
      <c r="AG376" s="324"/>
    </row>
    <row r="377" spans="1:33" s="67" customFormat="1" ht="17.25" customHeight="1">
      <c r="A377" s="231"/>
      <c r="B377" s="233"/>
      <c r="C377" s="306"/>
      <c r="D377" s="97"/>
      <c r="E377" s="98"/>
      <c r="F377" s="98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"/>
      <c r="S377" s="65"/>
      <c r="T377" s="65"/>
      <c r="U377" s="66" t="s">
        <v>81</v>
      </c>
      <c r="V377" s="97">
        <f aca="true" t="shared" si="127" ref="V377:W379">X377+Z377+AB377+AD377</f>
        <v>0</v>
      </c>
      <c r="W377" s="97">
        <f t="shared" si="127"/>
        <v>0</v>
      </c>
      <c r="X377" s="71">
        <v>0</v>
      </c>
      <c r="Y377" s="97">
        <v>0</v>
      </c>
      <c r="Z377" s="97">
        <v>0</v>
      </c>
      <c r="AA377" s="97">
        <v>0</v>
      </c>
      <c r="AB377" s="97">
        <v>0</v>
      </c>
      <c r="AC377" s="97">
        <v>0</v>
      </c>
      <c r="AD377" s="97">
        <v>0</v>
      </c>
      <c r="AE377" s="97">
        <v>0</v>
      </c>
      <c r="AF377" s="325"/>
      <c r="AG377" s="326"/>
    </row>
    <row r="378" spans="1:33" s="67" customFormat="1" ht="17.25" customHeight="1">
      <c r="A378" s="231"/>
      <c r="B378" s="233"/>
      <c r="C378" s="306"/>
      <c r="D378" s="97"/>
      <c r="E378" s="98"/>
      <c r="F378" s="98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"/>
      <c r="S378" s="99"/>
      <c r="T378" s="99"/>
      <c r="U378" s="66" t="s">
        <v>82</v>
      </c>
      <c r="V378" s="97">
        <f t="shared" si="127"/>
        <v>0</v>
      </c>
      <c r="W378" s="97">
        <f t="shared" si="127"/>
        <v>0</v>
      </c>
      <c r="X378" s="71">
        <v>0</v>
      </c>
      <c r="Y378" s="97">
        <v>0</v>
      </c>
      <c r="Z378" s="97">
        <v>0</v>
      </c>
      <c r="AA378" s="97">
        <v>0</v>
      </c>
      <c r="AB378" s="97">
        <v>0</v>
      </c>
      <c r="AC378" s="97">
        <v>0</v>
      </c>
      <c r="AD378" s="97">
        <v>0</v>
      </c>
      <c r="AE378" s="97">
        <v>0</v>
      </c>
      <c r="AF378" s="325"/>
      <c r="AG378" s="326"/>
    </row>
    <row r="379" spans="1:33" s="67" customFormat="1" ht="17.25" customHeight="1">
      <c r="A379" s="231"/>
      <c r="B379" s="233"/>
      <c r="C379" s="306"/>
      <c r="D379" s="97"/>
      <c r="E379" s="98"/>
      <c r="F379" s="98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"/>
      <c r="S379" s="65"/>
      <c r="T379" s="65"/>
      <c r="U379" s="66" t="s">
        <v>236</v>
      </c>
      <c r="V379" s="97">
        <f t="shared" si="127"/>
        <v>0</v>
      </c>
      <c r="W379" s="97">
        <f t="shared" si="127"/>
        <v>0</v>
      </c>
      <c r="X379" s="71">
        <v>0</v>
      </c>
      <c r="Y379" s="97">
        <v>0</v>
      </c>
      <c r="Z379" s="97">
        <v>0</v>
      </c>
      <c r="AA379" s="97">
        <v>0</v>
      </c>
      <c r="AB379" s="97">
        <v>0</v>
      </c>
      <c r="AC379" s="97">
        <v>0</v>
      </c>
      <c r="AD379" s="97">
        <v>0</v>
      </c>
      <c r="AE379" s="97">
        <v>0</v>
      </c>
      <c r="AF379" s="325"/>
      <c r="AG379" s="326"/>
    </row>
    <row r="380" spans="1:33" s="67" customFormat="1" ht="17.25" customHeight="1">
      <c r="A380" s="231"/>
      <c r="B380" s="233"/>
      <c r="C380" s="306"/>
      <c r="D380" s="97"/>
      <c r="E380" s="98"/>
      <c r="F380" s="98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"/>
      <c r="U380" s="66" t="s">
        <v>237</v>
      </c>
      <c r="V380" s="133">
        <f>X380+Z380+AB380+AD380</f>
        <v>0</v>
      </c>
      <c r="W380" s="133">
        <f>Y380+AA380+AC380+AE380</f>
        <v>0</v>
      </c>
      <c r="X380" s="71">
        <v>0</v>
      </c>
      <c r="Y380" s="97">
        <v>0</v>
      </c>
      <c r="Z380" s="97">
        <v>0</v>
      </c>
      <c r="AA380" s="97">
        <v>0</v>
      </c>
      <c r="AB380" s="97">
        <v>0</v>
      </c>
      <c r="AC380" s="97">
        <v>0</v>
      </c>
      <c r="AD380" s="97">
        <v>0</v>
      </c>
      <c r="AE380" s="97">
        <v>0</v>
      </c>
      <c r="AF380" s="325"/>
      <c r="AG380" s="326"/>
    </row>
    <row r="381" spans="1:33" s="67" customFormat="1" ht="17.25" customHeight="1">
      <c r="A381" s="231"/>
      <c r="B381" s="233"/>
      <c r="C381" s="306"/>
      <c r="D381" s="97"/>
      <c r="E381" s="98"/>
      <c r="F381" s="98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"/>
      <c r="S381" s="65"/>
      <c r="T381" s="65"/>
      <c r="U381" s="66" t="s">
        <v>238</v>
      </c>
      <c r="V381" s="97">
        <f aca="true" t="shared" si="128" ref="V381:W383">X381+Z381+AB381+AD381</f>
        <v>0</v>
      </c>
      <c r="W381" s="97">
        <f t="shared" si="128"/>
        <v>0</v>
      </c>
      <c r="X381" s="71">
        <v>0</v>
      </c>
      <c r="Y381" s="97">
        <v>0</v>
      </c>
      <c r="Z381" s="97">
        <v>0</v>
      </c>
      <c r="AA381" s="97">
        <v>0</v>
      </c>
      <c r="AB381" s="97">
        <v>0</v>
      </c>
      <c r="AC381" s="97">
        <v>0</v>
      </c>
      <c r="AD381" s="97">
        <v>0</v>
      </c>
      <c r="AE381" s="97">
        <v>0</v>
      </c>
      <c r="AF381" s="325"/>
      <c r="AG381" s="326"/>
    </row>
    <row r="382" spans="1:33" s="67" customFormat="1" ht="17.25" customHeight="1">
      <c r="A382" s="231"/>
      <c r="B382" s="233"/>
      <c r="C382" s="97"/>
      <c r="D382" s="173">
        <v>0.3</v>
      </c>
      <c r="E382" s="98"/>
      <c r="F382" s="98">
        <v>1</v>
      </c>
      <c r="G382" s="173"/>
      <c r="H382" s="173">
        <v>1</v>
      </c>
      <c r="I382" s="97"/>
      <c r="J382" s="97"/>
      <c r="K382" s="97"/>
      <c r="L382" s="97"/>
      <c r="M382" s="97"/>
      <c r="N382" s="97"/>
      <c r="O382" s="97"/>
      <c r="P382" s="97"/>
      <c r="Q382" s="97"/>
      <c r="R382" s="9"/>
      <c r="S382" s="140" t="s">
        <v>284</v>
      </c>
      <c r="T382" s="140" t="s">
        <v>285</v>
      </c>
      <c r="U382" s="66" t="s">
        <v>244</v>
      </c>
      <c r="V382" s="172">
        <f>X382+Z382+AB382+AD382</f>
        <v>8500</v>
      </c>
      <c r="W382" s="172">
        <f>Y382+AA382+AC382+AE382</f>
        <v>0</v>
      </c>
      <c r="X382" s="71">
        <v>8500</v>
      </c>
      <c r="Y382" s="97">
        <v>0</v>
      </c>
      <c r="Z382" s="97">
        <v>0</v>
      </c>
      <c r="AA382" s="97">
        <v>0</v>
      </c>
      <c r="AB382" s="97">
        <v>0</v>
      </c>
      <c r="AC382" s="97">
        <v>0</v>
      </c>
      <c r="AD382" s="97">
        <v>0</v>
      </c>
      <c r="AE382" s="97">
        <v>0</v>
      </c>
      <c r="AF382" s="325"/>
      <c r="AG382" s="326"/>
    </row>
    <row r="383" spans="1:33" s="67" customFormat="1" ht="17.25" customHeight="1" thickBot="1">
      <c r="A383" s="257"/>
      <c r="B383" s="272"/>
      <c r="C383" s="100"/>
      <c r="D383" s="97"/>
      <c r="E383" s="98"/>
      <c r="F383" s="98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"/>
      <c r="S383" s="65"/>
      <c r="T383" s="65"/>
      <c r="U383" s="66" t="s">
        <v>245</v>
      </c>
      <c r="V383" s="97">
        <f t="shared" si="128"/>
        <v>0</v>
      </c>
      <c r="W383" s="97">
        <f t="shared" si="128"/>
        <v>0</v>
      </c>
      <c r="X383" s="71">
        <v>0</v>
      </c>
      <c r="Y383" s="97">
        <v>0</v>
      </c>
      <c r="Z383" s="97">
        <v>0</v>
      </c>
      <c r="AA383" s="97">
        <v>0</v>
      </c>
      <c r="AB383" s="97">
        <v>0</v>
      </c>
      <c r="AC383" s="97">
        <v>0</v>
      </c>
      <c r="AD383" s="97">
        <v>0</v>
      </c>
      <c r="AE383" s="97">
        <v>0</v>
      </c>
      <c r="AF383" s="327"/>
      <c r="AG383" s="328"/>
    </row>
    <row r="384" spans="1:33" s="67" customFormat="1" ht="17.25" customHeight="1">
      <c r="A384" s="230" t="s">
        <v>52</v>
      </c>
      <c r="B384" s="232" t="s">
        <v>25</v>
      </c>
      <c r="C384" s="305" t="s">
        <v>19</v>
      </c>
      <c r="D384" s="93"/>
      <c r="E384" s="94"/>
      <c r="F384" s="94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5"/>
      <c r="S384" s="96"/>
      <c r="T384" s="96"/>
      <c r="U384" s="68" t="s">
        <v>12</v>
      </c>
      <c r="V384" s="69">
        <f>SUM(V385:V389)</f>
        <v>60000</v>
      </c>
      <c r="W384" s="69">
        <f>SUM(W385:W389)</f>
        <v>0</v>
      </c>
      <c r="X384" s="69">
        <f>SUM(X385:X389)</f>
        <v>60000</v>
      </c>
      <c r="Y384" s="69">
        <f aca="true" t="shared" si="129" ref="Y384:AE384">SUM(Y385:Y389)</f>
        <v>0</v>
      </c>
      <c r="Z384" s="69">
        <f t="shared" si="129"/>
        <v>0</v>
      </c>
      <c r="AA384" s="69">
        <f t="shared" si="129"/>
        <v>0</v>
      </c>
      <c r="AB384" s="69">
        <f t="shared" si="129"/>
        <v>0</v>
      </c>
      <c r="AC384" s="69">
        <f t="shared" si="129"/>
        <v>0</v>
      </c>
      <c r="AD384" s="69">
        <f t="shared" si="129"/>
        <v>0</v>
      </c>
      <c r="AE384" s="69">
        <f t="shared" si="129"/>
        <v>0</v>
      </c>
      <c r="AF384" s="323" t="s">
        <v>13</v>
      </c>
      <c r="AG384" s="324"/>
    </row>
    <row r="385" spans="1:33" s="67" customFormat="1" ht="17.25" customHeight="1">
      <c r="A385" s="231"/>
      <c r="B385" s="233"/>
      <c r="C385" s="306"/>
      <c r="D385" s="97"/>
      <c r="E385" s="98"/>
      <c r="F385" s="98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"/>
      <c r="S385" s="65"/>
      <c r="T385" s="65"/>
      <c r="U385" s="66" t="s">
        <v>81</v>
      </c>
      <c r="V385" s="97">
        <f aca="true" t="shared" si="130" ref="V385:W387">X385+Z385+AB385+AD385</f>
        <v>0</v>
      </c>
      <c r="W385" s="97">
        <f t="shared" si="130"/>
        <v>0</v>
      </c>
      <c r="X385" s="71">
        <v>0</v>
      </c>
      <c r="Y385" s="97">
        <v>0</v>
      </c>
      <c r="Z385" s="97">
        <v>0</v>
      </c>
      <c r="AA385" s="97">
        <v>0</v>
      </c>
      <c r="AB385" s="97">
        <v>0</v>
      </c>
      <c r="AC385" s="97">
        <v>0</v>
      </c>
      <c r="AD385" s="97">
        <v>0</v>
      </c>
      <c r="AE385" s="97">
        <v>0</v>
      </c>
      <c r="AF385" s="325"/>
      <c r="AG385" s="326"/>
    </row>
    <row r="386" spans="1:33" s="67" customFormat="1" ht="17.25" customHeight="1">
      <c r="A386" s="231"/>
      <c r="B386" s="233"/>
      <c r="C386" s="306"/>
      <c r="D386" s="97"/>
      <c r="E386" s="98"/>
      <c r="F386" s="98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"/>
      <c r="S386" s="99"/>
      <c r="T386" s="99"/>
      <c r="U386" s="66" t="s">
        <v>82</v>
      </c>
      <c r="V386" s="97">
        <f t="shared" si="130"/>
        <v>0</v>
      </c>
      <c r="W386" s="97">
        <f t="shared" si="130"/>
        <v>0</v>
      </c>
      <c r="X386" s="71">
        <v>0</v>
      </c>
      <c r="Y386" s="97">
        <v>0</v>
      </c>
      <c r="Z386" s="97">
        <v>0</v>
      </c>
      <c r="AA386" s="97">
        <v>0</v>
      </c>
      <c r="AB386" s="97">
        <v>0</v>
      </c>
      <c r="AC386" s="97">
        <v>0</v>
      </c>
      <c r="AD386" s="97">
        <v>0</v>
      </c>
      <c r="AE386" s="97">
        <v>0</v>
      </c>
      <c r="AF386" s="325"/>
      <c r="AG386" s="326"/>
    </row>
    <row r="387" spans="1:33" s="67" customFormat="1" ht="17.25" customHeight="1">
      <c r="A387" s="231"/>
      <c r="B387" s="233"/>
      <c r="C387" s="306"/>
      <c r="D387" s="97"/>
      <c r="E387" s="98"/>
      <c r="F387" s="98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"/>
      <c r="S387" s="65"/>
      <c r="T387" s="65"/>
      <c r="U387" s="66" t="s">
        <v>236</v>
      </c>
      <c r="V387" s="97">
        <f t="shared" si="130"/>
        <v>0</v>
      </c>
      <c r="W387" s="97">
        <f t="shared" si="130"/>
        <v>0</v>
      </c>
      <c r="X387" s="71">
        <v>0</v>
      </c>
      <c r="Y387" s="97">
        <v>0</v>
      </c>
      <c r="Z387" s="97">
        <v>0</v>
      </c>
      <c r="AA387" s="97">
        <v>0</v>
      </c>
      <c r="AB387" s="97">
        <v>0</v>
      </c>
      <c r="AC387" s="97">
        <v>0</v>
      </c>
      <c r="AD387" s="97">
        <v>0</v>
      </c>
      <c r="AE387" s="97">
        <v>0</v>
      </c>
      <c r="AF387" s="325"/>
      <c r="AG387" s="326"/>
    </row>
    <row r="388" spans="1:33" s="67" customFormat="1" ht="17.25" customHeight="1">
      <c r="A388" s="231"/>
      <c r="B388" s="233"/>
      <c r="C388" s="306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1" t="s">
        <v>237</v>
      </c>
      <c r="V388" s="180">
        <f>X388+Z388+AB388+AD388</f>
        <v>0</v>
      </c>
      <c r="W388" s="180">
        <f>Y388+AA388+AC388+AE388</f>
        <v>0</v>
      </c>
      <c r="X388" s="71">
        <v>0</v>
      </c>
      <c r="Y388" s="97">
        <v>0</v>
      </c>
      <c r="Z388" s="97">
        <v>0</v>
      </c>
      <c r="AA388" s="97">
        <v>0</v>
      </c>
      <c r="AB388" s="97">
        <v>0</v>
      </c>
      <c r="AC388" s="97">
        <v>0</v>
      </c>
      <c r="AD388" s="97">
        <v>0</v>
      </c>
      <c r="AE388" s="97">
        <v>0</v>
      </c>
      <c r="AF388" s="325"/>
      <c r="AG388" s="326"/>
    </row>
    <row r="389" spans="1:33" s="67" customFormat="1" ht="17.25" customHeight="1">
      <c r="A389" s="231"/>
      <c r="B389" s="233"/>
      <c r="C389" s="306"/>
      <c r="D389" s="173">
        <v>1</v>
      </c>
      <c r="E389" s="98"/>
      <c r="F389" s="98">
        <v>1</v>
      </c>
      <c r="G389" s="173"/>
      <c r="H389" s="173">
        <v>1</v>
      </c>
      <c r="I389" s="97"/>
      <c r="J389" s="97"/>
      <c r="K389" s="97"/>
      <c r="L389" s="97"/>
      <c r="M389" s="97"/>
      <c r="N389" s="97"/>
      <c r="O389" s="97"/>
      <c r="P389" s="97"/>
      <c r="Q389" s="97"/>
      <c r="R389" s="9"/>
      <c r="S389" s="140" t="s">
        <v>284</v>
      </c>
      <c r="T389" s="140" t="s">
        <v>285</v>
      </c>
      <c r="U389" s="181" t="s">
        <v>238</v>
      </c>
      <c r="V389" s="133">
        <f>X389+Z388+AB388+AD388</f>
        <v>60000</v>
      </c>
      <c r="W389" s="133">
        <f>Y388+AA388+AC388+AE388</f>
        <v>0</v>
      </c>
      <c r="X389" s="71">
        <v>60000</v>
      </c>
      <c r="Y389" s="97">
        <v>0</v>
      </c>
      <c r="Z389" s="97">
        <v>0</v>
      </c>
      <c r="AA389" s="97">
        <v>0</v>
      </c>
      <c r="AB389" s="97">
        <v>0</v>
      </c>
      <c r="AC389" s="97">
        <v>0</v>
      </c>
      <c r="AD389" s="97">
        <v>0</v>
      </c>
      <c r="AE389" s="97">
        <v>0</v>
      </c>
      <c r="AF389" s="325"/>
      <c r="AG389" s="326"/>
    </row>
    <row r="390" spans="1:33" s="67" customFormat="1" ht="17.25" customHeight="1">
      <c r="A390" s="231"/>
      <c r="B390" s="233"/>
      <c r="C390" s="97"/>
      <c r="D390" s="97"/>
      <c r="E390" s="98"/>
      <c r="F390" s="98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"/>
      <c r="S390" s="99"/>
      <c r="T390" s="99"/>
      <c r="U390" s="181" t="s">
        <v>244</v>
      </c>
      <c r="V390" s="97">
        <f>X390+Z390+AB390+AD390</f>
        <v>0</v>
      </c>
      <c r="W390" s="97">
        <f>Y390+AA390+AC390+AE390</f>
        <v>0</v>
      </c>
      <c r="X390" s="71">
        <v>0</v>
      </c>
      <c r="Y390" s="97">
        <v>0</v>
      </c>
      <c r="Z390" s="97">
        <v>0</v>
      </c>
      <c r="AA390" s="97">
        <v>0</v>
      </c>
      <c r="AB390" s="97">
        <v>0</v>
      </c>
      <c r="AC390" s="97">
        <v>0</v>
      </c>
      <c r="AD390" s="97">
        <v>0</v>
      </c>
      <c r="AE390" s="97">
        <v>0</v>
      </c>
      <c r="AF390" s="325"/>
      <c r="AG390" s="326"/>
    </row>
    <row r="391" spans="1:33" s="67" customFormat="1" ht="17.25" customHeight="1" thickBot="1">
      <c r="A391" s="257"/>
      <c r="B391" s="272"/>
      <c r="C391" s="100"/>
      <c r="D391" s="97"/>
      <c r="E391" s="98"/>
      <c r="F391" s="98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"/>
      <c r="S391" s="65"/>
      <c r="T391" s="65"/>
      <c r="U391" s="66" t="s">
        <v>245</v>
      </c>
      <c r="V391" s="97">
        <f>X391+Z391+AB391+AD391</f>
        <v>0</v>
      </c>
      <c r="W391" s="97">
        <f>Y391+AA391+AC391+AE391</f>
        <v>0</v>
      </c>
      <c r="X391" s="71">
        <v>0</v>
      </c>
      <c r="Y391" s="97">
        <v>0</v>
      </c>
      <c r="Z391" s="97">
        <v>0</v>
      </c>
      <c r="AA391" s="97">
        <v>0</v>
      </c>
      <c r="AB391" s="97">
        <v>0</v>
      </c>
      <c r="AC391" s="97">
        <v>0</v>
      </c>
      <c r="AD391" s="97">
        <v>0</v>
      </c>
      <c r="AE391" s="97">
        <v>0</v>
      </c>
      <c r="AF391" s="327"/>
      <c r="AG391" s="328"/>
    </row>
    <row r="392" spans="1:33" s="67" customFormat="1" ht="17.25" customHeight="1">
      <c r="A392" s="230" t="s">
        <v>54</v>
      </c>
      <c r="B392" s="232" t="s">
        <v>26</v>
      </c>
      <c r="C392" s="305" t="s">
        <v>27</v>
      </c>
      <c r="D392" s="93"/>
      <c r="E392" s="94"/>
      <c r="F392" s="94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5"/>
      <c r="S392" s="96"/>
      <c r="T392" s="96"/>
      <c r="U392" s="68" t="s">
        <v>12</v>
      </c>
      <c r="V392" s="69">
        <f aca="true" t="shared" si="131" ref="V392:AE392">SUM(V393:V397)</f>
        <v>0</v>
      </c>
      <c r="W392" s="69">
        <f t="shared" si="131"/>
        <v>0</v>
      </c>
      <c r="X392" s="69">
        <f t="shared" si="131"/>
        <v>0</v>
      </c>
      <c r="Y392" s="69">
        <f t="shared" si="131"/>
        <v>0</v>
      </c>
      <c r="Z392" s="69">
        <f t="shared" si="131"/>
        <v>0</v>
      </c>
      <c r="AA392" s="69">
        <f t="shared" si="131"/>
        <v>0</v>
      </c>
      <c r="AB392" s="69">
        <f t="shared" si="131"/>
        <v>0</v>
      </c>
      <c r="AC392" s="69">
        <f t="shared" si="131"/>
        <v>0</v>
      </c>
      <c r="AD392" s="69">
        <f t="shared" si="131"/>
        <v>0</v>
      </c>
      <c r="AE392" s="69">
        <f t="shared" si="131"/>
        <v>0</v>
      </c>
      <c r="AF392" s="323" t="s">
        <v>13</v>
      </c>
      <c r="AG392" s="324"/>
    </row>
    <row r="393" spans="1:33" s="67" customFormat="1" ht="17.25" customHeight="1">
      <c r="A393" s="231"/>
      <c r="B393" s="233"/>
      <c r="C393" s="306"/>
      <c r="D393" s="97"/>
      <c r="E393" s="98"/>
      <c r="F393" s="98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"/>
      <c r="S393" s="65"/>
      <c r="T393" s="65"/>
      <c r="U393" s="66" t="s">
        <v>81</v>
      </c>
      <c r="V393" s="97">
        <f aca="true" t="shared" si="132" ref="V393:W397">X393+Z393+AB393+AD393</f>
        <v>0</v>
      </c>
      <c r="W393" s="97">
        <f t="shared" si="132"/>
        <v>0</v>
      </c>
      <c r="X393" s="71">
        <v>0</v>
      </c>
      <c r="Y393" s="97">
        <v>0</v>
      </c>
      <c r="Z393" s="97">
        <v>0</v>
      </c>
      <c r="AA393" s="97">
        <v>0</v>
      </c>
      <c r="AB393" s="97">
        <v>0</v>
      </c>
      <c r="AC393" s="97">
        <v>0</v>
      </c>
      <c r="AD393" s="97">
        <v>0</v>
      </c>
      <c r="AE393" s="97">
        <v>0</v>
      </c>
      <c r="AF393" s="325"/>
      <c r="AG393" s="326"/>
    </row>
    <row r="394" spans="1:33" s="67" customFormat="1" ht="17.25" customHeight="1">
      <c r="A394" s="231"/>
      <c r="B394" s="233"/>
      <c r="C394" s="306"/>
      <c r="D394" s="97"/>
      <c r="E394" s="98"/>
      <c r="F394" s="98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"/>
      <c r="S394" s="99"/>
      <c r="T394" s="99"/>
      <c r="U394" s="66" t="s">
        <v>82</v>
      </c>
      <c r="V394" s="97">
        <f t="shared" si="132"/>
        <v>0</v>
      </c>
      <c r="W394" s="97">
        <f t="shared" si="132"/>
        <v>0</v>
      </c>
      <c r="X394" s="71">
        <v>0</v>
      </c>
      <c r="Y394" s="97">
        <v>0</v>
      </c>
      <c r="Z394" s="97">
        <v>0</v>
      </c>
      <c r="AA394" s="97">
        <v>0</v>
      </c>
      <c r="AB394" s="97">
        <v>0</v>
      </c>
      <c r="AC394" s="97">
        <v>0</v>
      </c>
      <c r="AD394" s="97">
        <v>0</v>
      </c>
      <c r="AE394" s="97">
        <v>0</v>
      </c>
      <c r="AF394" s="325"/>
      <c r="AG394" s="326"/>
    </row>
    <row r="395" spans="1:33" s="67" customFormat="1" ht="17.25" customHeight="1">
      <c r="A395" s="231"/>
      <c r="B395" s="233"/>
      <c r="C395" s="306"/>
      <c r="D395" s="97"/>
      <c r="E395" s="98"/>
      <c r="F395" s="98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"/>
      <c r="S395" s="65"/>
      <c r="T395" s="65"/>
      <c r="U395" s="66" t="s">
        <v>236</v>
      </c>
      <c r="V395" s="97">
        <f t="shared" si="132"/>
        <v>0</v>
      </c>
      <c r="W395" s="97">
        <f t="shared" si="132"/>
        <v>0</v>
      </c>
      <c r="X395" s="71">
        <v>0</v>
      </c>
      <c r="Y395" s="97">
        <v>0</v>
      </c>
      <c r="Z395" s="97">
        <v>0</v>
      </c>
      <c r="AA395" s="97">
        <v>0</v>
      </c>
      <c r="AB395" s="97">
        <v>0</v>
      </c>
      <c r="AC395" s="97">
        <v>0</v>
      </c>
      <c r="AD395" s="97">
        <v>0</v>
      </c>
      <c r="AE395" s="97">
        <v>0</v>
      </c>
      <c r="AF395" s="325"/>
      <c r="AG395" s="326"/>
    </row>
    <row r="396" spans="1:33" s="67" customFormat="1" ht="17.25" customHeight="1">
      <c r="A396" s="231"/>
      <c r="B396" s="233"/>
      <c r="C396" s="306"/>
      <c r="D396" s="97"/>
      <c r="E396" s="98"/>
      <c r="F396" s="98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"/>
      <c r="U396" s="66" t="s">
        <v>237</v>
      </c>
      <c r="V396" s="133">
        <f>X396+Z396+AB396+AD396</f>
        <v>0</v>
      </c>
      <c r="W396" s="133">
        <f>Y396+AA396+AC396+AE396</f>
        <v>0</v>
      </c>
      <c r="X396" s="71">
        <v>0</v>
      </c>
      <c r="Y396" s="97">
        <v>0</v>
      </c>
      <c r="Z396" s="97">
        <v>0</v>
      </c>
      <c r="AA396" s="97">
        <v>0</v>
      </c>
      <c r="AB396" s="97">
        <v>0</v>
      </c>
      <c r="AC396" s="97">
        <v>0</v>
      </c>
      <c r="AD396" s="97">
        <v>0</v>
      </c>
      <c r="AE396" s="97">
        <v>0</v>
      </c>
      <c r="AF396" s="325"/>
      <c r="AG396" s="326"/>
    </row>
    <row r="397" spans="1:33" s="67" customFormat="1" ht="17.25" customHeight="1">
      <c r="A397" s="231"/>
      <c r="B397" s="233"/>
      <c r="C397" s="306"/>
      <c r="D397" s="97"/>
      <c r="E397" s="98"/>
      <c r="F397" s="98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"/>
      <c r="S397" s="65"/>
      <c r="T397" s="65"/>
      <c r="U397" s="66" t="s">
        <v>238</v>
      </c>
      <c r="V397" s="97">
        <f t="shared" si="132"/>
        <v>0</v>
      </c>
      <c r="W397" s="97">
        <f t="shared" si="132"/>
        <v>0</v>
      </c>
      <c r="X397" s="71">
        <v>0</v>
      </c>
      <c r="Y397" s="97">
        <v>0</v>
      </c>
      <c r="Z397" s="97">
        <v>0</v>
      </c>
      <c r="AA397" s="97">
        <v>0</v>
      </c>
      <c r="AB397" s="97">
        <v>0</v>
      </c>
      <c r="AC397" s="97">
        <v>0</v>
      </c>
      <c r="AD397" s="97">
        <v>0</v>
      </c>
      <c r="AE397" s="97">
        <v>0</v>
      </c>
      <c r="AF397" s="325"/>
      <c r="AG397" s="326"/>
    </row>
    <row r="398" spans="1:33" s="67" customFormat="1" ht="17.25" customHeight="1">
      <c r="A398" s="231"/>
      <c r="B398" s="233"/>
      <c r="C398" s="97"/>
      <c r="D398" s="97"/>
      <c r="E398" s="98"/>
      <c r="F398" s="98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"/>
      <c r="S398" s="99"/>
      <c r="T398" s="99"/>
      <c r="U398" s="66" t="s">
        <v>244</v>
      </c>
      <c r="V398" s="97">
        <f>X398+Z398+AB398+AD398</f>
        <v>0</v>
      </c>
      <c r="W398" s="97">
        <f>Y398+AA398+AC398+AE398</f>
        <v>0</v>
      </c>
      <c r="X398" s="71">
        <v>0</v>
      </c>
      <c r="Y398" s="97">
        <v>0</v>
      </c>
      <c r="Z398" s="97">
        <v>0</v>
      </c>
      <c r="AA398" s="97">
        <v>0</v>
      </c>
      <c r="AB398" s="97">
        <v>0</v>
      </c>
      <c r="AC398" s="97">
        <v>0</v>
      </c>
      <c r="AD398" s="97">
        <v>0</v>
      </c>
      <c r="AE398" s="97">
        <v>0</v>
      </c>
      <c r="AF398" s="325"/>
      <c r="AG398" s="326"/>
    </row>
    <row r="399" spans="1:33" s="67" customFormat="1" ht="17.25" customHeight="1" thickBot="1">
      <c r="A399" s="257"/>
      <c r="B399" s="272"/>
      <c r="C399" s="100"/>
      <c r="D399" s="173">
        <v>2.1</v>
      </c>
      <c r="E399" s="98"/>
      <c r="F399" s="98">
        <v>1</v>
      </c>
      <c r="G399" s="173"/>
      <c r="H399" s="173">
        <v>1</v>
      </c>
      <c r="I399" s="97"/>
      <c r="J399" s="97"/>
      <c r="K399" s="97"/>
      <c r="L399" s="97"/>
      <c r="M399" s="97"/>
      <c r="N399" s="97"/>
      <c r="O399" s="97"/>
      <c r="P399" s="97"/>
      <c r="Q399" s="97"/>
      <c r="R399" s="9"/>
      <c r="S399" s="140" t="s">
        <v>284</v>
      </c>
      <c r="T399" s="140" t="s">
        <v>285</v>
      </c>
      <c r="U399" s="66" t="s">
        <v>245</v>
      </c>
      <c r="V399" s="172">
        <f>X399+Z399+AB399+AD399</f>
        <v>52000</v>
      </c>
      <c r="W399" s="172">
        <f>Y399+AA399+AC399+AE399</f>
        <v>0</v>
      </c>
      <c r="X399" s="71">
        <v>52000</v>
      </c>
      <c r="Y399" s="97">
        <v>0</v>
      </c>
      <c r="Z399" s="97">
        <v>0</v>
      </c>
      <c r="AA399" s="97">
        <v>0</v>
      </c>
      <c r="AB399" s="97">
        <v>0</v>
      </c>
      <c r="AC399" s="97">
        <v>0</v>
      </c>
      <c r="AD399" s="97">
        <v>0</v>
      </c>
      <c r="AE399" s="97">
        <v>0</v>
      </c>
      <c r="AF399" s="327"/>
      <c r="AG399" s="328"/>
    </row>
    <row r="400" spans="1:33" s="67" customFormat="1" ht="17.25" customHeight="1">
      <c r="A400" s="230" t="s">
        <v>55</v>
      </c>
      <c r="B400" s="232" t="s">
        <v>28</v>
      </c>
      <c r="C400" s="305" t="s">
        <v>29</v>
      </c>
      <c r="D400" s="93"/>
      <c r="E400" s="94"/>
      <c r="F400" s="94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5"/>
      <c r="S400" s="96"/>
      <c r="T400" s="96"/>
      <c r="U400" s="68" t="s">
        <v>12</v>
      </c>
      <c r="V400" s="69">
        <f aca="true" t="shared" si="133" ref="V400:AE400">SUM(V401:V405)</f>
        <v>0</v>
      </c>
      <c r="W400" s="69">
        <f t="shared" si="133"/>
        <v>0</v>
      </c>
      <c r="X400" s="69">
        <f t="shared" si="133"/>
        <v>0</v>
      </c>
      <c r="Y400" s="69">
        <f t="shared" si="133"/>
        <v>0</v>
      </c>
      <c r="Z400" s="69">
        <f t="shared" si="133"/>
        <v>0</v>
      </c>
      <c r="AA400" s="69">
        <f t="shared" si="133"/>
        <v>0</v>
      </c>
      <c r="AB400" s="69">
        <f t="shared" si="133"/>
        <v>0</v>
      </c>
      <c r="AC400" s="69">
        <f t="shared" si="133"/>
        <v>0</v>
      </c>
      <c r="AD400" s="69">
        <f t="shared" si="133"/>
        <v>0</v>
      </c>
      <c r="AE400" s="69">
        <f t="shared" si="133"/>
        <v>0</v>
      </c>
      <c r="AF400" s="323" t="s">
        <v>13</v>
      </c>
      <c r="AG400" s="324"/>
    </row>
    <row r="401" spans="1:33" s="67" customFormat="1" ht="17.25" customHeight="1">
      <c r="A401" s="231"/>
      <c r="B401" s="233"/>
      <c r="C401" s="306"/>
      <c r="D401" s="97"/>
      <c r="E401" s="98"/>
      <c r="F401" s="98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"/>
      <c r="S401" s="65"/>
      <c r="T401" s="65"/>
      <c r="U401" s="66" t="s">
        <v>81</v>
      </c>
      <c r="V401" s="97">
        <f aca="true" t="shared" si="134" ref="V401:W405">X401+Z401+AB401+AD401</f>
        <v>0</v>
      </c>
      <c r="W401" s="97">
        <f t="shared" si="134"/>
        <v>0</v>
      </c>
      <c r="X401" s="71">
        <v>0</v>
      </c>
      <c r="Y401" s="97">
        <v>0</v>
      </c>
      <c r="Z401" s="97">
        <v>0</v>
      </c>
      <c r="AA401" s="97">
        <v>0</v>
      </c>
      <c r="AB401" s="97">
        <v>0</v>
      </c>
      <c r="AC401" s="97">
        <v>0</v>
      </c>
      <c r="AD401" s="97">
        <v>0</v>
      </c>
      <c r="AE401" s="97">
        <v>0</v>
      </c>
      <c r="AF401" s="325"/>
      <c r="AG401" s="326"/>
    </row>
    <row r="402" spans="1:33" s="67" customFormat="1" ht="17.25" customHeight="1">
      <c r="A402" s="231"/>
      <c r="B402" s="233"/>
      <c r="C402" s="306"/>
      <c r="D402" s="97"/>
      <c r="E402" s="98"/>
      <c r="F402" s="98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"/>
      <c r="S402" s="99"/>
      <c r="T402" s="99"/>
      <c r="U402" s="66" t="s">
        <v>82</v>
      </c>
      <c r="V402" s="97">
        <f t="shared" si="134"/>
        <v>0</v>
      </c>
      <c r="W402" s="97">
        <f t="shared" si="134"/>
        <v>0</v>
      </c>
      <c r="X402" s="71">
        <v>0</v>
      </c>
      <c r="Y402" s="97">
        <v>0</v>
      </c>
      <c r="Z402" s="97">
        <v>0</v>
      </c>
      <c r="AA402" s="97">
        <v>0</v>
      </c>
      <c r="AB402" s="97">
        <v>0</v>
      </c>
      <c r="AC402" s="97">
        <v>0</v>
      </c>
      <c r="AD402" s="97">
        <v>0</v>
      </c>
      <c r="AE402" s="97">
        <v>0</v>
      </c>
      <c r="AF402" s="325"/>
      <c r="AG402" s="326"/>
    </row>
    <row r="403" spans="1:33" s="67" customFormat="1" ht="17.25" customHeight="1">
      <c r="A403" s="231"/>
      <c r="B403" s="233"/>
      <c r="C403" s="306"/>
      <c r="D403" s="97"/>
      <c r="E403" s="98"/>
      <c r="F403" s="98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"/>
      <c r="S403" s="65"/>
      <c r="T403" s="65"/>
      <c r="U403" s="66" t="s">
        <v>236</v>
      </c>
      <c r="V403" s="97">
        <f t="shared" si="134"/>
        <v>0</v>
      </c>
      <c r="W403" s="97">
        <f t="shared" si="134"/>
        <v>0</v>
      </c>
      <c r="X403" s="71">
        <v>0</v>
      </c>
      <c r="Y403" s="97">
        <v>0</v>
      </c>
      <c r="Z403" s="97">
        <v>0</v>
      </c>
      <c r="AA403" s="97">
        <v>0</v>
      </c>
      <c r="AB403" s="97">
        <v>0</v>
      </c>
      <c r="AC403" s="97">
        <v>0</v>
      </c>
      <c r="AD403" s="97">
        <v>0</v>
      </c>
      <c r="AE403" s="97">
        <v>0</v>
      </c>
      <c r="AF403" s="325"/>
      <c r="AG403" s="326"/>
    </row>
    <row r="404" spans="1:33" s="67" customFormat="1" ht="17.25" customHeight="1">
      <c r="A404" s="231"/>
      <c r="B404" s="233"/>
      <c r="C404" s="306"/>
      <c r="D404" s="97"/>
      <c r="E404" s="98"/>
      <c r="F404" s="98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"/>
      <c r="U404" s="66" t="s">
        <v>237</v>
      </c>
      <c r="V404" s="133">
        <f>X404+Z404+AB404+AD404</f>
        <v>0</v>
      </c>
      <c r="W404" s="133">
        <f>Y404+AA404+AC404+AE404</f>
        <v>0</v>
      </c>
      <c r="X404" s="71">
        <v>0</v>
      </c>
      <c r="Y404" s="97">
        <v>0</v>
      </c>
      <c r="Z404" s="97">
        <v>0</v>
      </c>
      <c r="AA404" s="97">
        <v>0</v>
      </c>
      <c r="AB404" s="97">
        <v>0</v>
      </c>
      <c r="AC404" s="97">
        <v>0</v>
      </c>
      <c r="AD404" s="97">
        <v>0</v>
      </c>
      <c r="AE404" s="97">
        <v>0</v>
      </c>
      <c r="AF404" s="325"/>
      <c r="AG404" s="326"/>
    </row>
    <row r="405" spans="1:33" s="67" customFormat="1" ht="17.25" customHeight="1">
      <c r="A405" s="231"/>
      <c r="B405" s="233"/>
      <c r="C405" s="306"/>
      <c r="D405" s="97"/>
      <c r="E405" s="98"/>
      <c r="F405" s="98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"/>
      <c r="S405" s="65"/>
      <c r="T405" s="65"/>
      <c r="U405" s="66" t="s">
        <v>238</v>
      </c>
      <c r="V405" s="97">
        <f t="shared" si="134"/>
        <v>0</v>
      </c>
      <c r="W405" s="97">
        <f t="shared" si="134"/>
        <v>0</v>
      </c>
      <c r="X405" s="71">
        <v>0</v>
      </c>
      <c r="Y405" s="97">
        <v>0</v>
      </c>
      <c r="Z405" s="97">
        <v>0</v>
      </c>
      <c r="AA405" s="97">
        <v>0</v>
      </c>
      <c r="AB405" s="97">
        <v>0</v>
      </c>
      <c r="AC405" s="97">
        <v>0</v>
      </c>
      <c r="AD405" s="97">
        <v>0</v>
      </c>
      <c r="AE405" s="97">
        <v>0</v>
      </c>
      <c r="AF405" s="325"/>
      <c r="AG405" s="326"/>
    </row>
    <row r="406" spans="1:33" s="67" customFormat="1" ht="17.25" customHeight="1">
      <c r="A406" s="231"/>
      <c r="B406" s="233"/>
      <c r="C406" s="97"/>
      <c r="D406" s="173">
        <v>12.5</v>
      </c>
      <c r="E406" s="98"/>
      <c r="F406" s="98">
        <v>1</v>
      </c>
      <c r="G406" s="173"/>
      <c r="H406" s="173">
        <v>1</v>
      </c>
      <c r="I406" s="97"/>
      <c r="J406" s="97"/>
      <c r="K406" s="97"/>
      <c r="L406" s="97"/>
      <c r="M406" s="97"/>
      <c r="N406" s="97"/>
      <c r="O406" s="97"/>
      <c r="P406" s="97"/>
      <c r="Q406" s="97"/>
      <c r="R406" s="9"/>
      <c r="S406" s="140" t="s">
        <v>284</v>
      </c>
      <c r="T406" s="140" t="s">
        <v>285</v>
      </c>
      <c r="U406" s="66" t="s">
        <v>244</v>
      </c>
      <c r="V406" s="172">
        <f>X406+Z406+AB406+AD406</f>
        <v>199600</v>
      </c>
      <c r="W406" s="172">
        <f>Y406+AA406+AC406+AE406</f>
        <v>0</v>
      </c>
      <c r="X406" s="71">
        <v>199600</v>
      </c>
      <c r="Y406" s="97">
        <v>0</v>
      </c>
      <c r="Z406" s="97">
        <v>0</v>
      </c>
      <c r="AA406" s="97">
        <v>0</v>
      </c>
      <c r="AB406" s="97">
        <v>0</v>
      </c>
      <c r="AC406" s="97">
        <v>0</v>
      </c>
      <c r="AD406" s="97">
        <v>0</v>
      </c>
      <c r="AE406" s="97">
        <v>0</v>
      </c>
      <c r="AF406" s="325"/>
      <c r="AG406" s="326"/>
    </row>
    <row r="407" spans="1:33" s="67" customFormat="1" ht="17.25" customHeight="1" thickBot="1">
      <c r="A407" s="257"/>
      <c r="B407" s="272"/>
      <c r="C407" s="100"/>
      <c r="D407" s="97"/>
      <c r="E407" s="98"/>
      <c r="F407" s="98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"/>
      <c r="S407" s="65"/>
      <c r="T407" s="65"/>
      <c r="U407" s="66" t="s">
        <v>245</v>
      </c>
      <c r="V407" s="97">
        <f>X407+Z407+AB407+AD407</f>
        <v>0</v>
      </c>
      <c r="W407" s="97">
        <f>Y407+AA407+AC407+AE407</f>
        <v>0</v>
      </c>
      <c r="X407" s="71">
        <v>0</v>
      </c>
      <c r="Y407" s="97">
        <v>0</v>
      </c>
      <c r="Z407" s="97">
        <v>0</v>
      </c>
      <c r="AA407" s="97">
        <v>0</v>
      </c>
      <c r="AB407" s="97">
        <v>0</v>
      </c>
      <c r="AC407" s="97">
        <v>0</v>
      </c>
      <c r="AD407" s="97">
        <v>0</v>
      </c>
      <c r="AE407" s="97">
        <v>0</v>
      </c>
      <c r="AF407" s="327"/>
      <c r="AG407" s="328"/>
    </row>
    <row r="408" spans="1:33" s="67" customFormat="1" ht="17.25" customHeight="1">
      <c r="A408" s="230" t="s">
        <v>57</v>
      </c>
      <c r="B408" s="232" t="s">
        <v>30</v>
      </c>
      <c r="C408" s="305" t="s">
        <v>15</v>
      </c>
      <c r="D408" s="93"/>
      <c r="E408" s="94"/>
      <c r="F408" s="94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5"/>
      <c r="S408" s="96"/>
      <c r="T408" s="96"/>
      <c r="U408" s="68" t="s">
        <v>12</v>
      </c>
      <c r="V408" s="69">
        <f aca="true" t="shared" si="135" ref="V408:AE408">SUM(V409:V413)</f>
        <v>0</v>
      </c>
      <c r="W408" s="69">
        <f t="shared" si="135"/>
        <v>0</v>
      </c>
      <c r="X408" s="69">
        <f t="shared" si="135"/>
        <v>0</v>
      </c>
      <c r="Y408" s="69">
        <f t="shared" si="135"/>
        <v>0</v>
      </c>
      <c r="Z408" s="69">
        <f t="shared" si="135"/>
        <v>0</v>
      </c>
      <c r="AA408" s="69">
        <f t="shared" si="135"/>
        <v>0</v>
      </c>
      <c r="AB408" s="69">
        <f t="shared" si="135"/>
        <v>0</v>
      </c>
      <c r="AC408" s="69">
        <f t="shared" si="135"/>
        <v>0</v>
      </c>
      <c r="AD408" s="69">
        <f t="shared" si="135"/>
        <v>0</v>
      </c>
      <c r="AE408" s="69">
        <f t="shared" si="135"/>
        <v>0</v>
      </c>
      <c r="AF408" s="323" t="s">
        <v>13</v>
      </c>
      <c r="AG408" s="324"/>
    </row>
    <row r="409" spans="1:33" s="67" customFormat="1" ht="17.25" customHeight="1">
      <c r="A409" s="231"/>
      <c r="B409" s="233"/>
      <c r="C409" s="306"/>
      <c r="D409" s="97"/>
      <c r="E409" s="98"/>
      <c r="F409" s="98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"/>
      <c r="S409" s="65"/>
      <c r="T409" s="65"/>
      <c r="U409" s="66" t="s">
        <v>81</v>
      </c>
      <c r="V409" s="97">
        <f aca="true" t="shared" si="136" ref="V409:W413">X409+Z409+AB409+AD409</f>
        <v>0</v>
      </c>
      <c r="W409" s="97">
        <f t="shared" si="136"/>
        <v>0</v>
      </c>
      <c r="X409" s="71">
        <v>0</v>
      </c>
      <c r="Y409" s="97">
        <v>0</v>
      </c>
      <c r="Z409" s="97">
        <v>0</v>
      </c>
      <c r="AA409" s="97">
        <v>0</v>
      </c>
      <c r="AB409" s="97">
        <v>0</v>
      </c>
      <c r="AC409" s="97">
        <v>0</v>
      </c>
      <c r="AD409" s="97">
        <v>0</v>
      </c>
      <c r="AE409" s="97">
        <v>0</v>
      </c>
      <c r="AF409" s="325"/>
      <c r="AG409" s="326"/>
    </row>
    <row r="410" spans="1:33" s="67" customFormat="1" ht="17.25" customHeight="1">
      <c r="A410" s="231"/>
      <c r="B410" s="233"/>
      <c r="C410" s="306"/>
      <c r="D410" s="97"/>
      <c r="E410" s="98"/>
      <c r="F410" s="98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"/>
      <c r="S410" s="99"/>
      <c r="T410" s="99"/>
      <c r="U410" s="66" t="s">
        <v>82</v>
      </c>
      <c r="V410" s="97">
        <f t="shared" si="136"/>
        <v>0</v>
      </c>
      <c r="W410" s="97">
        <f t="shared" si="136"/>
        <v>0</v>
      </c>
      <c r="X410" s="71">
        <v>0</v>
      </c>
      <c r="Y410" s="97">
        <v>0</v>
      </c>
      <c r="Z410" s="97">
        <v>0</v>
      </c>
      <c r="AA410" s="97">
        <v>0</v>
      </c>
      <c r="AB410" s="97">
        <v>0</v>
      </c>
      <c r="AC410" s="97">
        <v>0</v>
      </c>
      <c r="AD410" s="97">
        <v>0</v>
      </c>
      <c r="AE410" s="97">
        <v>0</v>
      </c>
      <c r="AF410" s="325"/>
      <c r="AG410" s="326"/>
    </row>
    <row r="411" spans="1:33" s="67" customFormat="1" ht="17.25" customHeight="1">
      <c r="A411" s="231"/>
      <c r="B411" s="233"/>
      <c r="C411" s="306"/>
      <c r="D411" s="97"/>
      <c r="E411" s="98"/>
      <c r="F411" s="98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"/>
      <c r="S411" s="65"/>
      <c r="T411" s="65"/>
      <c r="U411" s="66" t="s">
        <v>236</v>
      </c>
      <c r="V411" s="97">
        <f t="shared" si="136"/>
        <v>0</v>
      </c>
      <c r="W411" s="97">
        <f t="shared" si="136"/>
        <v>0</v>
      </c>
      <c r="X411" s="71">
        <v>0</v>
      </c>
      <c r="Y411" s="97">
        <v>0</v>
      </c>
      <c r="Z411" s="97">
        <v>0</v>
      </c>
      <c r="AA411" s="97">
        <v>0</v>
      </c>
      <c r="AB411" s="97">
        <v>0</v>
      </c>
      <c r="AC411" s="97">
        <v>0</v>
      </c>
      <c r="AD411" s="97">
        <v>0</v>
      </c>
      <c r="AE411" s="97">
        <v>0</v>
      </c>
      <c r="AF411" s="325"/>
      <c r="AG411" s="326"/>
    </row>
    <row r="412" spans="1:33" s="67" customFormat="1" ht="17.25" customHeight="1">
      <c r="A412" s="231"/>
      <c r="B412" s="233"/>
      <c r="C412" s="306"/>
      <c r="D412" s="97"/>
      <c r="E412" s="98"/>
      <c r="F412" s="98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"/>
      <c r="U412" s="66" t="s">
        <v>237</v>
      </c>
      <c r="V412" s="133">
        <f>X412+Z412+AB412+AD412</f>
        <v>0</v>
      </c>
      <c r="W412" s="133">
        <f>Y412+AA412+AC412+AE412</f>
        <v>0</v>
      </c>
      <c r="X412" s="71">
        <v>0</v>
      </c>
      <c r="Y412" s="97">
        <v>0</v>
      </c>
      <c r="Z412" s="97">
        <v>0</v>
      </c>
      <c r="AA412" s="97">
        <v>0</v>
      </c>
      <c r="AB412" s="97">
        <v>0</v>
      </c>
      <c r="AC412" s="97">
        <v>0</v>
      </c>
      <c r="AD412" s="97">
        <v>0</v>
      </c>
      <c r="AE412" s="97">
        <v>0</v>
      </c>
      <c r="AF412" s="325"/>
      <c r="AG412" s="326"/>
    </row>
    <row r="413" spans="1:33" s="67" customFormat="1" ht="17.25" customHeight="1">
      <c r="A413" s="231"/>
      <c r="B413" s="233"/>
      <c r="C413" s="306"/>
      <c r="D413" s="97"/>
      <c r="E413" s="98"/>
      <c r="F413" s="98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"/>
      <c r="S413" s="65"/>
      <c r="T413" s="65"/>
      <c r="U413" s="66" t="s">
        <v>238</v>
      </c>
      <c r="V413" s="97">
        <f t="shared" si="136"/>
        <v>0</v>
      </c>
      <c r="W413" s="97">
        <f t="shared" si="136"/>
        <v>0</v>
      </c>
      <c r="X413" s="71">
        <v>0</v>
      </c>
      <c r="Y413" s="97">
        <v>0</v>
      </c>
      <c r="Z413" s="97">
        <v>0</v>
      </c>
      <c r="AA413" s="97">
        <v>0</v>
      </c>
      <c r="AB413" s="97">
        <v>0</v>
      </c>
      <c r="AC413" s="97">
        <v>0</v>
      </c>
      <c r="AD413" s="97">
        <v>0</v>
      </c>
      <c r="AE413" s="97">
        <v>0</v>
      </c>
      <c r="AF413" s="325"/>
      <c r="AG413" s="326"/>
    </row>
    <row r="414" spans="1:33" s="67" customFormat="1" ht="17.25" customHeight="1">
      <c r="A414" s="231"/>
      <c r="B414" s="233"/>
      <c r="C414" s="97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78" t="s">
        <v>244</v>
      </c>
      <c r="V414" s="177">
        <f>X414+Z414+AB414+AD414</f>
        <v>0</v>
      </c>
      <c r="W414" s="177">
        <f>Y414+AA414+AC414+AE414</f>
        <v>0</v>
      </c>
      <c r="X414" s="71">
        <v>0</v>
      </c>
      <c r="Y414" s="97">
        <v>0</v>
      </c>
      <c r="Z414" s="97">
        <v>0</v>
      </c>
      <c r="AA414" s="97">
        <v>0</v>
      </c>
      <c r="AB414" s="97">
        <v>0</v>
      </c>
      <c r="AC414" s="97">
        <v>0</v>
      </c>
      <c r="AD414" s="97">
        <v>0</v>
      </c>
      <c r="AE414" s="97">
        <v>0</v>
      </c>
      <c r="AF414" s="325"/>
      <c r="AG414" s="326"/>
    </row>
    <row r="415" spans="1:33" s="67" customFormat="1" ht="17.25" customHeight="1" thickBot="1">
      <c r="A415" s="257"/>
      <c r="B415" s="272"/>
      <c r="C415" s="100"/>
      <c r="D415" s="97">
        <v>2</v>
      </c>
      <c r="E415" s="98"/>
      <c r="F415" s="98"/>
      <c r="G415" s="97"/>
      <c r="H415" s="97">
        <v>1</v>
      </c>
      <c r="I415" s="97"/>
      <c r="J415" s="97"/>
      <c r="K415" s="97"/>
      <c r="L415" s="97"/>
      <c r="M415" s="97"/>
      <c r="N415" s="97"/>
      <c r="O415" s="97"/>
      <c r="P415" s="97"/>
      <c r="Q415" s="97"/>
      <c r="R415" s="9"/>
      <c r="S415" s="140" t="s">
        <v>284</v>
      </c>
      <c r="T415" s="140" t="s">
        <v>285</v>
      </c>
      <c r="U415" s="178" t="s">
        <v>245</v>
      </c>
      <c r="V415" s="172">
        <f>X415+Z414+AB414+AD414</f>
        <v>31256.8</v>
      </c>
      <c r="W415" s="172">
        <f>Y414+AA414+AC414+AE414</f>
        <v>0</v>
      </c>
      <c r="X415" s="71">
        <v>31256.8</v>
      </c>
      <c r="Y415" s="97">
        <v>0</v>
      </c>
      <c r="Z415" s="97">
        <v>0</v>
      </c>
      <c r="AA415" s="97">
        <v>0</v>
      </c>
      <c r="AB415" s="97">
        <v>0</v>
      </c>
      <c r="AC415" s="97">
        <v>0</v>
      </c>
      <c r="AD415" s="97">
        <v>0</v>
      </c>
      <c r="AE415" s="97">
        <v>0</v>
      </c>
      <c r="AF415" s="327"/>
      <c r="AG415" s="328"/>
    </row>
    <row r="416" spans="1:33" s="67" customFormat="1" ht="17.25" customHeight="1">
      <c r="A416" s="230" t="s">
        <v>59</v>
      </c>
      <c r="B416" s="232" t="s">
        <v>235</v>
      </c>
      <c r="C416" s="305" t="s">
        <v>31</v>
      </c>
      <c r="D416" s="93"/>
      <c r="E416" s="94"/>
      <c r="F416" s="94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5"/>
      <c r="S416" s="96"/>
      <c r="T416" s="96"/>
      <c r="U416" s="68" t="s">
        <v>12</v>
      </c>
      <c r="V416" s="69">
        <f>SUM(V417:V421)</f>
        <v>69300</v>
      </c>
      <c r="W416" s="69">
        <f>SUM(W417:W421)</f>
        <v>0</v>
      </c>
      <c r="X416" s="69">
        <f>SUM(X417:X421)</f>
        <v>69300</v>
      </c>
      <c r="Y416" s="69">
        <f aca="true" t="shared" si="137" ref="Y416:AE416">SUM(Y417:Y421)</f>
        <v>0</v>
      </c>
      <c r="Z416" s="69">
        <f t="shared" si="137"/>
        <v>0</v>
      </c>
      <c r="AA416" s="69">
        <f t="shared" si="137"/>
        <v>0</v>
      </c>
      <c r="AB416" s="69">
        <f t="shared" si="137"/>
        <v>0</v>
      </c>
      <c r="AC416" s="69">
        <f t="shared" si="137"/>
        <v>0</v>
      </c>
      <c r="AD416" s="69">
        <f t="shared" si="137"/>
        <v>0</v>
      </c>
      <c r="AE416" s="69">
        <f t="shared" si="137"/>
        <v>0</v>
      </c>
      <c r="AF416" s="323" t="s">
        <v>13</v>
      </c>
      <c r="AG416" s="324"/>
    </row>
    <row r="417" spans="1:33" s="67" customFormat="1" ht="17.25" customHeight="1">
      <c r="A417" s="231"/>
      <c r="B417" s="233"/>
      <c r="C417" s="306"/>
      <c r="D417" s="97"/>
      <c r="E417" s="98"/>
      <c r="F417" s="98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"/>
      <c r="S417" s="65"/>
      <c r="T417" s="65"/>
      <c r="U417" s="66" t="s">
        <v>81</v>
      </c>
      <c r="V417" s="97">
        <f aca="true" t="shared" si="138" ref="V417:W419">X417+Z417+AB417+AD417</f>
        <v>0</v>
      </c>
      <c r="W417" s="97">
        <f t="shared" si="138"/>
        <v>0</v>
      </c>
      <c r="X417" s="71">
        <v>0</v>
      </c>
      <c r="Y417" s="97">
        <v>0</v>
      </c>
      <c r="Z417" s="97">
        <v>0</v>
      </c>
      <c r="AA417" s="97">
        <v>0</v>
      </c>
      <c r="AB417" s="97">
        <v>0</v>
      </c>
      <c r="AC417" s="97">
        <v>0</v>
      </c>
      <c r="AD417" s="97">
        <v>0</v>
      </c>
      <c r="AE417" s="97">
        <v>0</v>
      </c>
      <c r="AF417" s="325"/>
      <c r="AG417" s="326"/>
    </row>
    <row r="418" spans="1:33" s="67" customFormat="1" ht="17.25" customHeight="1">
      <c r="A418" s="231"/>
      <c r="B418" s="233"/>
      <c r="C418" s="306"/>
      <c r="D418" s="97"/>
      <c r="E418" s="98"/>
      <c r="F418" s="98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"/>
      <c r="S418" s="99"/>
      <c r="T418" s="99"/>
      <c r="U418" s="66" t="s">
        <v>82</v>
      </c>
      <c r="V418" s="97">
        <f t="shared" si="138"/>
        <v>0</v>
      </c>
      <c r="W418" s="97">
        <f t="shared" si="138"/>
        <v>0</v>
      </c>
      <c r="X418" s="71">
        <v>0</v>
      </c>
      <c r="Y418" s="97">
        <v>0</v>
      </c>
      <c r="Z418" s="97">
        <v>0</v>
      </c>
      <c r="AA418" s="97">
        <v>0</v>
      </c>
      <c r="AB418" s="97">
        <v>0</v>
      </c>
      <c r="AC418" s="97">
        <v>0</v>
      </c>
      <c r="AD418" s="97">
        <v>0</v>
      </c>
      <c r="AE418" s="97">
        <v>0</v>
      </c>
      <c r="AF418" s="325"/>
      <c r="AG418" s="326"/>
    </row>
    <row r="419" spans="1:33" s="67" customFormat="1" ht="17.25" customHeight="1">
      <c r="A419" s="231"/>
      <c r="B419" s="233"/>
      <c r="C419" s="306"/>
      <c r="D419" s="97"/>
      <c r="E419" s="98"/>
      <c r="F419" s="98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"/>
      <c r="S419" s="65"/>
      <c r="T419" s="65"/>
      <c r="U419" s="66" t="s">
        <v>236</v>
      </c>
      <c r="V419" s="97">
        <f t="shared" si="138"/>
        <v>0</v>
      </c>
      <c r="W419" s="97">
        <f t="shared" si="138"/>
        <v>0</v>
      </c>
      <c r="X419" s="71">
        <v>0</v>
      </c>
      <c r="Y419" s="97">
        <v>0</v>
      </c>
      <c r="Z419" s="97">
        <v>0</v>
      </c>
      <c r="AA419" s="97">
        <v>0</v>
      </c>
      <c r="AB419" s="97">
        <v>0</v>
      </c>
      <c r="AC419" s="97">
        <v>0</v>
      </c>
      <c r="AD419" s="97">
        <v>0</v>
      </c>
      <c r="AE419" s="97">
        <v>0</v>
      </c>
      <c r="AF419" s="325"/>
      <c r="AG419" s="326"/>
    </row>
    <row r="420" spans="1:33" s="67" customFormat="1" ht="17.25" customHeight="1">
      <c r="A420" s="231"/>
      <c r="B420" s="233"/>
      <c r="C420" s="306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1" t="s">
        <v>237</v>
      </c>
      <c r="V420" s="180">
        <f>X420+Z420+AB420+AD420</f>
        <v>0</v>
      </c>
      <c r="W420" s="180">
        <f>Y420+AA420+AC420+AE420</f>
        <v>0</v>
      </c>
      <c r="X420" s="71">
        <v>0</v>
      </c>
      <c r="Y420" s="97">
        <v>0</v>
      </c>
      <c r="Z420" s="97">
        <v>0</v>
      </c>
      <c r="AA420" s="97">
        <v>0</v>
      </c>
      <c r="AB420" s="97">
        <v>0</v>
      </c>
      <c r="AC420" s="97">
        <v>0</v>
      </c>
      <c r="AD420" s="97">
        <v>0</v>
      </c>
      <c r="AE420" s="97">
        <v>0</v>
      </c>
      <c r="AF420" s="325"/>
      <c r="AG420" s="326"/>
    </row>
    <row r="421" spans="1:33" s="67" customFormat="1" ht="17.25" customHeight="1">
      <c r="A421" s="231"/>
      <c r="B421" s="233"/>
      <c r="C421" s="306"/>
      <c r="D421" s="97"/>
      <c r="E421" s="98"/>
      <c r="F421" s="98">
        <v>1</v>
      </c>
      <c r="G421" s="173"/>
      <c r="H421" s="173">
        <v>1</v>
      </c>
      <c r="I421" s="97"/>
      <c r="J421" s="97"/>
      <c r="K421" s="97"/>
      <c r="L421" s="97"/>
      <c r="M421" s="97"/>
      <c r="N421" s="97"/>
      <c r="O421" s="97"/>
      <c r="P421" s="97"/>
      <c r="Q421" s="97"/>
      <c r="R421" s="9"/>
      <c r="S421" s="140" t="s">
        <v>284</v>
      </c>
      <c r="T421" s="140" t="s">
        <v>285</v>
      </c>
      <c r="U421" s="181" t="s">
        <v>238</v>
      </c>
      <c r="V421" s="133">
        <f>X421+Z420+AB420+AD420</f>
        <v>69300</v>
      </c>
      <c r="W421" s="133">
        <f>Y420+AA420+AC420+AE420</f>
        <v>0</v>
      </c>
      <c r="X421" s="71">
        <v>69300</v>
      </c>
      <c r="Y421" s="97">
        <v>0</v>
      </c>
      <c r="Z421" s="97">
        <v>0</v>
      </c>
      <c r="AA421" s="97">
        <v>0</v>
      </c>
      <c r="AB421" s="97">
        <v>0</v>
      </c>
      <c r="AC421" s="97">
        <v>0</v>
      </c>
      <c r="AD421" s="97">
        <v>0</v>
      </c>
      <c r="AE421" s="97">
        <v>0</v>
      </c>
      <c r="AF421" s="325"/>
      <c r="AG421" s="326"/>
    </row>
    <row r="422" spans="1:33" s="67" customFormat="1" ht="17.25" customHeight="1">
      <c r="A422" s="231"/>
      <c r="B422" s="233"/>
      <c r="C422" s="97"/>
      <c r="D422" s="97"/>
      <c r="E422" s="98"/>
      <c r="F422" s="98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"/>
      <c r="S422" s="99"/>
      <c r="T422" s="99"/>
      <c r="U422" s="66" t="s">
        <v>244</v>
      </c>
      <c r="V422" s="97">
        <f>X422+Z422+AB422+AD422</f>
        <v>0</v>
      </c>
      <c r="W422" s="97">
        <f>Y422+AA422+AC422+AE422</f>
        <v>0</v>
      </c>
      <c r="X422" s="71">
        <v>0</v>
      </c>
      <c r="Y422" s="97">
        <v>0</v>
      </c>
      <c r="Z422" s="97">
        <v>0</v>
      </c>
      <c r="AA422" s="97">
        <v>0</v>
      </c>
      <c r="AB422" s="97">
        <v>0</v>
      </c>
      <c r="AC422" s="97">
        <v>0</v>
      </c>
      <c r="AD422" s="97">
        <v>0</v>
      </c>
      <c r="AE422" s="97">
        <v>0</v>
      </c>
      <c r="AF422" s="325"/>
      <c r="AG422" s="326"/>
    </row>
    <row r="423" spans="1:33" s="67" customFormat="1" ht="164.25" customHeight="1" thickBot="1">
      <c r="A423" s="257"/>
      <c r="B423" s="272"/>
      <c r="C423" s="100"/>
      <c r="D423" s="97"/>
      <c r="E423" s="98"/>
      <c r="F423" s="98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"/>
      <c r="S423" s="65"/>
      <c r="T423" s="65"/>
      <c r="U423" s="66" t="s">
        <v>245</v>
      </c>
      <c r="V423" s="97">
        <f>X423+Z423+AB423+AD423</f>
        <v>0</v>
      </c>
      <c r="W423" s="97">
        <f>Y423+AA423+AC423+AE423</f>
        <v>0</v>
      </c>
      <c r="X423" s="71">
        <v>0</v>
      </c>
      <c r="Y423" s="97">
        <v>0</v>
      </c>
      <c r="Z423" s="97">
        <v>0</v>
      </c>
      <c r="AA423" s="97">
        <v>0</v>
      </c>
      <c r="AB423" s="97">
        <v>0</v>
      </c>
      <c r="AC423" s="97">
        <v>0</v>
      </c>
      <c r="AD423" s="97">
        <v>0</v>
      </c>
      <c r="AE423" s="97">
        <v>0</v>
      </c>
      <c r="AF423" s="327"/>
      <c r="AG423" s="328"/>
    </row>
    <row r="424" spans="1:33" s="67" customFormat="1" ht="17.25" customHeight="1">
      <c r="A424" s="230" t="s">
        <v>61</v>
      </c>
      <c r="B424" s="232" t="s">
        <v>32</v>
      </c>
      <c r="C424" s="305" t="s">
        <v>88</v>
      </c>
      <c r="D424" s="93"/>
      <c r="E424" s="94"/>
      <c r="F424" s="94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5"/>
      <c r="S424" s="96"/>
      <c r="T424" s="96"/>
      <c r="U424" s="68" t="s">
        <v>12</v>
      </c>
      <c r="V424" s="69">
        <f aca="true" t="shared" si="139" ref="V424:AE424">SUM(V425:V429)</f>
        <v>60000</v>
      </c>
      <c r="W424" s="69">
        <f t="shared" si="139"/>
        <v>0</v>
      </c>
      <c r="X424" s="69">
        <f t="shared" si="139"/>
        <v>60000</v>
      </c>
      <c r="Y424" s="69">
        <f t="shared" si="139"/>
        <v>0</v>
      </c>
      <c r="Z424" s="69">
        <f t="shared" si="139"/>
        <v>0</v>
      </c>
      <c r="AA424" s="69">
        <f t="shared" si="139"/>
        <v>0</v>
      </c>
      <c r="AB424" s="69">
        <f t="shared" si="139"/>
        <v>0</v>
      </c>
      <c r="AC424" s="69">
        <f t="shared" si="139"/>
        <v>0</v>
      </c>
      <c r="AD424" s="69">
        <f t="shared" si="139"/>
        <v>0</v>
      </c>
      <c r="AE424" s="69">
        <f t="shared" si="139"/>
        <v>0</v>
      </c>
      <c r="AF424" s="323" t="s">
        <v>13</v>
      </c>
      <c r="AG424" s="324"/>
    </row>
    <row r="425" spans="1:33" s="67" customFormat="1" ht="17.25" customHeight="1">
      <c r="A425" s="231"/>
      <c r="B425" s="233"/>
      <c r="C425" s="306"/>
      <c r="D425" s="97"/>
      <c r="E425" s="98"/>
      <c r="F425" s="98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"/>
      <c r="S425" s="65"/>
      <c r="T425" s="65"/>
      <c r="U425" s="66" t="s">
        <v>81</v>
      </c>
      <c r="V425" s="97">
        <f aca="true" t="shared" si="140" ref="V425:W427">X425+Z425+AB425+AD425</f>
        <v>0</v>
      </c>
      <c r="W425" s="97">
        <f t="shared" si="140"/>
        <v>0</v>
      </c>
      <c r="X425" s="71">
        <v>0</v>
      </c>
      <c r="Y425" s="97">
        <v>0</v>
      </c>
      <c r="Z425" s="97">
        <v>0</v>
      </c>
      <c r="AA425" s="97">
        <v>0</v>
      </c>
      <c r="AB425" s="97">
        <v>0</v>
      </c>
      <c r="AC425" s="97">
        <v>0</v>
      </c>
      <c r="AD425" s="97">
        <v>0</v>
      </c>
      <c r="AE425" s="97">
        <v>0</v>
      </c>
      <c r="AF425" s="325"/>
      <c r="AG425" s="326"/>
    </row>
    <row r="426" spans="1:33" s="67" customFormat="1" ht="17.25" customHeight="1">
      <c r="A426" s="231"/>
      <c r="B426" s="233"/>
      <c r="C426" s="306"/>
      <c r="D426" s="97"/>
      <c r="E426" s="98"/>
      <c r="F426" s="98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"/>
      <c r="S426" s="99"/>
      <c r="T426" s="99"/>
      <c r="U426" s="66" t="s">
        <v>82</v>
      </c>
      <c r="V426" s="97">
        <f t="shared" si="140"/>
        <v>0</v>
      </c>
      <c r="W426" s="97">
        <f t="shared" si="140"/>
        <v>0</v>
      </c>
      <c r="X426" s="71">
        <v>0</v>
      </c>
      <c r="Y426" s="97">
        <v>0</v>
      </c>
      <c r="Z426" s="97">
        <v>0</v>
      </c>
      <c r="AA426" s="97">
        <v>0</v>
      </c>
      <c r="AB426" s="97">
        <v>0</v>
      </c>
      <c r="AC426" s="97">
        <v>0</v>
      </c>
      <c r="AD426" s="97">
        <v>0</v>
      </c>
      <c r="AE426" s="97">
        <v>0</v>
      </c>
      <c r="AF426" s="325"/>
      <c r="AG426" s="326"/>
    </row>
    <row r="427" spans="1:33" s="67" customFormat="1" ht="17.25" customHeight="1">
      <c r="A427" s="231"/>
      <c r="B427" s="233"/>
      <c r="C427" s="306"/>
      <c r="D427" s="97"/>
      <c r="E427" s="98"/>
      <c r="F427" s="98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"/>
      <c r="S427" s="65"/>
      <c r="T427" s="65"/>
      <c r="U427" s="66" t="s">
        <v>236</v>
      </c>
      <c r="V427" s="97">
        <f t="shared" si="140"/>
        <v>0</v>
      </c>
      <c r="W427" s="97">
        <f t="shared" si="140"/>
        <v>0</v>
      </c>
      <c r="X427" s="71">
        <v>0</v>
      </c>
      <c r="Y427" s="97">
        <v>0</v>
      </c>
      <c r="Z427" s="97">
        <v>0</v>
      </c>
      <c r="AA427" s="97">
        <v>0</v>
      </c>
      <c r="AB427" s="97">
        <v>0</v>
      </c>
      <c r="AC427" s="97">
        <v>0</v>
      </c>
      <c r="AD427" s="97">
        <v>0</v>
      </c>
      <c r="AE427" s="97">
        <v>0</v>
      </c>
      <c r="AF427" s="325"/>
      <c r="AG427" s="326"/>
    </row>
    <row r="428" spans="1:33" s="67" customFormat="1" ht="17.25" customHeight="1">
      <c r="A428" s="231"/>
      <c r="B428" s="233"/>
      <c r="C428" s="306"/>
      <c r="D428" s="97"/>
      <c r="E428" s="98"/>
      <c r="F428" s="98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"/>
      <c r="U428" s="66" t="s">
        <v>237</v>
      </c>
      <c r="V428" s="133">
        <f aca="true" t="shared" si="141" ref="V428:W431">X428+Z428+AB428+AD428</f>
        <v>0</v>
      </c>
      <c r="W428" s="133">
        <f t="shared" si="141"/>
        <v>0</v>
      </c>
      <c r="X428" s="71">
        <v>0</v>
      </c>
      <c r="Y428" s="97">
        <v>0</v>
      </c>
      <c r="Z428" s="97">
        <v>0</v>
      </c>
      <c r="AA428" s="97">
        <v>0</v>
      </c>
      <c r="AB428" s="97">
        <v>0</v>
      </c>
      <c r="AC428" s="97">
        <v>0</v>
      </c>
      <c r="AD428" s="97">
        <v>0</v>
      </c>
      <c r="AE428" s="97">
        <v>0</v>
      </c>
      <c r="AF428" s="325"/>
      <c r="AG428" s="326"/>
    </row>
    <row r="429" spans="1:33" s="67" customFormat="1" ht="17.25" customHeight="1">
      <c r="A429" s="231"/>
      <c r="B429" s="233"/>
      <c r="C429" s="306"/>
      <c r="D429" s="173">
        <v>1</v>
      </c>
      <c r="E429" s="98"/>
      <c r="F429" s="98">
        <v>1</v>
      </c>
      <c r="G429" s="173"/>
      <c r="H429" s="173">
        <v>1</v>
      </c>
      <c r="I429" s="97"/>
      <c r="J429" s="97"/>
      <c r="K429" s="97"/>
      <c r="L429" s="97"/>
      <c r="M429" s="97"/>
      <c r="N429" s="97"/>
      <c r="O429" s="97"/>
      <c r="P429" s="97"/>
      <c r="Q429" s="97"/>
      <c r="R429" s="9"/>
      <c r="S429" s="140" t="s">
        <v>284</v>
      </c>
      <c r="T429" s="140" t="s">
        <v>285</v>
      </c>
      <c r="U429" s="66" t="s">
        <v>238</v>
      </c>
      <c r="V429" s="172">
        <f t="shared" si="141"/>
        <v>60000</v>
      </c>
      <c r="W429" s="172">
        <f t="shared" si="141"/>
        <v>0</v>
      </c>
      <c r="X429" s="71">
        <v>60000</v>
      </c>
      <c r="Y429" s="97">
        <v>0</v>
      </c>
      <c r="Z429" s="97">
        <v>0</v>
      </c>
      <c r="AA429" s="97">
        <v>0</v>
      </c>
      <c r="AB429" s="97">
        <v>0</v>
      </c>
      <c r="AC429" s="97">
        <v>0</v>
      </c>
      <c r="AD429" s="97">
        <v>0</v>
      </c>
      <c r="AE429" s="97">
        <v>0</v>
      </c>
      <c r="AF429" s="325"/>
      <c r="AG429" s="326"/>
    </row>
    <row r="430" spans="1:33" s="67" customFormat="1" ht="17.25" customHeight="1">
      <c r="A430" s="231"/>
      <c r="B430" s="233"/>
      <c r="C430" s="97"/>
      <c r="D430" s="97"/>
      <c r="E430" s="98"/>
      <c r="F430" s="98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"/>
      <c r="S430" s="99"/>
      <c r="T430" s="99"/>
      <c r="U430" s="66" t="s">
        <v>244</v>
      </c>
      <c r="V430" s="97">
        <f t="shared" si="141"/>
        <v>0</v>
      </c>
      <c r="W430" s="97">
        <f t="shared" si="141"/>
        <v>0</v>
      </c>
      <c r="X430" s="71">
        <v>0</v>
      </c>
      <c r="Y430" s="97">
        <v>0</v>
      </c>
      <c r="Z430" s="97">
        <v>0</v>
      </c>
      <c r="AA430" s="97">
        <v>0</v>
      </c>
      <c r="AB430" s="97">
        <v>0</v>
      </c>
      <c r="AC430" s="97">
        <v>0</v>
      </c>
      <c r="AD430" s="97">
        <v>0</v>
      </c>
      <c r="AE430" s="97">
        <v>0</v>
      </c>
      <c r="AF430" s="325"/>
      <c r="AG430" s="326"/>
    </row>
    <row r="431" spans="1:33" s="67" customFormat="1" ht="17.25" customHeight="1" thickBot="1">
      <c r="A431" s="257"/>
      <c r="B431" s="272"/>
      <c r="C431" s="100"/>
      <c r="D431" s="97"/>
      <c r="E431" s="98"/>
      <c r="F431" s="98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"/>
      <c r="S431" s="65"/>
      <c r="T431" s="65"/>
      <c r="U431" s="66" t="s">
        <v>245</v>
      </c>
      <c r="V431" s="97">
        <f t="shared" si="141"/>
        <v>0</v>
      </c>
      <c r="W431" s="97">
        <f t="shared" si="141"/>
        <v>0</v>
      </c>
      <c r="X431" s="71">
        <v>0</v>
      </c>
      <c r="Y431" s="97">
        <v>0</v>
      </c>
      <c r="Z431" s="97">
        <v>0</v>
      </c>
      <c r="AA431" s="97">
        <v>0</v>
      </c>
      <c r="AB431" s="97">
        <v>0</v>
      </c>
      <c r="AC431" s="97">
        <v>0</v>
      </c>
      <c r="AD431" s="97">
        <v>0</v>
      </c>
      <c r="AE431" s="97">
        <v>0</v>
      </c>
      <c r="AF431" s="327"/>
      <c r="AG431" s="328"/>
    </row>
    <row r="432" spans="1:33" s="67" customFormat="1" ht="17.25" customHeight="1">
      <c r="A432" s="230" t="s">
        <v>63</v>
      </c>
      <c r="B432" s="232" t="s">
        <v>33</v>
      </c>
      <c r="C432" s="305" t="s">
        <v>34</v>
      </c>
      <c r="D432" s="93"/>
      <c r="E432" s="94"/>
      <c r="F432" s="94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5"/>
      <c r="S432" s="96"/>
      <c r="T432" s="96"/>
      <c r="U432" s="68" t="s">
        <v>12</v>
      </c>
      <c r="V432" s="69">
        <f>SUM(V433:V437)</f>
        <v>5445.3</v>
      </c>
      <c r="W432" s="69">
        <f>SUM(W433:W437)</f>
        <v>0</v>
      </c>
      <c r="X432" s="69">
        <f>SUM(X433:X437)</f>
        <v>5445.3</v>
      </c>
      <c r="Y432" s="69">
        <f aca="true" t="shared" si="142" ref="Y432:AE432">SUM(Y433:Y437)</f>
        <v>0</v>
      </c>
      <c r="Z432" s="69">
        <f t="shared" si="142"/>
        <v>0</v>
      </c>
      <c r="AA432" s="69">
        <f t="shared" si="142"/>
        <v>0</v>
      </c>
      <c r="AB432" s="69">
        <f t="shared" si="142"/>
        <v>0</v>
      </c>
      <c r="AC432" s="69">
        <f t="shared" si="142"/>
        <v>0</v>
      </c>
      <c r="AD432" s="69">
        <f t="shared" si="142"/>
        <v>0</v>
      </c>
      <c r="AE432" s="69">
        <f t="shared" si="142"/>
        <v>0</v>
      </c>
      <c r="AF432" s="323" t="s">
        <v>13</v>
      </c>
      <c r="AG432" s="324"/>
    </row>
    <row r="433" spans="1:33" s="67" customFormat="1" ht="17.25" customHeight="1">
      <c r="A433" s="231"/>
      <c r="B433" s="233"/>
      <c r="C433" s="306"/>
      <c r="D433" s="97"/>
      <c r="E433" s="98"/>
      <c r="F433" s="98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"/>
      <c r="S433" s="65"/>
      <c r="T433" s="65"/>
      <c r="U433" s="66" t="s">
        <v>81</v>
      </c>
      <c r="V433" s="97">
        <f aca="true" t="shared" si="143" ref="V433:W435">X433+Z433+AB433+AD433</f>
        <v>0</v>
      </c>
      <c r="W433" s="97">
        <f t="shared" si="143"/>
        <v>0</v>
      </c>
      <c r="X433" s="71">
        <v>0</v>
      </c>
      <c r="Y433" s="97">
        <v>0</v>
      </c>
      <c r="Z433" s="97">
        <v>0</v>
      </c>
      <c r="AA433" s="97">
        <v>0</v>
      </c>
      <c r="AB433" s="97">
        <v>0</v>
      </c>
      <c r="AC433" s="97">
        <v>0</v>
      </c>
      <c r="AD433" s="97">
        <v>0</v>
      </c>
      <c r="AE433" s="97">
        <v>0</v>
      </c>
      <c r="AF433" s="325"/>
      <c r="AG433" s="326"/>
    </row>
    <row r="434" spans="1:33" s="67" customFormat="1" ht="17.25" customHeight="1">
      <c r="A434" s="231"/>
      <c r="B434" s="233"/>
      <c r="C434" s="306"/>
      <c r="D434" s="97"/>
      <c r="E434" s="98"/>
      <c r="F434" s="98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"/>
      <c r="S434" s="99"/>
      <c r="T434" s="99"/>
      <c r="U434" s="66" t="s">
        <v>82</v>
      </c>
      <c r="V434" s="97">
        <f t="shared" si="143"/>
        <v>0</v>
      </c>
      <c r="W434" s="97">
        <f t="shared" si="143"/>
        <v>0</v>
      </c>
      <c r="X434" s="71">
        <v>0</v>
      </c>
      <c r="Y434" s="97">
        <v>0</v>
      </c>
      <c r="Z434" s="97">
        <v>0</v>
      </c>
      <c r="AA434" s="97">
        <v>0</v>
      </c>
      <c r="AB434" s="97">
        <v>0</v>
      </c>
      <c r="AC434" s="97">
        <v>0</v>
      </c>
      <c r="AD434" s="97">
        <v>0</v>
      </c>
      <c r="AE434" s="97">
        <v>0</v>
      </c>
      <c r="AF434" s="325"/>
      <c r="AG434" s="326"/>
    </row>
    <row r="435" spans="1:33" s="67" customFormat="1" ht="17.25" customHeight="1">
      <c r="A435" s="231"/>
      <c r="B435" s="233"/>
      <c r="C435" s="306"/>
      <c r="D435" s="97"/>
      <c r="E435" s="98"/>
      <c r="F435" s="98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"/>
      <c r="S435" s="65"/>
      <c r="T435" s="65"/>
      <c r="U435" s="66" t="s">
        <v>236</v>
      </c>
      <c r="V435" s="97">
        <f t="shared" si="143"/>
        <v>0</v>
      </c>
      <c r="W435" s="97">
        <f t="shared" si="143"/>
        <v>0</v>
      </c>
      <c r="X435" s="71">
        <v>0</v>
      </c>
      <c r="Y435" s="97">
        <v>0</v>
      </c>
      <c r="Z435" s="97">
        <v>0</v>
      </c>
      <c r="AA435" s="97">
        <v>0</v>
      </c>
      <c r="AB435" s="97">
        <v>0</v>
      </c>
      <c r="AC435" s="97">
        <v>0</v>
      </c>
      <c r="AD435" s="97">
        <v>0</v>
      </c>
      <c r="AE435" s="97">
        <v>0</v>
      </c>
      <c r="AF435" s="325"/>
      <c r="AG435" s="326"/>
    </row>
    <row r="436" spans="1:33" s="67" customFormat="1" ht="17.25" customHeight="1">
      <c r="A436" s="231"/>
      <c r="B436" s="233"/>
      <c r="C436" s="306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1" t="s">
        <v>237</v>
      </c>
      <c r="V436" s="180">
        <f>X436+Z436+AB436+AD436</f>
        <v>0</v>
      </c>
      <c r="W436" s="180">
        <f>Y436+AA436+AC436+AE436</f>
        <v>0</v>
      </c>
      <c r="X436" s="71">
        <v>0</v>
      </c>
      <c r="Y436" s="97">
        <v>0</v>
      </c>
      <c r="Z436" s="97">
        <v>0</v>
      </c>
      <c r="AA436" s="97">
        <v>0</v>
      </c>
      <c r="AB436" s="97">
        <v>0</v>
      </c>
      <c r="AC436" s="97">
        <v>0</v>
      </c>
      <c r="AD436" s="97">
        <v>0</v>
      </c>
      <c r="AE436" s="97">
        <v>0</v>
      </c>
      <c r="AF436" s="325"/>
      <c r="AG436" s="326"/>
    </row>
    <row r="437" spans="1:33" s="67" customFormat="1" ht="17.25" customHeight="1">
      <c r="A437" s="231"/>
      <c r="B437" s="233"/>
      <c r="C437" s="306"/>
      <c r="D437" s="173">
        <v>0.25</v>
      </c>
      <c r="E437" s="98"/>
      <c r="F437" s="98">
        <v>1</v>
      </c>
      <c r="G437" s="173"/>
      <c r="H437" s="173">
        <v>1</v>
      </c>
      <c r="I437" s="97"/>
      <c r="J437" s="97"/>
      <c r="K437" s="97"/>
      <c r="L437" s="97"/>
      <c r="M437" s="97"/>
      <c r="N437" s="97"/>
      <c r="O437" s="97"/>
      <c r="P437" s="97"/>
      <c r="Q437" s="97"/>
      <c r="R437" s="9"/>
      <c r="S437" s="140" t="s">
        <v>284</v>
      </c>
      <c r="T437" s="140" t="s">
        <v>285</v>
      </c>
      <c r="U437" s="181" t="s">
        <v>238</v>
      </c>
      <c r="V437" s="133">
        <f>X437+Z436+AB436+AD436</f>
        <v>5445.3</v>
      </c>
      <c r="W437" s="133">
        <f>Y436+AA436+AC436+AE436</f>
        <v>0</v>
      </c>
      <c r="X437" s="71">
        <v>5445.3</v>
      </c>
      <c r="Y437" s="97">
        <v>0</v>
      </c>
      <c r="Z437" s="97">
        <v>0</v>
      </c>
      <c r="AA437" s="97">
        <v>0</v>
      </c>
      <c r="AB437" s="97">
        <v>0</v>
      </c>
      <c r="AC437" s="97">
        <v>0</v>
      </c>
      <c r="AD437" s="97">
        <v>0</v>
      </c>
      <c r="AE437" s="97">
        <v>0</v>
      </c>
      <c r="AF437" s="325"/>
      <c r="AG437" s="326"/>
    </row>
    <row r="438" spans="1:33" s="67" customFormat="1" ht="17.25" customHeight="1">
      <c r="A438" s="231"/>
      <c r="B438" s="233"/>
      <c r="C438" s="97"/>
      <c r="D438" s="97"/>
      <c r="E438" s="98"/>
      <c r="F438" s="98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"/>
      <c r="S438" s="99"/>
      <c r="T438" s="99"/>
      <c r="U438" s="181" t="s">
        <v>244</v>
      </c>
      <c r="V438" s="97">
        <f>X438+Z438+AB438+AD438</f>
        <v>0</v>
      </c>
      <c r="W438" s="97">
        <f>Y438+AA438+AC438+AE438</f>
        <v>0</v>
      </c>
      <c r="X438" s="71">
        <v>0</v>
      </c>
      <c r="Y438" s="97">
        <v>0</v>
      </c>
      <c r="Z438" s="97">
        <v>0</v>
      </c>
      <c r="AA438" s="97">
        <v>0</v>
      </c>
      <c r="AB438" s="97">
        <v>0</v>
      </c>
      <c r="AC438" s="97">
        <v>0</v>
      </c>
      <c r="AD438" s="97">
        <v>0</v>
      </c>
      <c r="AE438" s="97">
        <v>0</v>
      </c>
      <c r="AF438" s="325"/>
      <c r="AG438" s="326"/>
    </row>
    <row r="439" spans="1:33" s="67" customFormat="1" ht="17.25" customHeight="1" thickBot="1">
      <c r="A439" s="257"/>
      <c r="B439" s="272"/>
      <c r="C439" s="100"/>
      <c r="D439" s="97"/>
      <c r="E439" s="98"/>
      <c r="F439" s="98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"/>
      <c r="S439" s="65"/>
      <c r="T439" s="65"/>
      <c r="U439" s="66" t="s">
        <v>245</v>
      </c>
      <c r="V439" s="97">
        <f>X439+Z439+AB439+AD439</f>
        <v>0</v>
      </c>
      <c r="W439" s="97">
        <f>Y439+AA439+AC439+AE439</f>
        <v>0</v>
      </c>
      <c r="X439" s="71">
        <v>0</v>
      </c>
      <c r="Y439" s="97">
        <v>0</v>
      </c>
      <c r="Z439" s="97">
        <v>0</v>
      </c>
      <c r="AA439" s="97">
        <v>0</v>
      </c>
      <c r="AB439" s="97">
        <v>0</v>
      </c>
      <c r="AC439" s="97">
        <v>0</v>
      </c>
      <c r="AD439" s="97">
        <v>0</v>
      </c>
      <c r="AE439" s="97">
        <v>0</v>
      </c>
      <c r="AF439" s="327"/>
      <c r="AG439" s="328"/>
    </row>
    <row r="440" spans="1:33" s="67" customFormat="1" ht="17.25" customHeight="1">
      <c r="A440" s="230" t="s">
        <v>64</v>
      </c>
      <c r="B440" s="232" t="s">
        <v>35</v>
      </c>
      <c r="C440" s="305" t="s">
        <v>36</v>
      </c>
      <c r="D440" s="93"/>
      <c r="E440" s="94"/>
      <c r="F440" s="94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5"/>
      <c r="S440" s="96"/>
      <c r="T440" s="96"/>
      <c r="U440" s="68" t="s">
        <v>12</v>
      </c>
      <c r="V440" s="69">
        <f aca="true" t="shared" si="144" ref="V440:AE440">SUM(V441:V445)</f>
        <v>12600</v>
      </c>
      <c r="W440" s="69">
        <f t="shared" si="144"/>
        <v>0</v>
      </c>
      <c r="X440" s="69">
        <f t="shared" si="144"/>
        <v>12600</v>
      </c>
      <c r="Y440" s="69">
        <f t="shared" si="144"/>
        <v>0</v>
      </c>
      <c r="Z440" s="69">
        <f t="shared" si="144"/>
        <v>0</v>
      </c>
      <c r="AA440" s="69">
        <f t="shared" si="144"/>
        <v>0</v>
      </c>
      <c r="AB440" s="69">
        <f t="shared" si="144"/>
        <v>0</v>
      </c>
      <c r="AC440" s="69">
        <f t="shared" si="144"/>
        <v>0</v>
      </c>
      <c r="AD440" s="69">
        <f t="shared" si="144"/>
        <v>0</v>
      </c>
      <c r="AE440" s="69">
        <f t="shared" si="144"/>
        <v>0</v>
      </c>
      <c r="AF440" s="323" t="s">
        <v>13</v>
      </c>
      <c r="AG440" s="324"/>
    </row>
    <row r="441" spans="1:33" s="67" customFormat="1" ht="17.25" customHeight="1">
      <c r="A441" s="231"/>
      <c r="B441" s="233"/>
      <c r="C441" s="306"/>
      <c r="D441" s="97"/>
      <c r="E441" s="98"/>
      <c r="F441" s="98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"/>
      <c r="S441" s="65"/>
      <c r="T441" s="65"/>
      <c r="U441" s="66" t="s">
        <v>81</v>
      </c>
      <c r="V441" s="97">
        <f aca="true" t="shared" si="145" ref="V441:W445">X441+Z441+AB441+AD441</f>
        <v>0</v>
      </c>
      <c r="W441" s="97">
        <f t="shared" si="145"/>
        <v>0</v>
      </c>
      <c r="X441" s="71">
        <v>0</v>
      </c>
      <c r="Y441" s="97">
        <v>0</v>
      </c>
      <c r="Z441" s="97">
        <v>0</v>
      </c>
      <c r="AA441" s="97">
        <v>0</v>
      </c>
      <c r="AB441" s="97">
        <v>0</v>
      </c>
      <c r="AC441" s="97">
        <v>0</v>
      </c>
      <c r="AD441" s="97">
        <v>0</v>
      </c>
      <c r="AE441" s="97">
        <v>0</v>
      </c>
      <c r="AF441" s="325"/>
      <c r="AG441" s="326"/>
    </row>
    <row r="442" spans="1:33" s="67" customFormat="1" ht="17.25" customHeight="1">
      <c r="A442" s="231"/>
      <c r="B442" s="233"/>
      <c r="C442" s="306"/>
      <c r="D442" s="97"/>
      <c r="E442" s="98"/>
      <c r="F442" s="98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"/>
      <c r="S442" s="99"/>
      <c r="T442" s="99"/>
      <c r="U442" s="66" t="s">
        <v>82</v>
      </c>
      <c r="V442" s="97">
        <f t="shared" si="145"/>
        <v>0</v>
      </c>
      <c r="W442" s="97">
        <f t="shared" si="145"/>
        <v>0</v>
      </c>
      <c r="X442" s="71">
        <v>0</v>
      </c>
      <c r="Y442" s="97">
        <v>0</v>
      </c>
      <c r="Z442" s="97">
        <v>0</v>
      </c>
      <c r="AA442" s="97">
        <v>0</v>
      </c>
      <c r="AB442" s="97">
        <v>0</v>
      </c>
      <c r="AC442" s="97">
        <v>0</v>
      </c>
      <c r="AD442" s="97">
        <v>0</v>
      </c>
      <c r="AE442" s="97">
        <v>0</v>
      </c>
      <c r="AF442" s="325"/>
      <c r="AG442" s="326"/>
    </row>
    <row r="443" spans="1:33" s="67" customFormat="1" ht="17.25" customHeight="1">
      <c r="A443" s="231"/>
      <c r="B443" s="233"/>
      <c r="C443" s="306"/>
      <c r="D443" s="97"/>
      <c r="E443" s="98"/>
      <c r="F443" s="98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"/>
      <c r="S443" s="65"/>
      <c r="T443" s="65"/>
      <c r="U443" s="66" t="s">
        <v>236</v>
      </c>
      <c r="V443" s="97">
        <f t="shared" si="145"/>
        <v>0</v>
      </c>
      <c r="W443" s="97">
        <f t="shared" si="145"/>
        <v>0</v>
      </c>
      <c r="X443" s="71">
        <v>0</v>
      </c>
      <c r="Y443" s="97">
        <v>0</v>
      </c>
      <c r="Z443" s="97">
        <v>0</v>
      </c>
      <c r="AA443" s="97">
        <v>0</v>
      </c>
      <c r="AB443" s="97">
        <v>0</v>
      </c>
      <c r="AC443" s="97">
        <v>0</v>
      </c>
      <c r="AD443" s="97">
        <v>0</v>
      </c>
      <c r="AE443" s="97">
        <v>0</v>
      </c>
      <c r="AF443" s="325"/>
      <c r="AG443" s="326"/>
    </row>
    <row r="444" spans="1:33" s="67" customFormat="1" ht="17.25" customHeight="1">
      <c r="A444" s="231"/>
      <c r="B444" s="233"/>
      <c r="C444" s="306"/>
      <c r="D444" s="173">
        <v>2</v>
      </c>
      <c r="E444" s="98"/>
      <c r="F444" s="98">
        <v>1</v>
      </c>
      <c r="G444" s="173"/>
      <c r="H444" s="173">
        <v>1</v>
      </c>
      <c r="I444" s="97"/>
      <c r="J444" s="97"/>
      <c r="K444" s="97"/>
      <c r="L444" s="97"/>
      <c r="M444" s="97"/>
      <c r="N444" s="97"/>
      <c r="O444" s="97"/>
      <c r="P444" s="97"/>
      <c r="Q444" s="97"/>
      <c r="R444" s="9"/>
      <c r="S444" s="140" t="s">
        <v>284</v>
      </c>
      <c r="T444" s="140" t="s">
        <v>285</v>
      </c>
      <c r="U444" s="66" t="s">
        <v>237</v>
      </c>
      <c r="V444" s="133">
        <f>X444+Z444+AB444+AD444</f>
        <v>12600</v>
      </c>
      <c r="W444" s="133">
        <f>Y444+AA444+AC444+AE444</f>
        <v>0</v>
      </c>
      <c r="X444" s="71">
        <v>12600</v>
      </c>
      <c r="Y444" s="97">
        <v>0</v>
      </c>
      <c r="Z444" s="97">
        <v>0</v>
      </c>
      <c r="AA444" s="97">
        <v>0</v>
      </c>
      <c r="AB444" s="97">
        <v>0</v>
      </c>
      <c r="AC444" s="97">
        <v>0</v>
      </c>
      <c r="AD444" s="97">
        <v>0</v>
      </c>
      <c r="AE444" s="97">
        <v>0</v>
      </c>
      <c r="AF444" s="325"/>
      <c r="AG444" s="326"/>
    </row>
    <row r="445" spans="1:33" s="67" customFormat="1" ht="17.25" customHeight="1">
      <c r="A445" s="231"/>
      <c r="B445" s="233"/>
      <c r="C445" s="306"/>
      <c r="D445" s="97"/>
      <c r="E445" s="98"/>
      <c r="F445" s="98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"/>
      <c r="S445" s="65"/>
      <c r="T445" s="65"/>
      <c r="U445" s="66" t="s">
        <v>238</v>
      </c>
      <c r="V445" s="97">
        <f t="shared" si="145"/>
        <v>0</v>
      </c>
      <c r="W445" s="97">
        <f t="shared" si="145"/>
        <v>0</v>
      </c>
      <c r="X445" s="71">
        <v>0</v>
      </c>
      <c r="Y445" s="97">
        <v>0</v>
      </c>
      <c r="Z445" s="97">
        <v>0</v>
      </c>
      <c r="AA445" s="97">
        <v>0</v>
      </c>
      <c r="AB445" s="97">
        <v>0</v>
      </c>
      <c r="AC445" s="97">
        <v>0</v>
      </c>
      <c r="AD445" s="97">
        <v>0</v>
      </c>
      <c r="AE445" s="97">
        <v>0</v>
      </c>
      <c r="AF445" s="325"/>
      <c r="AG445" s="326"/>
    </row>
    <row r="446" spans="1:33" s="67" customFormat="1" ht="17.25" customHeight="1">
      <c r="A446" s="231"/>
      <c r="B446" s="233"/>
      <c r="C446" s="97"/>
      <c r="D446" s="97"/>
      <c r="E446" s="98"/>
      <c r="F446" s="98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"/>
      <c r="S446" s="99"/>
      <c r="T446" s="99"/>
      <c r="U446" s="66" t="s">
        <v>244</v>
      </c>
      <c r="V446" s="97">
        <f>X446+Z446+AB446+AD446</f>
        <v>0</v>
      </c>
      <c r="W446" s="97">
        <f>Y446+AA446+AC446+AE446</f>
        <v>0</v>
      </c>
      <c r="X446" s="71">
        <v>0</v>
      </c>
      <c r="Y446" s="97">
        <v>0</v>
      </c>
      <c r="Z446" s="97">
        <v>0</v>
      </c>
      <c r="AA446" s="97">
        <v>0</v>
      </c>
      <c r="AB446" s="97">
        <v>0</v>
      </c>
      <c r="AC446" s="97">
        <v>0</v>
      </c>
      <c r="AD446" s="97">
        <v>0</v>
      </c>
      <c r="AE446" s="97">
        <v>0</v>
      </c>
      <c r="AF446" s="325"/>
      <c r="AG446" s="326"/>
    </row>
    <row r="447" spans="1:33" s="67" customFormat="1" ht="17.25" customHeight="1" thickBot="1">
      <c r="A447" s="257"/>
      <c r="B447" s="272"/>
      <c r="C447" s="100"/>
      <c r="D447" s="97"/>
      <c r="E447" s="98"/>
      <c r="F447" s="98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"/>
      <c r="S447" s="65"/>
      <c r="T447" s="65"/>
      <c r="U447" s="66" t="s">
        <v>245</v>
      </c>
      <c r="V447" s="97">
        <f>X447+Z447+AB447+AD447</f>
        <v>0</v>
      </c>
      <c r="W447" s="97">
        <f>Y447+AA447+AC447+AE447</f>
        <v>0</v>
      </c>
      <c r="X447" s="71">
        <v>0</v>
      </c>
      <c r="Y447" s="97">
        <v>0</v>
      </c>
      <c r="Z447" s="97">
        <v>0</v>
      </c>
      <c r="AA447" s="97">
        <v>0</v>
      </c>
      <c r="AB447" s="97">
        <v>0</v>
      </c>
      <c r="AC447" s="97">
        <v>0</v>
      </c>
      <c r="AD447" s="97">
        <v>0</v>
      </c>
      <c r="AE447" s="97">
        <v>0</v>
      </c>
      <c r="AF447" s="327"/>
      <c r="AG447" s="328"/>
    </row>
    <row r="448" spans="1:33" s="67" customFormat="1" ht="17.25" customHeight="1">
      <c r="A448" s="230" t="s">
        <v>66</v>
      </c>
      <c r="B448" s="232" t="s">
        <v>37</v>
      </c>
      <c r="C448" s="305" t="s">
        <v>38</v>
      </c>
      <c r="D448" s="93"/>
      <c r="E448" s="94"/>
      <c r="F448" s="94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5"/>
      <c r="S448" s="96"/>
      <c r="T448" s="96"/>
      <c r="U448" s="68" t="s">
        <v>12</v>
      </c>
      <c r="V448" s="69">
        <f aca="true" t="shared" si="146" ref="V448:AE448">SUM(V449:V453)</f>
        <v>9668</v>
      </c>
      <c r="W448" s="69">
        <f t="shared" si="146"/>
        <v>0</v>
      </c>
      <c r="X448" s="69">
        <f t="shared" si="146"/>
        <v>9668</v>
      </c>
      <c r="Y448" s="69">
        <f t="shared" si="146"/>
        <v>0</v>
      </c>
      <c r="Z448" s="69">
        <f t="shared" si="146"/>
        <v>0</v>
      </c>
      <c r="AA448" s="69">
        <f t="shared" si="146"/>
        <v>0</v>
      </c>
      <c r="AB448" s="69">
        <f t="shared" si="146"/>
        <v>0</v>
      </c>
      <c r="AC448" s="69">
        <f t="shared" si="146"/>
        <v>0</v>
      </c>
      <c r="AD448" s="69">
        <f t="shared" si="146"/>
        <v>0</v>
      </c>
      <c r="AE448" s="69">
        <f t="shared" si="146"/>
        <v>0</v>
      </c>
      <c r="AF448" s="323" t="s">
        <v>13</v>
      </c>
      <c r="AG448" s="324"/>
    </row>
    <row r="449" spans="1:33" s="67" customFormat="1" ht="17.25" customHeight="1">
      <c r="A449" s="231"/>
      <c r="B449" s="233"/>
      <c r="C449" s="306"/>
      <c r="D449" s="97"/>
      <c r="E449" s="98"/>
      <c r="F449" s="98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"/>
      <c r="S449" s="65"/>
      <c r="T449" s="65"/>
      <c r="U449" s="66" t="s">
        <v>81</v>
      </c>
      <c r="V449" s="97">
        <f aca="true" t="shared" si="147" ref="V449:W451">X449+Z449+AB449+AD449</f>
        <v>0</v>
      </c>
      <c r="W449" s="97">
        <f t="shared" si="147"/>
        <v>0</v>
      </c>
      <c r="X449" s="71">
        <v>0</v>
      </c>
      <c r="Y449" s="97">
        <v>0</v>
      </c>
      <c r="Z449" s="97">
        <v>0</v>
      </c>
      <c r="AA449" s="97">
        <v>0</v>
      </c>
      <c r="AB449" s="97">
        <v>0</v>
      </c>
      <c r="AC449" s="97">
        <v>0</v>
      </c>
      <c r="AD449" s="97">
        <v>0</v>
      </c>
      <c r="AE449" s="97">
        <v>0</v>
      </c>
      <c r="AF449" s="325"/>
      <c r="AG449" s="326"/>
    </row>
    <row r="450" spans="1:33" s="67" customFormat="1" ht="17.25" customHeight="1">
      <c r="A450" s="231"/>
      <c r="B450" s="233"/>
      <c r="C450" s="306"/>
      <c r="D450" s="97"/>
      <c r="E450" s="98"/>
      <c r="F450" s="98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"/>
      <c r="S450" s="99"/>
      <c r="T450" s="99"/>
      <c r="U450" s="66" t="s">
        <v>82</v>
      </c>
      <c r="V450" s="97">
        <f t="shared" si="147"/>
        <v>0</v>
      </c>
      <c r="W450" s="97">
        <f t="shared" si="147"/>
        <v>0</v>
      </c>
      <c r="X450" s="71">
        <v>0</v>
      </c>
      <c r="Y450" s="97">
        <v>0</v>
      </c>
      <c r="Z450" s="97">
        <v>0</v>
      </c>
      <c r="AA450" s="97">
        <v>0</v>
      </c>
      <c r="AB450" s="97">
        <v>0</v>
      </c>
      <c r="AC450" s="97">
        <v>0</v>
      </c>
      <c r="AD450" s="97">
        <v>0</v>
      </c>
      <c r="AE450" s="97">
        <v>0</v>
      </c>
      <c r="AF450" s="325"/>
      <c r="AG450" s="326"/>
    </row>
    <row r="451" spans="1:33" s="67" customFormat="1" ht="17.25" customHeight="1">
      <c r="A451" s="231"/>
      <c r="B451" s="233"/>
      <c r="C451" s="306"/>
      <c r="D451" s="97"/>
      <c r="E451" s="98"/>
      <c r="F451" s="98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"/>
      <c r="S451" s="65"/>
      <c r="T451" s="65"/>
      <c r="U451" s="66" t="s">
        <v>236</v>
      </c>
      <c r="V451" s="97">
        <f t="shared" si="147"/>
        <v>0</v>
      </c>
      <c r="W451" s="97">
        <f t="shared" si="147"/>
        <v>0</v>
      </c>
      <c r="X451" s="71">
        <v>0</v>
      </c>
      <c r="Y451" s="97">
        <v>0</v>
      </c>
      <c r="Z451" s="97">
        <v>0</v>
      </c>
      <c r="AA451" s="97">
        <v>0</v>
      </c>
      <c r="AB451" s="97">
        <v>0</v>
      </c>
      <c r="AC451" s="97">
        <v>0</v>
      </c>
      <c r="AD451" s="97">
        <v>0</v>
      </c>
      <c r="AE451" s="97">
        <v>0</v>
      </c>
      <c r="AF451" s="325"/>
      <c r="AG451" s="326"/>
    </row>
    <row r="452" spans="1:33" s="67" customFormat="1" ht="17.25" customHeight="1">
      <c r="A452" s="231"/>
      <c r="B452" s="233"/>
      <c r="C452" s="306"/>
      <c r="D452" s="97"/>
      <c r="E452" s="98"/>
      <c r="F452" s="98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"/>
      <c r="U452" s="66" t="s">
        <v>237</v>
      </c>
      <c r="V452" s="133">
        <f aca="true" t="shared" si="148" ref="V452:W455">X452+Z452+AB452+AD452</f>
        <v>0</v>
      </c>
      <c r="W452" s="133">
        <f t="shared" si="148"/>
        <v>0</v>
      </c>
      <c r="X452" s="71">
        <v>0</v>
      </c>
      <c r="Y452" s="97">
        <v>0</v>
      </c>
      <c r="Z452" s="97">
        <v>0</v>
      </c>
      <c r="AA452" s="97">
        <v>0</v>
      </c>
      <c r="AB452" s="97">
        <v>0</v>
      </c>
      <c r="AC452" s="97">
        <v>0</v>
      </c>
      <c r="AD452" s="97">
        <v>0</v>
      </c>
      <c r="AE452" s="97">
        <v>0</v>
      </c>
      <c r="AF452" s="325"/>
      <c r="AG452" s="326"/>
    </row>
    <row r="453" spans="1:33" s="67" customFormat="1" ht="17.25" customHeight="1">
      <c r="A453" s="231"/>
      <c r="B453" s="233"/>
      <c r="C453" s="306"/>
      <c r="D453" s="173">
        <v>0.7</v>
      </c>
      <c r="E453" s="98"/>
      <c r="F453" s="98">
        <v>1</v>
      </c>
      <c r="G453" s="173"/>
      <c r="H453" s="173">
        <v>1</v>
      </c>
      <c r="I453" s="97"/>
      <c r="J453" s="97"/>
      <c r="K453" s="97"/>
      <c r="L453" s="97"/>
      <c r="M453" s="97"/>
      <c r="N453" s="97"/>
      <c r="O453" s="97"/>
      <c r="P453" s="97"/>
      <c r="Q453" s="97"/>
      <c r="R453" s="9"/>
      <c r="S453" s="140" t="s">
        <v>284</v>
      </c>
      <c r="T453" s="140" t="s">
        <v>285</v>
      </c>
      <c r="U453" s="66" t="s">
        <v>238</v>
      </c>
      <c r="V453" s="172">
        <f t="shared" si="148"/>
        <v>9668</v>
      </c>
      <c r="W453" s="172">
        <f t="shared" si="148"/>
        <v>0</v>
      </c>
      <c r="X453" s="71">
        <v>9668</v>
      </c>
      <c r="Y453" s="97">
        <v>0</v>
      </c>
      <c r="Z453" s="97">
        <v>0</v>
      </c>
      <c r="AA453" s="97">
        <v>0</v>
      </c>
      <c r="AB453" s="97">
        <v>0</v>
      </c>
      <c r="AC453" s="97">
        <v>0</v>
      </c>
      <c r="AD453" s="97">
        <v>0</v>
      </c>
      <c r="AE453" s="97">
        <v>0</v>
      </c>
      <c r="AF453" s="325"/>
      <c r="AG453" s="326"/>
    </row>
    <row r="454" spans="1:33" s="67" customFormat="1" ht="17.25" customHeight="1">
      <c r="A454" s="231"/>
      <c r="B454" s="233"/>
      <c r="C454" s="97"/>
      <c r="D454" s="97"/>
      <c r="E454" s="98"/>
      <c r="F454" s="98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"/>
      <c r="S454" s="99"/>
      <c r="T454" s="99"/>
      <c r="U454" s="66" t="s">
        <v>244</v>
      </c>
      <c r="V454" s="97">
        <f t="shared" si="148"/>
        <v>0</v>
      </c>
      <c r="W454" s="97">
        <f t="shared" si="148"/>
        <v>0</v>
      </c>
      <c r="X454" s="71">
        <v>0</v>
      </c>
      <c r="Y454" s="97">
        <v>0</v>
      </c>
      <c r="Z454" s="97">
        <v>0</v>
      </c>
      <c r="AA454" s="97">
        <v>0</v>
      </c>
      <c r="AB454" s="97">
        <v>0</v>
      </c>
      <c r="AC454" s="97">
        <v>0</v>
      </c>
      <c r="AD454" s="97">
        <v>0</v>
      </c>
      <c r="AE454" s="97">
        <v>0</v>
      </c>
      <c r="AF454" s="325"/>
      <c r="AG454" s="326"/>
    </row>
    <row r="455" spans="1:33" s="67" customFormat="1" ht="17.25" customHeight="1" thickBot="1">
      <c r="A455" s="257"/>
      <c r="B455" s="272"/>
      <c r="C455" s="100"/>
      <c r="D455" s="97"/>
      <c r="E455" s="98"/>
      <c r="F455" s="98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"/>
      <c r="S455" s="65"/>
      <c r="T455" s="65"/>
      <c r="U455" s="66" t="s">
        <v>245</v>
      </c>
      <c r="V455" s="97">
        <f t="shared" si="148"/>
        <v>0</v>
      </c>
      <c r="W455" s="97">
        <f t="shared" si="148"/>
        <v>0</v>
      </c>
      <c r="X455" s="71">
        <v>0</v>
      </c>
      <c r="Y455" s="97">
        <v>0</v>
      </c>
      <c r="Z455" s="97">
        <v>0</v>
      </c>
      <c r="AA455" s="97">
        <v>0</v>
      </c>
      <c r="AB455" s="97">
        <v>0</v>
      </c>
      <c r="AC455" s="97">
        <v>0</v>
      </c>
      <c r="AD455" s="97">
        <v>0</v>
      </c>
      <c r="AE455" s="97">
        <v>0</v>
      </c>
      <c r="AF455" s="327"/>
      <c r="AG455" s="328"/>
    </row>
    <row r="456" spans="1:33" s="67" customFormat="1" ht="17.25" customHeight="1">
      <c r="A456" s="230" t="s">
        <v>67</v>
      </c>
      <c r="B456" s="232" t="s">
        <v>39</v>
      </c>
      <c r="C456" s="305" t="s">
        <v>40</v>
      </c>
      <c r="D456" s="93"/>
      <c r="E456" s="94"/>
      <c r="F456" s="94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5"/>
      <c r="S456" s="96"/>
      <c r="T456" s="96"/>
      <c r="U456" s="68" t="s">
        <v>12</v>
      </c>
      <c r="V456" s="69">
        <f>SUM(V457:V461)</f>
        <v>24880</v>
      </c>
      <c r="W456" s="69">
        <f>SUM(W457:W461)</f>
        <v>0</v>
      </c>
      <c r="X456" s="69">
        <f>SUM(X457:X461)</f>
        <v>24880</v>
      </c>
      <c r="Y456" s="69">
        <f aca="true" t="shared" si="149" ref="Y456:AE456">SUM(Y457:Y461)</f>
        <v>0</v>
      </c>
      <c r="Z456" s="69">
        <f t="shared" si="149"/>
        <v>0</v>
      </c>
      <c r="AA456" s="69">
        <f t="shared" si="149"/>
        <v>0</v>
      </c>
      <c r="AB456" s="69">
        <f t="shared" si="149"/>
        <v>0</v>
      </c>
      <c r="AC456" s="69">
        <f t="shared" si="149"/>
        <v>0</v>
      </c>
      <c r="AD456" s="69">
        <f t="shared" si="149"/>
        <v>0</v>
      </c>
      <c r="AE456" s="69">
        <f t="shared" si="149"/>
        <v>0</v>
      </c>
      <c r="AF456" s="323" t="s">
        <v>13</v>
      </c>
      <c r="AG456" s="324"/>
    </row>
    <row r="457" spans="1:33" s="67" customFormat="1" ht="17.25" customHeight="1">
      <c r="A457" s="231"/>
      <c r="B457" s="233"/>
      <c r="C457" s="306"/>
      <c r="D457" s="97"/>
      <c r="E457" s="98"/>
      <c r="F457" s="98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"/>
      <c r="S457" s="65"/>
      <c r="T457" s="65"/>
      <c r="U457" s="66" t="s">
        <v>81</v>
      </c>
      <c r="V457" s="97">
        <f aca="true" t="shared" si="150" ref="V457:W459">X457+Z457+AB457+AD457</f>
        <v>0</v>
      </c>
      <c r="W457" s="97">
        <f t="shared" si="150"/>
        <v>0</v>
      </c>
      <c r="X457" s="71">
        <v>0</v>
      </c>
      <c r="Y457" s="97">
        <v>0</v>
      </c>
      <c r="Z457" s="97">
        <v>0</v>
      </c>
      <c r="AA457" s="97">
        <v>0</v>
      </c>
      <c r="AB457" s="97">
        <v>0</v>
      </c>
      <c r="AC457" s="97">
        <v>0</v>
      </c>
      <c r="AD457" s="97">
        <v>0</v>
      </c>
      <c r="AE457" s="97">
        <v>0</v>
      </c>
      <c r="AF457" s="325"/>
      <c r="AG457" s="326"/>
    </row>
    <row r="458" spans="1:33" s="67" customFormat="1" ht="17.25" customHeight="1">
      <c r="A458" s="231"/>
      <c r="B458" s="233"/>
      <c r="C458" s="306"/>
      <c r="D458" s="97"/>
      <c r="E458" s="98"/>
      <c r="F458" s="98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"/>
      <c r="S458" s="99"/>
      <c r="T458" s="99"/>
      <c r="U458" s="66" t="s">
        <v>82</v>
      </c>
      <c r="V458" s="97">
        <f t="shared" si="150"/>
        <v>0</v>
      </c>
      <c r="W458" s="97">
        <f t="shared" si="150"/>
        <v>0</v>
      </c>
      <c r="X458" s="71">
        <v>0</v>
      </c>
      <c r="Y458" s="97">
        <v>0</v>
      </c>
      <c r="Z458" s="97">
        <v>0</v>
      </c>
      <c r="AA458" s="97">
        <v>0</v>
      </c>
      <c r="AB458" s="97">
        <v>0</v>
      </c>
      <c r="AC458" s="97">
        <v>0</v>
      </c>
      <c r="AD458" s="97">
        <v>0</v>
      </c>
      <c r="AE458" s="97">
        <v>0</v>
      </c>
      <c r="AF458" s="325"/>
      <c r="AG458" s="326"/>
    </row>
    <row r="459" spans="1:33" s="67" customFormat="1" ht="17.25" customHeight="1">
      <c r="A459" s="231"/>
      <c r="B459" s="233"/>
      <c r="C459" s="306"/>
      <c r="D459" s="97"/>
      <c r="E459" s="98"/>
      <c r="F459" s="98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"/>
      <c r="S459" s="65"/>
      <c r="T459" s="65"/>
      <c r="U459" s="66" t="s">
        <v>236</v>
      </c>
      <c r="V459" s="97">
        <f t="shared" si="150"/>
        <v>0</v>
      </c>
      <c r="W459" s="97">
        <f t="shared" si="150"/>
        <v>0</v>
      </c>
      <c r="X459" s="71">
        <v>0</v>
      </c>
      <c r="Y459" s="97">
        <v>0</v>
      </c>
      <c r="Z459" s="97">
        <v>0</v>
      </c>
      <c r="AA459" s="97">
        <v>0</v>
      </c>
      <c r="AB459" s="97">
        <v>0</v>
      </c>
      <c r="AC459" s="97">
        <v>0</v>
      </c>
      <c r="AD459" s="97">
        <v>0</v>
      </c>
      <c r="AE459" s="97">
        <v>0</v>
      </c>
      <c r="AF459" s="325"/>
      <c r="AG459" s="326"/>
    </row>
    <row r="460" spans="1:33" s="67" customFormat="1" ht="17.25" customHeight="1">
      <c r="A460" s="231"/>
      <c r="B460" s="233"/>
      <c r="C460" s="306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1" t="s">
        <v>237</v>
      </c>
      <c r="V460" s="180">
        <f>X460+Z460+AB460+AD460</f>
        <v>0</v>
      </c>
      <c r="W460" s="180">
        <f>Y460+AA460+AC460+AE460</f>
        <v>0</v>
      </c>
      <c r="X460" s="71">
        <v>0</v>
      </c>
      <c r="Y460" s="97">
        <v>0</v>
      </c>
      <c r="Z460" s="97">
        <v>0</v>
      </c>
      <c r="AA460" s="97">
        <v>0</v>
      </c>
      <c r="AB460" s="97">
        <v>0</v>
      </c>
      <c r="AC460" s="97">
        <v>0</v>
      </c>
      <c r="AD460" s="97">
        <v>0</v>
      </c>
      <c r="AE460" s="97">
        <v>0</v>
      </c>
      <c r="AF460" s="325"/>
      <c r="AG460" s="326"/>
    </row>
    <row r="461" spans="1:33" s="67" customFormat="1" ht="17.25" customHeight="1">
      <c r="A461" s="231"/>
      <c r="B461" s="233"/>
      <c r="C461" s="306"/>
      <c r="D461" s="173">
        <v>0.5</v>
      </c>
      <c r="E461" s="98"/>
      <c r="F461" s="98">
        <v>1</v>
      </c>
      <c r="G461" s="173"/>
      <c r="H461" s="173">
        <v>1</v>
      </c>
      <c r="I461" s="97"/>
      <c r="J461" s="97"/>
      <c r="K461" s="97"/>
      <c r="L461" s="97"/>
      <c r="M461" s="97"/>
      <c r="N461" s="97"/>
      <c r="O461" s="97"/>
      <c r="P461" s="97"/>
      <c r="Q461" s="97"/>
      <c r="R461" s="9"/>
      <c r="S461" s="140" t="s">
        <v>284</v>
      </c>
      <c r="T461" s="140" t="s">
        <v>285</v>
      </c>
      <c r="U461" s="181" t="s">
        <v>238</v>
      </c>
      <c r="V461" s="133">
        <f>X461+Z460+AB460+AD460</f>
        <v>24880</v>
      </c>
      <c r="W461" s="133">
        <f>Y460+AA460+AC460+AE460</f>
        <v>0</v>
      </c>
      <c r="X461" s="71">
        <v>24880</v>
      </c>
      <c r="Y461" s="97">
        <v>0</v>
      </c>
      <c r="Z461" s="97">
        <v>0</v>
      </c>
      <c r="AA461" s="97">
        <v>0</v>
      </c>
      <c r="AB461" s="97">
        <v>0</v>
      </c>
      <c r="AC461" s="97">
        <v>0</v>
      </c>
      <c r="AD461" s="97">
        <v>0</v>
      </c>
      <c r="AE461" s="97">
        <v>0</v>
      </c>
      <c r="AF461" s="325"/>
      <c r="AG461" s="326"/>
    </row>
    <row r="462" spans="1:33" s="67" customFormat="1" ht="17.25" customHeight="1">
      <c r="A462" s="231"/>
      <c r="B462" s="233"/>
      <c r="C462" s="97"/>
      <c r="D462" s="97"/>
      <c r="E462" s="98"/>
      <c r="F462" s="98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"/>
      <c r="S462" s="99"/>
      <c r="T462" s="99"/>
      <c r="U462" s="181" t="s">
        <v>244</v>
      </c>
      <c r="V462" s="97">
        <f>X462+Z462+AB462+AD462</f>
        <v>0</v>
      </c>
      <c r="W462" s="97">
        <f>Y462+AA462+AC462+AE462</f>
        <v>0</v>
      </c>
      <c r="X462" s="71">
        <v>0</v>
      </c>
      <c r="Y462" s="97">
        <v>0</v>
      </c>
      <c r="Z462" s="97">
        <v>0</v>
      </c>
      <c r="AA462" s="97">
        <v>0</v>
      </c>
      <c r="AB462" s="97">
        <v>0</v>
      </c>
      <c r="AC462" s="97">
        <v>0</v>
      </c>
      <c r="AD462" s="97">
        <v>0</v>
      </c>
      <c r="AE462" s="97">
        <v>0</v>
      </c>
      <c r="AF462" s="325"/>
      <c r="AG462" s="326"/>
    </row>
    <row r="463" spans="1:33" s="67" customFormat="1" ht="17.25" customHeight="1" thickBot="1">
      <c r="A463" s="257"/>
      <c r="B463" s="272"/>
      <c r="C463" s="100"/>
      <c r="D463" s="97"/>
      <c r="E463" s="98"/>
      <c r="F463" s="98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"/>
      <c r="S463" s="65"/>
      <c r="T463" s="65"/>
      <c r="U463" s="66" t="s">
        <v>245</v>
      </c>
      <c r="V463" s="97">
        <f>X463+Z463+AB463+AD463</f>
        <v>0</v>
      </c>
      <c r="W463" s="97">
        <f>Y463+AA463+AC463+AE463</f>
        <v>0</v>
      </c>
      <c r="X463" s="71">
        <v>0</v>
      </c>
      <c r="Y463" s="97">
        <v>0</v>
      </c>
      <c r="Z463" s="97">
        <v>0</v>
      </c>
      <c r="AA463" s="97">
        <v>0</v>
      </c>
      <c r="AB463" s="97">
        <v>0</v>
      </c>
      <c r="AC463" s="97">
        <v>0</v>
      </c>
      <c r="AD463" s="97">
        <v>0</v>
      </c>
      <c r="AE463" s="97">
        <v>0</v>
      </c>
      <c r="AF463" s="327"/>
      <c r="AG463" s="328"/>
    </row>
    <row r="464" spans="1:33" s="67" customFormat="1" ht="17.25" customHeight="1">
      <c r="A464" s="230" t="s">
        <v>76</v>
      </c>
      <c r="B464" s="232" t="s">
        <v>80</v>
      </c>
      <c r="C464" s="305" t="s">
        <v>87</v>
      </c>
      <c r="D464" s="93"/>
      <c r="E464" s="94"/>
      <c r="F464" s="94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5"/>
      <c r="S464" s="96"/>
      <c r="T464" s="96"/>
      <c r="U464" s="68" t="s">
        <v>12</v>
      </c>
      <c r="V464" s="69">
        <f aca="true" t="shared" si="151" ref="V464:AE464">SUM(V465:V469)</f>
        <v>337.90000000000003</v>
      </c>
      <c r="W464" s="69">
        <f t="shared" si="151"/>
        <v>0</v>
      </c>
      <c r="X464" s="69">
        <f t="shared" si="151"/>
        <v>3.3</v>
      </c>
      <c r="Y464" s="69">
        <f t="shared" si="151"/>
        <v>0</v>
      </c>
      <c r="Z464" s="69">
        <f t="shared" si="151"/>
        <v>0</v>
      </c>
      <c r="AA464" s="69">
        <f t="shared" si="151"/>
        <v>0</v>
      </c>
      <c r="AB464" s="69">
        <f t="shared" si="151"/>
        <v>334.6</v>
      </c>
      <c r="AC464" s="69">
        <f t="shared" si="151"/>
        <v>0</v>
      </c>
      <c r="AD464" s="69">
        <f t="shared" si="151"/>
        <v>0</v>
      </c>
      <c r="AE464" s="69">
        <f t="shared" si="151"/>
        <v>0</v>
      </c>
      <c r="AF464" s="323" t="s">
        <v>13</v>
      </c>
      <c r="AG464" s="324"/>
    </row>
    <row r="465" spans="1:33" s="67" customFormat="1" ht="17.25" customHeight="1">
      <c r="A465" s="231"/>
      <c r="B465" s="233"/>
      <c r="C465" s="306"/>
      <c r="D465" s="97"/>
      <c r="E465" s="98"/>
      <c r="F465" s="98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"/>
      <c r="S465" s="65"/>
      <c r="T465" s="65"/>
      <c r="U465" s="66" t="s">
        <v>81</v>
      </c>
      <c r="V465" s="97">
        <f aca="true" t="shared" si="152" ref="V465:W469">X465+Z465+AB465+AD465</f>
        <v>0</v>
      </c>
      <c r="W465" s="97">
        <f t="shared" si="152"/>
        <v>0</v>
      </c>
      <c r="X465" s="71">
        <v>0</v>
      </c>
      <c r="Y465" s="97">
        <v>0</v>
      </c>
      <c r="Z465" s="97">
        <v>0</v>
      </c>
      <c r="AA465" s="97">
        <v>0</v>
      </c>
      <c r="AB465" s="97">
        <v>0</v>
      </c>
      <c r="AC465" s="97">
        <v>0</v>
      </c>
      <c r="AD465" s="97">
        <v>0</v>
      </c>
      <c r="AE465" s="97">
        <v>0</v>
      </c>
      <c r="AF465" s="325"/>
      <c r="AG465" s="326"/>
    </row>
    <row r="466" spans="1:33" s="67" customFormat="1" ht="17.25" customHeight="1">
      <c r="A466" s="231"/>
      <c r="B466" s="233"/>
      <c r="C466" s="306"/>
      <c r="D466" s="97"/>
      <c r="E466" s="98"/>
      <c r="F466" s="98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"/>
      <c r="S466" s="99"/>
      <c r="T466" s="99"/>
      <c r="U466" s="66" t="s">
        <v>82</v>
      </c>
      <c r="V466" s="97">
        <f t="shared" si="152"/>
        <v>0</v>
      </c>
      <c r="W466" s="97">
        <f t="shared" si="152"/>
        <v>0</v>
      </c>
      <c r="X466" s="71">
        <v>0</v>
      </c>
      <c r="Y466" s="97">
        <v>0</v>
      </c>
      <c r="Z466" s="97">
        <v>0</v>
      </c>
      <c r="AA466" s="97">
        <v>0</v>
      </c>
      <c r="AB466" s="97">
        <v>0</v>
      </c>
      <c r="AC466" s="97">
        <v>0</v>
      </c>
      <c r="AD466" s="97">
        <v>0</v>
      </c>
      <c r="AE466" s="97">
        <v>0</v>
      </c>
      <c r="AF466" s="325"/>
      <c r="AG466" s="326"/>
    </row>
    <row r="467" spans="1:33" s="67" customFormat="1" ht="17.25" customHeight="1">
      <c r="A467" s="231"/>
      <c r="B467" s="233"/>
      <c r="C467" s="306"/>
      <c r="D467" s="97"/>
      <c r="E467" s="98"/>
      <c r="F467" s="98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"/>
      <c r="S467" s="65"/>
      <c r="T467" s="65"/>
      <c r="U467" s="66" t="s">
        <v>236</v>
      </c>
      <c r="V467" s="97">
        <f t="shared" si="152"/>
        <v>0</v>
      </c>
      <c r="W467" s="97">
        <f t="shared" si="152"/>
        <v>0</v>
      </c>
      <c r="X467" s="71">
        <v>0</v>
      </c>
      <c r="Y467" s="97">
        <v>0</v>
      </c>
      <c r="Z467" s="97">
        <v>0</v>
      </c>
      <c r="AA467" s="97">
        <v>0</v>
      </c>
      <c r="AB467" s="97">
        <v>0</v>
      </c>
      <c r="AC467" s="97">
        <v>0</v>
      </c>
      <c r="AD467" s="97">
        <v>0</v>
      </c>
      <c r="AE467" s="97">
        <v>0</v>
      </c>
      <c r="AF467" s="325"/>
      <c r="AG467" s="326"/>
    </row>
    <row r="468" spans="1:33" s="67" customFormat="1" ht="17.25" customHeight="1">
      <c r="A468" s="231"/>
      <c r="B468" s="233"/>
      <c r="C468" s="306"/>
      <c r="D468" s="97"/>
      <c r="E468" s="98"/>
      <c r="F468" s="98">
        <v>1</v>
      </c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"/>
      <c r="S468" s="140" t="s">
        <v>284</v>
      </c>
      <c r="T468" s="140" t="s">
        <v>285</v>
      </c>
      <c r="U468" s="66" t="s">
        <v>237</v>
      </c>
      <c r="V468" s="133">
        <f>X468+Z468+AB468+AD468</f>
        <v>337.90000000000003</v>
      </c>
      <c r="W468" s="133">
        <f>Y468+AA468+AC468+AE468</f>
        <v>0</v>
      </c>
      <c r="X468" s="71">
        <v>3.3</v>
      </c>
      <c r="Y468" s="133">
        <v>0</v>
      </c>
      <c r="Z468" s="133">
        <v>0</v>
      </c>
      <c r="AA468" s="133">
        <v>0</v>
      </c>
      <c r="AB468" s="133">
        <v>334.6</v>
      </c>
      <c r="AC468" s="97">
        <v>0</v>
      </c>
      <c r="AD468" s="97">
        <v>0</v>
      </c>
      <c r="AE468" s="97">
        <v>0</v>
      </c>
      <c r="AF468" s="325"/>
      <c r="AG468" s="326"/>
    </row>
    <row r="469" spans="1:33" s="67" customFormat="1" ht="17.25" customHeight="1">
      <c r="A469" s="231"/>
      <c r="B469" s="233"/>
      <c r="C469" s="306"/>
      <c r="D469" s="97"/>
      <c r="E469" s="98"/>
      <c r="F469" s="98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"/>
      <c r="S469" s="65"/>
      <c r="T469" s="65"/>
      <c r="U469" s="66" t="s">
        <v>238</v>
      </c>
      <c r="V469" s="97">
        <f t="shared" si="152"/>
        <v>0</v>
      </c>
      <c r="W469" s="97">
        <f t="shared" si="152"/>
        <v>0</v>
      </c>
      <c r="X469" s="71">
        <v>0</v>
      </c>
      <c r="Y469" s="97">
        <v>0</v>
      </c>
      <c r="Z469" s="97">
        <v>0</v>
      </c>
      <c r="AA469" s="97">
        <v>0</v>
      </c>
      <c r="AB469" s="97">
        <v>0</v>
      </c>
      <c r="AC469" s="97">
        <v>0</v>
      </c>
      <c r="AD469" s="97">
        <v>0</v>
      </c>
      <c r="AE469" s="97">
        <v>0</v>
      </c>
      <c r="AF469" s="325"/>
      <c r="AG469" s="326"/>
    </row>
    <row r="470" spans="1:33" s="67" customFormat="1" ht="17.25" customHeight="1">
      <c r="A470" s="231"/>
      <c r="B470" s="233"/>
      <c r="C470" s="97"/>
      <c r="D470" s="97"/>
      <c r="E470" s="98"/>
      <c r="F470" s="98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"/>
      <c r="S470" s="99"/>
      <c r="T470" s="99"/>
      <c r="U470" s="66" t="s">
        <v>244</v>
      </c>
      <c r="V470" s="97">
        <f>X470+Z470+AB470+AD470</f>
        <v>0</v>
      </c>
      <c r="W470" s="97">
        <f>Y470+AA470+AC470+AE470</f>
        <v>0</v>
      </c>
      <c r="X470" s="71">
        <v>0</v>
      </c>
      <c r="Y470" s="97">
        <v>0</v>
      </c>
      <c r="Z470" s="97">
        <v>0</v>
      </c>
      <c r="AA470" s="97">
        <v>0</v>
      </c>
      <c r="AB470" s="97">
        <v>0</v>
      </c>
      <c r="AC470" s="97">
        <v>0</v>
      </c>
      <c r="AD470" s="97">
        <v>0</v>
      </c>
      <c r="AE470" s="97">
        <v>0</v>
      </c>
      <c r="AF470" s="325"/>
      <c r="AG470" s="326"/>
    </row>
    <row r="471" spans="1:33" s="67" customFormat="1" ht="17.25" customHeight="1" thickBot="1">
      <c r="A471" s="257"/>
      <c r="B471" s="272"/>
      <c r="C471" s="100"/>
      <c r="D471" s="97"/>
      <c r="E471" s="98"/>
      <c r="F471" s="98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"/>
      <c r="S471" s="65"/>
      <c r="T471" s="65"/>
      <c r="U471" s="66" t="s">
        <v>245</v>
      </c>
      <c r="V471" s="97">
        <f>X471+Z471+AB471+AD471</f>
        <v>0</v>
      </c>
      <c r="W471" s="97">
        <f>Y471+AA471+AC471+AE471</f>
        <v>0</v>
      </c>
      <c r="X471" s="71">
        <v>0</v>
      </c>
      <c r="Y471" s="97">
        <v>0</v>
      </c>
      <c r="Z471" s="97">
        <v>0</v>
      </c>
      <c r="AA471" s="97">
        <v>0</v>
      </c>
      <c r="AB471" s="97">
        <v>0</v>
      </c>
      <c r="AC471" s="97">
        <v>0</v>
      </c>
      <c r="AD471" s="97">
        <v>0</v>
      </c>
      <c r="AE471" s="97">
        <v>0</v>
      </c>
      <c r="AF471" s="327"/>
      <c r="AG471" s="328"/>
    </row>
    <row r="472" spans="1:33" s="67" customFormat="1" ht="17.25" customHeight="1">
      <c r="A472" s="230" t="s">
        <v>74</v>
      </c>
      <c r="B472" s="232" t="s">
        <v>91</v>
      </c>
      <c r="C472" s="305"/>
      <c r="D472" s="93"/>
      <c r="E472" s="94"/>
      <c r="F472" s="94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5"/>
      <c r="S472" s="96"/>
      <c r="T472" s="96"/>
      <c r="U472" s="68" t="s">
        <v>12</v>
      </c>
      <c r="V472" s="69">
        <f aca="true" t="shared" si="153" ref="V472:AE472">SUM(V473:V477)</f>
        <v>11000</v>
      </c>
      <c r="W472" s="69">
        <f t="shared" si="153"/>
        <v>0</v>
      </c>
      <c r="X472" s="69">
        <f t="shared" si="153"/>
        <v>11000</v>
      </c>
      <c r="Y472" s="69">
        <f t="shared" si="153"/>
        <v>0</v>
      </c>
      <c r="Z472" s="69">
        <f t="shared" si="153"/>
        <v>0</v>
      </c>
      <c r="AA472" s="69">
        <f t="shared" si="153"/>
        <v>0</v>
      </c>
      <c r="AB472" s="69">
        <f t="shared" si="153"/>
        <v>0</v>
      </c>
      <c r="AC472" s="69">
        <f t="shared" si="153"/>
        <v>0</v>
      </c>
      <c r="AD472" s="69">
        <f t="shared" si="153"/>
        <v>0</v>
      </c>
      <c r="AE472" s="69">
        <f t="shared" si="153"/>
        <v>0</v>
      </c>
      <c r="AF472" s="323" t="s">
        <v>13</v>
      </c>
      <c r="AG472" s="324"/>
    </row>
    <row r="473" spans="1:33" s="67" customFormat="1" ht="17.25" customHeight="1">
      <c r="A473" s="231"/>
      <c r="B473" s="233"/>
      <c r="C473" s="306"/>
      <c r="D473" s="97"/>
      <c r="E473" s="98"/>
      <c r="F473" s="98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"/>
      <c r="S473" s="65"/>
      <c r="T473" s="65"/>
      <c r="U473" s="66" t="s">
        <v>81</v>
      </c>
      <c r="V473" s="97">
        <f aca="true" t="shared" si="154" ref="V473:W475">X473+Z473+AB473+AD473</f>
        <v>0</v>
      </c>
      <c r="W473" s="97">
        <f t="shared" si="154"/>
        <v>0</v>
      </c>
      <c r="X473" s="71">
        <v>0</v>
      </c>
      <c r="Y473" s="97">
        <v>0</v>
      </c>
      <c r="Z473" s="97">
        <v>0</v>
      </c>
      <c r="AA473" s="97">
        <v>0</v>
      </c>
      <c r="AB473" s="97">
        <v>0</v>
      </c>
      <c r="AC473" s="97">
        <v>0</v>
      </c>
      <c r="AD473" s="97">
        <v>0</v>
      </c>
      <c r="AE473" s="97">
        <v>0</v>
      </c>
      <c r="AF473" s="325"/>
      <c r="AG473" s="326"/>
    </row>
    <row r="474" spans="1:33" s="67" customFormat="1" ht="17.25" customHeight="1">
      <c r="A474" s="231"/>
      <c r="B474" s="233"/>
      <c r="C474" s="306"/>
      <c r="D474" s="97"/>
      <c r="E474" s="98"/>
      <c r="F474" s="98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"/>
      <c r="S474" s="99"/>
      <c r="T474" s="99"/>
      <c r="U474" s="66" t="s">
        <v>82</v>
      </c>
      <c r="V474" s="97">
        <f t="shared" si="154"/>
        <v>0</v>
      </c>
      <c r="W474" s="97">
        <f t="shared" si="154"/>
        <v>0</v>
      </c>
      <c r="X474" s="71">
        <v>0</v>
      </c>
      <c r="Y474" s="97">
        <v>0</v>
      </c>
      <c r="Z474" s="97">
        <v>0</v>
      </c>
      <c r="AA474" s="97">
        <v>0</v>
      </c>
      <c r="AB474" s="97">
        <v>0</v>
      </c>
      <c r="AC474" s="97">
        <v>0</v>
      </c>
      <c r="AD474" s="97">
        <v>0</v>
      </c>
      <c r="AE474" s="97">
        <v>0</v>
      </c>
      <c r="AF474" s="325"/>
      <c r="AG474" s="326"/>
    </row>
    <row r="475" spans="1:33" s="67" customFormat="1" ht="17.25" customHeight="1">
      <c r="A475" s="231"/>
      <c r="B475" s="233"/>
      <c r="C475" s="306"/>
      <c r="D475" s="97"/>
      <c r="E475" s="98"/>
      <c r="F475" s="98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"/>
      <c r="S475" s="65"/>
      <c r="T475" s="65"/>
      <c r="U475" s="66" t="s">
        <v>236</v>
      </c>
      <c r="V475" s="97">
        <f t="shared" si="154"/>
        <v>0</v>
      </c>
      <c r="W475" s="97">
        <f t="shared" si="154"/>
        <v>0</v>
      </c>
      <c r="X475" s="71">
        <v>0</v>
      </c>
      <c r="Y475" s="97">
        <v>0</v>
      </c>
      <c r="Z475" s="97">
        <v>0</v>
      </c>
      <c r="AA475" s="97">
        <v>0</v>
      </c>
      <c r="AB475" s="97">
        <v>0</v>
      </c>
      <c r="AC475" s="97">
        <v>0</v>
      </c>
      <c r="AD475" s="97">
        <v>0</v>
      </c>
      <c r="AE475" s="97">
        <v>0</v>
      </c>
      <c r="AF475" s="325"/>
      <c r="AG475" s="326"/>
    </row>
    <row r="476" spans="1:33" s="67" customFormat="1" ht="17.25" customHeight="1">
      <c r="A476" s="231"/>
      <c r="B476" s="233"/>
      <c r="C476" s="306"/>
      <c r="D476" s="97"/>
      <c r="E476" s="98"/>
      <c r="F476" s="98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"/>
      <c r="S476" s="182"/>
      <c r="T476" s="182"/>
      <c r="U476" s="66" t="s">
        <v>237</v>
      </c>
      <c r="V476" s="133">
        <f aca="true" t="shared" si="155" ref="V476:W479">X476+Z476+AB476+AD476</f>
        <v>0</v>
      </c>
      <c r="W476" s="133">
        <f t="shared" si="155"/>
        <v>0</v>
      </c>
      <c r="X476" s="71">
        <v>0</v>
      </c>
      <c r="Y476" s="97">
        <v>0</v>
      </c>
      <c r="Z476" s="97">
        <v>0</v>
      </c>
      <c r="AA476" s="97">
        <v>0</v>
      </c>
      <c r="AB476" s="97">
        <v>0</v>
      </c>
      <c r="AC476" s="97">
        <v>0</v>
      </c>
      <c r="AD476" s="97">
        <v>0</v>
      </c>
      <c r="AE476" s="97">
        <v>0</v>
      </c>
      <c r="AF476" s="325"/>
      <c r="AG476" s="326"/>
    </row>
    <row r="477" spans="1:33" s="67" customFormat="1" ht="17.25" customHeight="1">
      <c r="A477" s="231"/>
      <c r="B477" s="233"/>
      <c r="C477" s="306"/>
      <c r="D477" s="97"/>
      <c r="E477" s="98"/>
      <c r="F477" s="98">
        <v>1</v>
      </c>
      <c r="G477" s="173"/>
      <c r="H477" s="173">
        <v>1</v>
      </c>
      <c r="I477" s="173"/>
      <c r="J477" s="97"/>
      <c r="K477" s="97"/>
      <c r="L477" s="97"/>
      <c r="M477" s="97"/>
      <c r="N477" s="97"/>
      <c r="O477" s="97"/>
      <c r="P477" s="97"/>
      <c r="Q477" s="97"/>
      <c r="R477" s="9"/>
      <c r="S477" s="140" t="s">
        <v>284</v>
      </c>
      <c r="T477" s="140" t="s">
        <v>285</v>
      </c>
      <c r="U477" s="66" t="s">
        <v>238</v>
      </c>
      <c r="V477" s="172">
        <f t="shared" si="155"/>
        <v>11000</v>
      </c>
      <c r="W477" s="172">
        <f t="shared" si="155"/>
        <v>0</v>
      </c>
      <c r="X477" s="71">
        <v>11000</v>
      </c>
      <c r="Y477" s="97">
        <v>0</v>
      </c>
      <c r="Z477" s="97">
        <v>0</v>
      </c>
      <c r="AA477" s="97">
        <v>0</v>
      </c>
      <c r="AB477" s="97">
        <v>0</v>
      </c>
      <c r="AC477" s="97">
        <v>0</v>
      </c>
      <c r="AD477" s="97">
        <v>0</v>
      </c>
      <c r="AE477" s="97">
        <v>0</v>
      </c>
      <c r="AF477" s="325"/>
      <c r="AG477" s="326"/>
    </row>
    <row r="478" spans="1:33" s="67" customFormat="1" ht="17.25" customHeight="1">
      <c r="A478" s="231"/>
      <c r="B478" s="233"/>
      <c r="C478" s="97"/>
      <c r="D478" s="97"/>
      <c r="E478" s="98"/>
      <c r="F478" s="98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"/>
      <c r="S478" s="99"/>
      <c r="T478" s="99"/>
      <c r="U478" s="66" t="s">
        <v>244</v>
      </c>
      <c r="V478" s="97">
        <f t="shared" si="155"/>
        <v>0</v>
      </c>
      <c r="W478" s="97">
        <f t="shared" si="155"/>
        <v>0</v>
      </c>
      <c r="X478" s="71">
        <v>0</v>
      </c>
      <c r="Y478" s="97">
        <v>0</v>
      </c>
      <c r="Z478" s="97">
        <v>0</v>
      </c>
      <c r="AA478" s="97">
        <v>0</v>
      </c>
      <c r="AB478" s="97">
        <v>0</v>
      </c>
      <c r="AC478" s="97">
        <v>0</v>
      </c>
      <c r="AD478" s="97">
        <v>0</v>
      </c>
      <c r="AE478" s="97">
        <v>0</v>
      </c>
      <c r="AF478" s="325"/>
      <c r="AG478" s="326"/>
    </row>
    <row r="479" spans="1:33" s="67" customFormat="1" ht="17.25" customHeight="1" thickBot="1">
      <c r="A479" s="257"/>
      <c r="B479" s="272"/>
      <c r="C479" s="100"/>
      <c r="D479" s="97"/>
      <c r="E479" s="98"/>
      <c r="F479" s="98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"/>
      <c r="S479" s="65"/>
      <c r="T479" s="65"/>
      <c r="U479" s="66" t="s">
        <v>245</v>
      </c>
      <c r="V479" s="97">
        <f t="shared" si="155"/>
        <v>0</v>
      </c>
      <c r="W479" s="97">
        <f t="shared" si="155"/>
        <v>0</v>
      </c>
      <c r="X479" s="71">
        <v>0</v>
      </c>
      <c r="Y479" s="97">
        <v>0</v>
      </c>
      <c r="Z479" s="97">
        <v>0</v>
      </c>
      <c r="AA479" s="97">
        <v>0</v>
      </c>
      <c r="AB479" s="97">
        <v>0</v>
      </c>
      <c r="AC479" s="97">
        <v>0</v>
      </c>
      <c r="AD479" s="97">
        <v>0</v>
      </c>
      <c r="AE479" s="97">
        <v>0</v>
      </c>
      <c r="AF479" s="327"/>
      <c r="AG479" s="328"/>
    </row>
    <row r="480" spans="1:33" s="67" customFormat="1" ht="17.25" customHeight="1">
      <c r="A480" s="230" t="s">
        <v>83</v>
      </c>
      <c r="B480" s="232" t="s">
        <v>120</v>
      </c>
      <c r="C480" s="305"/>
      <c r="D480" s="93"/>
      <c r="E480" s="94"/>
      <c r="F480" s="94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5"/>
      <c r="S480" s="96"/>
      <c r="T480" s="96"/>
      <c r="U480" s="68" t="s">
        <v>12</v>
      </c>
      <c r="V480" s="69">
        <f aca="true" t="shared" si="156" ref="V480:AE480">SUM(V481:V485)</f>
        <v>2918.8</v>
      </c>
      <c r="W480" s="69">
        <f t="shared" si="156"/>
        <v>0</v>
      </c>
      <c r="X480" s="69">
        <f t="shared" si="156"/>
        <v>2918.8</v>
      </c>
      <c r="Y480" s="69">
        <f t="shared" si="156"/>
        <v>0</v>
      </c>
      <c r="Z480" s="69">
        <f t="shared" si="156"/>
        <v>0</v>
      </c>
      <c r="AA480" s="69">
        <f t="shared" si="156"/>
        <v>0</v>
      </c>
      <c r="AB480" s="69">
        <f t="shared" si="156"/>
        <v>0</v>
      </c>
      <c r="AC480" s="69">
        <f t="shared" si="156"/>
        <v>0</v>
      </c>
      <c r="AD480" s="69">
        <f t="shared" si="156"/>
        <v>0</v>
      </c>
      <c r="AE480" s="69">
        <f t="shared" si="156"/>
        <v>0</v>
      </c>
      <c r="AF480" s="323" t="s">
        <v>13</v>
      </c>
      <c r="AG480" s="324"/>
    </row>
    <row r="481" spans="1:33" s="67" customFormat="1" ht="17.25" customHeight="1">
      <c r="A481" s="231"/>
      <c r="B481" s="233"/>
      <c r="C481" s="306"/>
      <c r="D481" s="97"/>
      <c r="E481" s="98"/>
      <c r="F481" s="98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"/>
      <c r="S481" s="65"/>
      <c r="T481" s="65"/>
      <c r="U481" s="66" t="s">
        <v>81</v>
      </c>
      <c r="V481" s="97">
        <f aca="true" t="shared" si="157" ref="V481:W483">X481+Z481+AB481+AD481</f>
        <v>0</v>
      </c>
      <c r="W481" s="97">
        <f t="shared" si="157"/>
        <v>0</v>
      </c>
      <c r="X481" s="71">
        <v>0</v>
      </c>
      <c r="Y481" s="97">
        <v>0</v>
      </c>
      <c r="Z481" s="97">
        <v>0</v>
      </c>
      <c r="AA481" s="97">
        <v>0</v>
      </c>
      <c r="AB481" s="97">
        <v>0</v>
      </c>
      <c r="AC481" s="97">
        <v>0</v>
      </c>
      <c r="AD481" s="97">
        <v>0</v>
      </c>
      <c r="AE481" s="97">
        <v>0</v>
      </c>
      <c r="AF481" s="325"/>
      <c r="AG481" s="326"/>
    </row>
    <row r="482" spans="1:33" s="67" customFormat="1" ht="17.25" customHeight="1">
      <c r="A482" s="231"/>
      <c r="B482" s="233"/>
      <c r="C482" s="306"/>
      <c r="D482" s="97"/>
      <c r="E482" s="98"/>
      <c r="F482" s="98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"/>
      <c r="S482" s="99"/>
      <c r="T482" s="99"/>
      <c r="U482" s="66" t="s">
        <v>82</v>
      </c>
      <c r="V482" s="97">
        <f t="shared" si="157"/>
        <v>0</v>
      </c>
      <c r="W482" s="97">
        <f t="shared" si="157"/>
        <v>0</v>
      </c>
      <c r="X482" s="71">
        <v>0</v>
      </c>
      <c r="Y482" s="97">
        <v>0</v>
      </c>
      <c r="Z482" s="97">
        <v>0</v>
      </c>
      <c r="AA482" s="97">
        <v>0</v>
      </c>
      <c r="AB482" s="97">
        <v>0</v>
      </c>
      <c r="AC482" s="97">
        <v>0</v>
      </c>
      <c r="AD482" s="97">
        <v>0</v>
      </c>
      <c r="AE482" s="97">
        <v>0</v>
      </c>
      <c r="AF482" s="325"/>
      <c r="AG482" s="326"/>
    </row>
    <row r="483" spans="1:33" s="67" customFormat="1" ht="17.25" customHeight="1">
      <c r="A483" s="231"/>
      <c r="B483" s="233"/>
      <c r="C483" s="306"/>
      <c r="D483" s="97"/>
      <c r="E483" s="98"/>
      <c r="F483" s="98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"/>
      <c r="S483" s="65"/>
      <c r="T483" s="65"/>
      <c r="U483" s="66" t="s">
        <v>236</v>
      </c>
      <c r="V483" s="97">
        <f t="shared" si="157"/>
        <v>0</v>
      </c>
      <c r="W483" s="97">
        <f t="shared" si="157"/>
        <v>0</v>
      </c>
      <c r="X483" s="71">
        <v>0</v>
      </c>
      <c r="Y483" s="97">
        <v>0</v>
      </c>
      <c r="Z483" s="97">
        <v>0</v>
      </c>
      <c r="AA483" s="97">
        <v>0</v>
      </c>
      <c r="AB483" s="97">
        <v>0</v>
      </c>
      <c r="AC483" s="97">
        <v>0</v>
      </c>
      <c r="AD483" s="97">
        <v>0</v>
      </c>
      <c r="AE483" s="97">
        <v>0</v>
      </c>
      <c r="AF483" s="325"/>
      <c r="AG483" s="326"/>
    </row>
    <row r="484" spans="1:33" s="67" customFormat="1" ht="17.25" customHeight="1">
      <c r="A484" s="231"/>
      <c r="B484" s="233"/>
      <c r="C484" s="306"/>
      <c r="D484" s="97"/>
      <c r="E484" s="98"/>
      <c r="F484" s="98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"/>
      <c r="S484" s="182"/>
      <c r="T484" s="182"/>
      <c r="U484" s="66" t="s">
        <v>237</v>
      </c>
      <c r="V484" s="133">
        <f aca="true" t="shared" si="158" ref="V484:W487">X484+Z484+AB484+AD484</f>
        <v>0</v>
      </c>
      <c r="W484" s="133">
        <f t="shared" si="158"/>
        <v>0</v>
      </c>
      <c r="X484" s="71">
        <v>0</v>
      </c>
      <c r="Y484" s="97">
        <v>0</v>
      </c>
      <c r="Z484" s="97">
        <v>0</v>
      </c>
      <c r="AA484" s="97">
        <v>0</v>
      </c>
      <c r="AB484" s="97">
        <v>0</v>
      </c>
      <c r="AC484" s="97">
        <v>0</v>
      </c>
      <c r="AD484" s="97">
        <v>0</v>
      </c>
      <c r="AE484" s="97">
        <v>0</v>
      </c>
      <c r="AF484" s="325"/>
      <c r="AG484" s="326"/>
    </row>
    <row r="485" spans="1:33" s="67" customFormat="1" ht="17.25" customHeight="1">
      <c r="A485" s="231"/>
      <c r="B485" s="233"/>
      <c r="C485" s="306"/>
      <c r="D485" s="97"/>
      <c r="E485" s="98"/>
      <c r="F485" s="98">
        <v>1</v>
      </c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"/>
      <c r="S485" s="140" t="s">
        <v>284</v>
      </c>
      <c r="T485" s="140" t="s">
        <v>285</v>
      </c>
      <c r="U485" s="66" t="s">
        <v>238</v>
      </c>
      <c r="V485" s="172">
        <f t="shared" si="158"/>
        <v>2918.8</v>
      </c>
      <c r="W485" s="172">
        <f t="shared" si="158"/>
        <v>0</v>
      </c>
      <c r="X485" s="71">
        <v>2918.8</v>
      </c>
      <c r="Y485" s="97">
        <v>0</v>
      </c>
      <c r="Z485" s="97">
        <v>0</v>
      </c>
      <c r="AA485" s="97">
        <v>0</v>
      </c>
      <c r="AB485" s="97">
        <v>0</v>
      </c>
      <c r="AC485" s="97">
        <v>0</v>
      </c>
      <c r="AD485" s="97">
        <v>0</v>
      </c>
      <c r="AE485" s="97">
        <v>0</v>
      </c>
      <c r="AF485" s="325"/>
      <c r="AG485" s="326"/>
    </row>
    <row r="486" spans="1:33" s="67" customFormat="1" ht="17.25" customHeight="1">
      <c r="A486" s="231"/>
      <c r="B486" s="233"/>
      <c r="C486" s="97"/>
      <c r="D486" s="97"/>
      <c r="E486" s="98"/>
      <c r="F486" s="98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"/>
      <c r="S486" s="99"/>
      <c r="T486" s="99"/>
      <c r="U486" s="66" t="s">
        <v>244</v>
      </c>
      <c r="V486" s="97">
        <f t="shared" si="158"/>
        <v>0</v>
      </c>
      <c r="W486" s="97">
        <f t="shared" si="158"/>
        <v>0</v>
      </c>
      <c r="X486" s="71">
        <v>0</v>
      </c>
      <c r="Y486" s="97">
        <v>0</v>
      </c>
      <c r="Z486" s="97">
        <v>0</v>
      </c>
      <c r="AA486" s="97">
        <v>0</v>
      </c>
      <c r="AB486" s="97">
        <v>0</v>
      </c>
      <c r="AC486" s="97">
        <v>0</v>
      </c>
      <c r="AD486" s="97">
        <v>0</v>
      </c>
      <c r="AE486" s="97">
        <v>0</v>
      </c>
      <c r="AF486" s="325"/>
      <c r="AG486" s="326"/>
    </row>
    <row r="487" spans="1:33" s="67" customFormat="1" ht="17.25" customHeight="1" thickBot="1">
      <c r="A487" s="257"/>
      <c r="B487" s="272"/>
      <c r="C487" s="100"/>
      <c r="D487" s="97"/>
      <c r="E487" s="98"/>
      <c r="F487" s="98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"/>
      <c r="S487" s="65"/>
      <c r="T487" s="65"/>
      <c r="U487" s="66" t="s">
        <v>245</v>
      </c>
      <c r="V487" s="97">
        <f t="shared" si="158"/>
        <v>0</v>
      </c>
      <c r="W487" s="97">
        <f t="shared" si="158"/>
        <v>0</v>
      </c>
      <c r="X487" s="71">
        <v>0</v>
      </c>
      <c r="Y487" s="97">
        <v>0</v>
      </c>
      <c r="Z487" s="97">
        <v>0</v>
      </c>
      <c r="AA487" s="97">
        <v>0</v>
      </c>
      <c r="AB487" s="97">
        <v>0</v>
      </c>
      <c r="AC487" s="97">
        <v>0</v>
      </c>
      <c r="AD487" s="97">
        <v>0</v>
      </c>
      <c r="AE487" s="97">
        <v>0</v>
      </c>
      <c r="AF487" s="327"/>
      <c r="AG487" s="328"/>
    </row>
    <row r="488" spans="1:33" s="67" customFormat="1" ht="17.25" customHeight="1">
      <c r="A488" s="230" t="s">
        <v>254</v>
      </c>
      <c r="B488" s="232" t="s">
        <v>218</v>
      </c>
      <c r="C488" s="305"/>
      <c r="D488" s="93"/>
      <c r="E488" s="94"/>
      <c r="F488" s="94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5"/>
      <c r="S488" s="96"/>
      <c r="T488" s="96"/>
      <c r="U488" s="68" t="s">
        <v>12</v>
      </c>
      <c r="V488" s="69">
        <f>SUM(V489:V493)</f>
        <v>1242.8</v>
      </c>
      <c r="W488" s="69">
        <f>SUM(W489:W493)</f>
        <v>0</v>
      </c>
      <c r="X488" s="69">
        <f>SUM(X489:X493)</f>
        <v>1242.8</v>
      </c>
      <c r="Y488" s="69">
        <f aca="true" t="shared" si="159" ref="Y488:AE488">SUM(Y489:Y493)</f>
        <v>0</v>
      </c>
      <c r="Z488" s="69">
        <f t="shared" si="159"/>
        <v>0</v>
      </c>
      <c r="AA488" s="69">
        <f t="shared" si="159"/>
        <v>0</v>
      </c>
      <c r="AB488" s="69">
        <f t="shared" si="159"/>
        <v>0</v>
      </c>
      <c r="AC488" s="69">
        <f t="shared" si="159"/>
        <v>0</v>
      </c>
      <c r="AD488" s="69">
        <f t="shared" si="159"/>
        <v>0</v>
      </c>
      <c r="AE488" s="69">
        <f t="shared" si="159"/>
        <v>0</v>
      </c>
      <c r="AF488" s="323" t="s">
        <v>13</v>
      </c>
      <c r="AG488" s="324"/>
    </row>
    <row r="489" spans="1:33" s="67" customFormat="1" ht="17.25" customHeight="1">
      <c r="A489" s="231"/>
      <c r="B489" s="233"/>
      <c r="C489" s="306"/>
      <c r="D489" s="97"/>
      <c r="E489" s="98"/>
      <c r="F489" s="98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"/>
      <c r="S489" s="65"/>
      <c r="T489" s="65"/>
      <c r="U489" s="66" t="s">
        <v>81</v>
      </c>
      <c r="V489" s="97">
        <f aca="true" t="shared" si="160" ref="V489:W491">X489+Z489+AB489+AD489</f>
        <v>0</v>
      </c>
      <c r="W489" s="97">
        <f t="shared" si="160"/>
        <v>0</v>
      </c>
      <c r="X489" s="71">
        <v>0</v>
      </c>
      <c r="Y489" s="97">
        <v>0</v>
      </c>
      <c r="Z489" s="97">
        <v>0</v>
      </c>
      <c r="AA489" s="97">
        <v>0</v>
      </c>
      <c r="AB489" s="97">
        <v>0</v>
      </c>
      <c r="AC489" s="97">
        <v>0</v>
      </c>
      <c r="AD489" s="97">
        <v>0</v>
      </c>
      <c r="AE489" s="97">
        <v>0</v>
      </c>
      <c r="AF489" s="325"/>
      <c r="AG489" s="326"/>
    </row>
    <row r="490" spans="1:33" s="67" customFormat="1" ht="17.25" customHeight="1">
      <c r="A490" s="231"/>
      <c r="B490" s="233"/>
      <c r="C490" s="306"/>
      <c r="D490" s="97"/>
      <c r="E490" s="98"/>
      <c r="F490" s="98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"/>
      <c r="S490" s="99"/>
      <c r="T490" s="99"/>
      <c r="U490" s="66" t="s">
        <v>82</v>
      </c>
      <c r="V490" s="97">
        <f t="shared" si="160"/>
        <v>0</v>
      </c>
      <c r="W490" s="97">
        <f t="shared" si="160"/>
        <v>0</v>
      </c>
      <c r="X490" s="71">
        <v>0</v>
      </c>
      <c r="Y490" s="97">
        <v>0</v>
      </c>
      <c r="Z490" s="97">
        <v>0</v>
      </c>
      <c r="AA490" s="97">
        <v>0</v>
      </c>
      <c r="AB490" s="97">
        <v>0</v>
      </c>
      <c r="AC490" s="97">
        <v>0</v>
      </c>
      <c r="AD490" s="97">
        <v>0</v>
      </c>
      <c r="AE490" s="97">
        <v>0</v>
      </c>
      <c r="AF490" s="325"/>
      <c r="AG490" s="326"/>
    </row>
    <row r="491" spans="1:33" s="67" customFormat="1" ht="17.25" customHeight="1">
      <c r="A491" s="231"/>
      <c r="B491" s="233"/>
      <c r="C491" s="306"/>
      <c r="D491" s="97"/>
      <c r="E491" s="98"/>
      <c r="F491" s="98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"/>
      <c r="S491" s="65"/>
      <c r="T491" s="65"/>
      <c r="U491" s="66" t="s">
        <v>236</v>
      </c>
      <c r="V491" s="97">
        <f t="shared" si="160"/>
        <v>0</v>
      </c>
      <c r="W491" s="97">
        <f t="shared" si="160"/>
        <v>0</v>
      </c>
      <c r="X491" s="71">
        <v>0</v>
      </c>
      <c r="Y491" s="97">
        <v>0</v>
      </c>
      <c r="Z491" s="97">
        <v>0</v>
      </c>
      <c r="AA491" s="97">
        <v>0</v>
      </c>
      <c r="AB491" s="97">
        <v>0</v>
      </c>
      <c r="AC491" s="97">
        <v>0</v>
      </c>
      <c r="AD491" s="97">
        <v>0</v>
      </c>
      <c r="AE491" s="97">
        <v>0</v>
      </c>
      <c r="AF491" s="325"/>
      <c r="AG491" s="326"/>
    </row>
    <row r="492" spans="1:33" s="67" customFormat="1" ht="17.25" customHeight="1">
      <c r="A492" s="231"/>
      <c r="B492" s="233"/>
      <c r="C492" s="306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1" t="s">
        <v>237</v>
      </c>
      <c r="V492" s="180">
        <f>X492+Z492+AB492+AD492</f>
        <v>0</v>
      </c>
      <c r="W492" s="180">
        <f>Y492+AA492+AC492+AE492</f>
        <v>0</v>
      </c>
      <c r="X492" s="71">
        <v>0</v>
      </c>
      <c r="Y492" s="97">
        <v>0</v>
      </c>
      <c r="Z492" s="97">
        <v>0</v>
      </c>
      <c r="AA492" s="97">
        <v>0</v>
      </c>
      <c r="AB492" s="97">
        <v>0</v>
      </c>
      <c r="AC492" s="97">
        <v>0</v>
      </c>
      <c r="AD492" s="97">
        <v>0</v>
      </c>
      <c r="AE492" s="97">
        <v>0</v>
      </c>
      <c r="AF492" s="325"/>
      <c r="AG492" s="326"/>
    </row>
    <row r="493" spans="1:33" s="67" customFormat="1" ht="17.25" customHeight="1">
      <c r="A493" s="231"/>
      <c r="B493" s="233"/>
      <c r="C493" s="306"/>
      <c r="D493" s="97"/>
      <c r="E493" s="98"/>
      <c r="F493" s="98">
        <v>1</v>
      </c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"/>
      <c r="S493" s="140" t="s">
        <v>284</v>
      </c>
      <c r="T493" s="140" t="s">
        <v>285</v>
      </c>
      <c r="U493" s="181" t="s">
        <v>238</v>
      </c>
      <c r="V493" s="133">
        <f>X493+Z492+AB492+AD492</f>
        <v>1242.8</v>
      </c>
      <c r="W493" s="133">
        <f>Y492+AA492+AC492+AE492</f>
        <v>0</v>
      </c>
      <c r="X493" s="71">
        <v>1242.8</v>
      </c>
      <c r="Y493" s="97">
        <v>0</v>
      </c>
      <c r="Z493" s="97">
        <v>0</v>
      </c>
      <c r="AA493" s="97">
        <v>0</v>
      </c>
      <c r="AB493" s="97">
        <v>0</v>
      </c>
      <c r="AC493" s="97">
        <v>0</v>
      </c>
      <c r="AD493" s="97">
        <v>0</v>
      </c>
      <c r="AE493" s="97">
        <v>0</v>
      </c>
      <c r="AF493" s="325"/>
      <c r="AG493" s="326"/>
    </row>
    <row r="494" spans="1:33" s="67" customFormat="1" ht="17.25" customHeight="1">
      <c r="A494" s="231"/>
      <c r="B494" s="233"/>
      <c r="C494" s="97"/>
      <c r="D494" s="97"/>
      <c r="E494" s="98"/>
      <c r="F494" s="98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"/>
      <c r="S494" s="99"/>
      <c r="T494" s="99"/>
      <c r="U494" s="66" t="s">
        <v>244</v>
      </c>
      <c r="V494" s="97">
        <f>X494+Z494+AB494+AD494</f>
        <v>0</v>
      </c>
      <c r="W494" s="97">
        <f>Y494+AA494+AC494+AE494</f>
        <v>0</v>
      </c>
      <c r="X494" s="71">
        <v>0</v>
      </c>
      <c r="Y494" s="97">
        <v>0</v>
      </c>
      <c r="Z494" s="97">
        <v>0</v>
      </c>
      <c r="AA494" s="97">
        <v>0</v>
      </c>
      <c r="AB494" s="97">
        <v>0</v>
      </c>
      <c r="AC494" s="97">
        <v>0</v>
      </c>
      <c r="AD494" s="97">
        <v>0</v>
      </c>
      <c r="AE494" s="97">
        <v>0</v>
      </c>
      <c r="AF494" s="325"/>
      <c r="AG494" s="326"/>
    </row>
    <row r="495" spans="1:33" s="67" customFormat="1" ht="17.25" customHeight="1" thickBot="1">
      <c r="A495" s="257"/>
      <c r="B495" s="272"/>
      <c r="C495" s="100"/>
      <c r="D495" s="97"/>
      <c r="E495" s="98"/>
      <c r="F495" s="98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"/>
      <c r="S495" s="65"/>
      <c r="T495" s="65"/>
      <c r="U495" s="66" t="s">
        <v>245</v>
      </c>
      <c r="V495" s="97">
        <f>X495+Z495+AB495+AD495</f>
        <v>0</v>
      </c>
      <c r="W495" s="97">
        <f>Y495+AA495+AC495+AE495</f>
        <v>0</v>
      </c>
      <c r="X495" s="71">
        <v>0</v>
      </c>
      <c r="Y495" s="97">
        <v>0</v>
      </c>
      <c r="Z495" s="97">
        <v>0</v>
      </c>
      <c r="AA495" s="97">
        <v>0</v>
      </c>
      <c r="AB495" s="97">
        <v>0</v>
      </c>
      <c r="AC495" s="97">
        <v>0</v>
      </c>
      <c r="AD495" s="97">
        <v>0</v>
      </c>
      <c r="AE495" s="97">
        <v>0</v>
      </c>
      <c r="AF495" s="327"/>
      <c r="AG495" s="328"/>
    </row>
    <row r="496" spans="1:33" s="101" customFormat="1" ht="17.25" customHeight="1">
      <c r="A496" s="275" t="s">
        <v>92</v>
      </c>
      <c r="B496" s="362" t="s">
        <v>286</v>
      </c>
      <c r="C496" s="245"/>
      <c r="D496" s="187"/>
      <c r="E496" s="75"/>
      <c r="F496" s="75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76"/>
      <c r="S496" s="191"/>
      <c r="T496" s="191"/>
      <c r="U496" s="73" t="s">
        <v>12</v>
      </c>
      <c r="V496" s="78">
        <f aca="true" t="shared" si="161" ref="V496:AE496">SUM(V497:V501)</f>
        <v>75051.2</v>
      </c>
      <c r="W496" s="78">
        <f t="shared" si="161"/>
        <v>893.5</v>
      </c>
      <c r="X496" s="78">
        <f t="shared" si="161"/>
        <v>18762.8</v>
      </c>
      <c r="Y496" s="78">
        <f t="shared" si="161"/>
        <v>893.5</v>
      </c>
      <c r="Z496" s="78">
        <f t="shared" si="161"/>
        <v>0</v>
      </c>
      <c r="AA496" s="78">
        <f t="shared" si="161"/>
        <v>0</v>
      </c>
      <c r="AB496" s="78">
        <f t="shared" si="161"/>
        <v>56288.399999999994</v>
      </c>
      <c r="AC496" s="78">
        <f t="shared" si="161"/>
        <v>0</v>
      </c>
      <c r="AD496" s="78">
        <f t="shared" si="161"/>
        <v>0</v>
      </c>
      <c r="AE496" s="78">
        <f t="shared" si="161"/>
        <v>0</v>
      </c>
      <c r="AF496" s="247" t="s">
        <v>13</v>
      </c>
      <c r="AG496" s="248"/>
    </row>
    <row r="497" spans="1:33" s="101" customFormat="1" ht="17.25" customHeight="1">
      <c r="A497" s="276"/>
      <c r="B497" s="363"/>
      <c r="C497" s="246"/>
      <c r="D497" s="188"/>
      <c r="E497" s="82"/>
      <c r="F497" s="199">
        <v>1</v>
      </c>
      <c r="G497" s="199">
        <v>1</v>
      </c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83" t="s">
        <v>337</v>
      </c>
      <c r="S497" s="140" t="s">
        <v>284</v>
      </c>
      <c r="T497" s="140" t="s">
        <v>285</v>
      </c>
      <c r="U497" s="80" t="s">
        <v>81</v>
      </c>
      <c r="V497" s="188">
        <f aca="true" t="shared" si="162" ref="V497:W501">X497+Z497+AB497+AD497</f>
        <v>25017.1</v>
      </c>
      <c r="W497" s="188">
        <f t="shared" si="162"/>
        <v>893.5</v>
      </c>
      <c r="X497" s="198">
        <f>893.5+5360.8</f>
        <v>6254.3</v>
      </c>
      <c r="Y497" s="196">
        <v>893.5</v>
      </c>
      <c r="Z497" s="188">
        <v>0</v>
      </c>
      <c r="AA497" s="188">
        <v>0</v>
      </c>
      <c r="AB497" s="196">
        <f>2680.4+16082.4</f>
        <v>18762.8</v>
      </c>
      <c r="AC497" s="188">
        <v>0</v>
      </c>
      <c r="AD497" s="188">
        <v>0</v>
      </c>
      <c r="AE497" s="188">
        <v>0</v>
      </c>
      <c r="AF497" s="249"/>
      <c r="AG497" s="250"/>
    </row>
    <row r="498" spans="1:33" s="101" customFormat="1" ht="17.25" customHeight="1">
      <c r="A498" s="276"/>
      <c r="B498" s="363"/>
      <c r="C498" s="246"/>
      <c r="D498" s="188"/>
      <c r="E498" s="82"/>
      <c r="F498" s="82"/>
      <c r="G498" s="188"/>
      <c r="H498" s="142">
        <v>1</v>
      </c>
      <c r="I498" s="188"/>
      <c r="J498" s="188"/>
      <c r="K498" s="188"/>
      <c r="L498" s="188"/>
      <c r="M498" s="188"/>
      <c r="N498" s="188"/>
      <c r="O498" s="188"/>
      <c r="P498" s="188"/>
      <c r="Q498" s="188"/>
      <c r="R498" s="83"/>
      <c r="S498" s="86"/>
      <c r="T498" s="86"/>
      <c r="U498" s="80" t="s">
        <v>82</v>
      </c>
      <c r="V498" s="142">
        <f t="shared" si="162"/>
        <v>50034.1</v>
      </c>
      <c r="W498" s="142">
        <f t="shared" si="162"/>
        <v>0</v>
      </c>
      <c r="X498" s="141">
        <v>12508.5</v>
      </c>
      <c r="Y498" s="142">
        <v>0</v>
      </c>
      <c r="Z498" s="142">
        <v>0</v>
      </c>
      <c r="AA498" s="142">
        <v>0</v>
      </c>
      <c r="AB498" s="142">
        <v>37525.6</v>
      </c>
      <c r="AC498" s="188">
        <v>0</v>
      </c>
      <c r="AD498" s="188">
        <v>0</v>
      </c>
      <c r="AE498" s="188">
        <v>0</v>
      </c>
      <c r="AF498" s="249"/>
      <c r="AG498" s="250"/>
    </row>
    <row r="499" spans="1:33" s="101" customFormat="1" ht="17.25" customHeight="1">
      <c r="A499" s="276"/>
      <c r="B499" s="363"/>
      <c r="C499" s="246"/>
      <c r="D499" s="188"/>
      <c r="E499" s="82"/>
      <c r="F499" s="82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83"/>
      <c r="S499" s="192"/>
      <c r="T499" s="192"/>
      <c r="U499" s="80" t="s">
        <v>236</v>
      </c>
      <c r="V499" s="188">
        <f t="shared" si="162"/>
        <v>0</v>
      </c>
      <c r="W499" s="188">
        <f t="shared" si="162"/>
        <v>0</v>
      </c>
      <c r="X499" s="85">
        <v>0</v>
      </c>
      <c r="Y499" s="188">
        <v>0</v>
      </c>
      <c r="Z499" s="188">
        <v>0</v>
      </c>
      <c r="AA499" s="188">
        <v>0</v>
      </c>
      <c r="AB499" s="188">
        <v>0</v>
      </c>
      <c r="AC499" s="188">
        <v>0</v>
      </c>
      <c r="AD499" s="188">
        <v>0</v>
      </c>
      <c r="AE499" s="188">
        <v>0</v>
      </c>
      <c r="AF499" s="249"/>
      <c r="AG499" s="250"/>
    </row>
    <row r="500" spans="1:33" s="101" customFormat="1" ht="17.25" customHeight="1">
      <c r="A500" s="276"/>
      <c r="B500" s="363"/>
      <c r="C500" s="246"/>
      <c r="D500" s="188"/>
      <c r="E500" s="82"/>
      <c r="F500" s="82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83"/>
      <c r="S500" s="86"/>
      <c r="T500" s="86"/>
      <c r="U500" s="80" t="s">
        <v>237</v>
      </c>
      <c r="V500" s="188">
        <f t="shared" si="162"/>
        <v>0</v>
      </c>
      <c r="W500" s="188">
        <f t="shared" si="162"/>
        <v>0</v>
      </c>
      <c r="X500" s="85">
        <v>0</v>
      </c>
      <c r="Y500" s="188">
        <v>0</v>
      </c>
      <c r="Z500" s="188">
        <v>0</v>
      </c>
      <c r="AA500" s="188">
        <v>0</v>
      </c>
      <c r="AB500" s="188">
        <v>0</v>
      </c>
      <c r="AC500" s="188">
        <v>0</v>
      </c>
      <c r="AD500" s="188">
        <v>0</v>
      </c>
      <c r="AE500" s="188">
        <v>0</v>
      </c>
      <c r="AF500" s="249"/>
      <c r="AG500" s="250"/>
    </row>
    <row r="501" spans="1:33" s="101" customFormat="1" ht="17.25" customHeight="1">
      <c r="A501" s="276"/>
      <c r="B501" s="363"/>
      <c r="C501" s="246"/>
      <c r="D501" s="188"/>
      <c r="E501" s="82"/>
      <c r="F501" s="82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83"/>
      <c r="S501" s="192"/>
      <c r="T501" s="192"/>
      <c r="U501" s="80" t="s">
        <v>238</v>
      </c>
      <c r="V501" s="188">
        <f t="shared" si="162"/>
        <v>0</v>
      </c>
      <c r="W501" s="188">
        <f t="shared" si="162"/>
        <v>0</v>
      </c>
      <c r="X501" s="85">
        <v>0</v>
      </c>
      <c r="Y501" s="188">
        <v>0</v>
      </c>
      <c r="Z501" s="188">
        <v>0</v>
      </c>
      <c r="AA501" s="188">
        <v>0</v>
      </c>
      <c r="AB501" s="188">
        <v>0</v>
      </c>
      <c r="AC501" s="188">
        <v>0</v>
      </c>
      <c r="AD501" s="188">
        <v>0</v>
      </c>
      <c r="AE501" s="188">
        <v>0</v>
      </c>
      <c r="AF501" s="249"/>
      <c r="AG501" s="250"/>
    </row>
    <row r="502" spans="1:33" s="101" customFormat="1" ht="17.25" customHeight="1">
      <c r="A502" s="276"/>
      <c r="B502" s="363"/>
      <c r="C502" s="188"/>
      <c r="D502" s="188"/>
      <c r="E502" s="82"/>
      <c r="F502" s="82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83"/>
      <c r="S502" s="86"/>
      <c r="T502" s="86"/>
      <c r="U502" s="80" t="s">
        <v>244</v>
      </c>
      <c r="V502" s="188">
        <f>X502+Z502+AB502+AD502</f>
        <v>0</v>
      </c>
      <c r="W502" s="188">
        <f>Y502+AA502+AC502+AE502</f>
        <v>0</v>
      </c>
      <c r="X502" s="85">
        <v>0</v>
      </c>
      <c r="Y502" s="188">
        <v>0</v>
      </c>
      <c r="Z502" s="188">
        <v>0</v>
      </c>
      <c r="AA502" s="188">
        <v>0</v>
      </c>
      <c r="AB502" s="188">
        <v>0</v>
      </c>
      <c r="AC502" s="188">
        <v>0</v>
      </c>
      <c r="AD502" s="188">
        <v>0</v>
      </c>
      <c r="AE502" s="188">
        <v>0</v>
      </c>
      <c r="AF502" s="249"/>
      <c r="AG502" s="250"/>
    </row>
    <row r="503" spans="1:33" s="101" customFormat="1" ht="17.25" customHeight="1" thickBot="1">
      <c r="A503" s="277"/>
      <c r="B503" s="364"/>
      <c r="C503" s="88"/>
      <c r="D503" s="188"/>
      <c r="E503" s="82"/>
      <c r="F503" s="82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83"/>
      <c r="S503" s="192"/>
      <c r="T503" s="192"/>
      <c r="U503" s="80" t="s">
        <v>245</v>
      </c>
      <c r="V503" s="188">
        <f>X503+Z503+AB503+AD503</f>
        <v>0</v>
      </c>
      <c r="W503" s="188">
        <f>Y503+AA503+AC503+AE503</f>
        <v>0</v>
      </c>
      <c r="X503" s="85">
        <v>0</v>
      </c>
      <c r="Y503" s="188">
        <v>0</v>
      </c>
      <c r="Z503" s="188">
        <v>0</v>
      </c>
      <c r="AA503" s="188">
        <v>0</v>
      </c>
      <c r="AB503" s="188">
        <v>0</v>
      </c>
      <c r="AC503" s="188">
        <v>0</v>
      </c>
      <c r="AD503" s="188">
        <v>0</v>
      </c>
      <c r="AE503" s="188">
        <v>0</v>
      </c>
      <c r="AF503" s="251"/>
      <c r="AG503" s="252"/>
    </row>
    <row r="504" spans="1:33" s="67" customFormat="1" ht="17.25" customHeight="1">
      <c r="A504" s="230" t="s">
        <v>94</v>
      </c>
      <c r="B504" s="232" t="s">
        <v>230</v>
      </c>
      <c r="C504" s="305"/>
      <c r="D504" s="93"/>
      <c r="E504" s="94"/>
      <c r="F504" s="94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5"/>
      <c r="S504" s="96"/>
      <c r="T504" s="96"/>
      <c r="U504" s="68" t="s">
        <v>12</v>
      </c>
      <c r="V504" s="69">
        <f aca="true" t="shared" si="163" ref="V504:AE504">SUM(V505:V509)</f>
        <v>0</v>
      </c>
      <c r="W504" s="69">
        <f t="shared" si="163"/>
        <v>0</v>
      </c>
      <c r="X504" s="69">
        <f t="shared" si="163"/>
        <v>0</v>
      </c>
      <c r="Y504" s="69">
        <f t="shared" si="163"/>
        <v>0</v>
      </c>
      <c r="Z504" s="69">
        <f t="shared" si="163"/>
        <v>0</v>
      </c>
      <c r="AA504" s="69">
        <f t="shared" si="163"/>
        <v>0</v>
      </c>
      <c r="AB504" s="69">
        <f t="shared" si="163"/>
        <v>0</v>
      </c>
      <c r="AC504" s="69">
        <f t="shared" si="163"/>
        <v>0</v>
      </c>
      <c r="AD504" s="69">
        <f t="shared" si="163"/>
        <v>0</v>
      </c>
      <c r="AE504" s="69">
        <f t="shared" si="163"/>
        <v>0</v>
      </c>
      <c r="AF504" s="323" t="s">
        <v>13</v>
      </c>
      <c r="AG504" s="324"/>
    </row>
    <row r="505" spans="1:33" s="67" customFormat="1" ht="17.25" customHeight="1">
      <c r="A505" s="231"/>
      <c r="B505" s="233"/>
      <c r="C505" s="306"/>
      <c r="D505" s="97"/>
      <c r="E505" s="98"/>
      <c r="F505" s="98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"/>
      <c r="S505" s="65"/>
      <c r="T505" s="65"/>
      <c r="U505" s="66" t="s">
        <v>81</v>
      </c>
      <c r="V505" s="97">
        <f aca="true" t="shared" si="164" ref="V505:W509">X505+Z505+AB505+AD505</f>
        <v>0</v>
      </c>
      <c r="W505" s="97">
        <f t="shared" si="164"/>
        <v>0</v>
      </c>
      <c r="X505" s="71">
        <v>0</v>
      </c>
      <c r="Y505" s="97">
        <v>0</v>
      </c>
      <c r="Z505" s="97">
        <v>0</v>
      </c>
      <c r="AA505" s="97">
        <v>0</v>
      </c>
      <c r="AB505" s="97">
        <v>0</v>
      </c>
      <c r="AC505" s="97">
        <v>0</v>
      </c>
      <c r="AD505" s="97">
        <v>0</v>
      </c>
      <c r="AE505" s="97">
        <v>0</v>
      </c>
      <c r="AF505" s="325"/>
      <c r="AG505" s="326"/>
    </row>
    <row r="506" spans="1:33" s="67" customFormat="1" ht="17.25" customHeight="1">
      <c r="A506" s="231"/>
      <c r="B506" s="233"/>
      <c r="C506" s="306"/>
      <c r="D506" s="97"/>
      <c r="E506" s="98"/>
      <c r="F506" s="98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"/>
      <c r="S506" s="99"/>
      <c r="T506" s="99"/>
      <c r="U506" s="66" t="s">
        <v>82</v>
      </c>
      <c r="V506" s="97">
        <f t="shared" si="164"/>
        <v>0</v>
      </c>
      <c r="W506" s="97">
        <f t="shared" si="164"/>
        <v>0</v>
      </c>
      <c r="X506" s="71">
        <v>0</v>
      </c>
      <c r="Y506" s="97">
        <v>0</v>
      </c>
      <c r="Z506" s="97">
        <v>0</v>
      </c>
      <c r="AA506" s="97">
        <v>0</v>
      </c>
      <c r="AB506" s="97">
        <v>0</v>
      </c>
      <c r="AC506" s="97">
        <v>0</v>
      </c>
      <c r="AD506" s="97">
        <v>0</v>
      </c>
      <c r="AE506" s="97">
        <v>0</v>
      </c>
      <c r="AF506" s="325"/>
      <c r="AG506" s="326"/>
    </row>
    <row r="507" spans="1:33" s="67" customFormat="1" ht="17.25" customHeight="1">
      <c r="A507" s="231"/>
      <c r="B507" s="233"/>
      <c r="C507" s="306"/>
      <c r="D507" s="97"/>
      <c r="E507" s="98"/>
      <c r="F507" s="98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"/>
      <c r="S507" s="65"/>
      <c r="T507" s="65"/>
      <c r="U507" s="66" t="s">
        <v>236</v>
      </c>
      <c r="V507" s="97">
        <f t="shared" si="164"/>
        <v>0</v>
      </c>
      <c r="W507" s="97">
        <f t="shared" si="164"/>
        <v>0</v>
      </c>
      <c r="X507" s="71">
        <v>0</v>
      </c>
      <c r="Y507" s="97">
        <v>0</v>
      </c>
      <c r="Z507" s="97">
        <v>0</v>
      </c>
      <c r="AA507" s="97">
        <v>0</v>
      </c>
      <c r="AB507" s="97">
        <v>0</v>
      </c>
      <c r="AC507" s="97">
        <v>0</v>
      </c>
      <c r="AD507" s="97">
        <v>0</v>
      </c>
      <c r="AE507" s="97">
        <v>0</v>
      </c>
      <c r="AF507" s="325"/>
      <c r="AG507" s="326"/>
    </row>
    <row r="508" spans="1:33" s="67" customFormat="1" ht="17.25" customHeight="1">
      <c r="A508" s="231"/>
      <c r="B508" s="233"/>
      <c r="C508" s="306"/>
      <c r="D508" s="97"/>
      <c r="E508" s="98"/>
      <c r="F508" s="98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"/>
      <c r="S508" s="182"/>
      <c r="T508" s="182"/>
      <c r="U508" s="66" t="s">
        <v>237</v>
      </c>
      <c r="V508" s="133">
        <f>X508+Z508+AB508+AD508</f>
        <v>0</v>
      </c>
      <c r="W508" s="133">
        <f>Y508+AA508+AC508+AE508</f>
        <v>0</v>
      </c>
      <c r="X508" s="71">
        <v>0</v>
      </c>
      <c r="Y508" s="97">
        <v>0</v>
      </c>
      <c r="Z508" s="97">
        <v>0</v>
      </c>
      <c r="AA508" s="97">
        <v>0</v>
      </c>
      <c r="AB508" s="97">
        <v>0</v>
      </c>
      <c r="AC508" s="97">
        <v>0</v>
      </c>
      <c r="AD508" s="97">
        <v>0</v>
      </c>
      <c r="AE508" s="97">
        <v>0</v>
      </c>
      <c r="AF508" s="325"/>
      <c r="AG508" s="326"/>
    </row>
    <row r="509" spans="1:33" s="67" customFormat="1" ht="17.25" customHeight="1">
      <c r="A509" s="231"/>
      <c r="B509" s="233"/>
      <c r="C509" s="306"/>
      <c r="D509" s="97"/>
      <c r="E509" s="98"/>
      <c r="F509" s="98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"/>
      <c r="S509" s="135"/>
      <c r="T509" s="135"/>
      <c r="U509" s="66" t="s">
        <v>238</v>
      </c>
      <c r="V509" s="97">
        <f t="shared" si="164"/>
        <v>0</v>
      </c>
      <c r="W509" s="97">
        <f t="shared" si="164"/>
        <v>0</v>
      </c>
      <c r="X509" s="71">
        <v>0</v>
      </c>
      <c r="Y509" s="97">
        <v>0</v>
      </c>
      <c r="Z509" s="97">
        <v>0</v>
      </c>
      <c r="AA509" s="97">
        <v>0</v>
      </c>
      <c r="AB509" s="97">
        <v>0</v>
      </c>
      <c r="AC509" s="97">
        <v>0</v>
      </c>
      <c r="AD509" s="97">
        <v>0</v>
      </c>
      <c r="AE509" s="97">
        <v>0</v>
      </c>
      <c r="AF509" s="325"/>
      <c r="AG509" s="326"/>
    </row>
    <row r="510" spans="1:33" s="67" customFormat="1" ht="17.25" customHeight="1">
      <c r="A510" s="231"/>
      <c r="B510" s="233"/>
      <c r="C510" s="97"/>
      <c r="D510" s="97"/>
      <c r="E510" s="98"/>
      <c r="F510" s="98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"/>
      <c r="S510" s="99"/>
      <c r="T510" s="99"/>
      <c r="U510" s="66" t="s">
        <v>244</v>
      </c>
      <c r="V510" s="97">
        <f>X510+Z510+AB510+AD510</f>
        <v>0</v>
      </c>
      <c r="W510" s="97">
        <f>Y510+AA510+AC510+AE510</f>
        <v>0</v>
      </c>
      <c r="X510" s="71">
        <v>0</v>
      </c>
      <c r="Y510" s="97">
        <v>0</v>
      </c>
      <c r="Z510" s="97">
        <v>0</v>
      </c>
      <c r="AA510" s="97">
        <v>0</v>
      </c>
      <c r="AB510" s="97">
        <v>0</v>
      </c>
      <c r="AC510" s="97">
        <v>0</v>
      </c>
      <c r="AD510" s="97">
        <v>0</v>
      </c>
      <c r="AE510" s="97">
        <v>0</v>
      </c>
      <c r="AF510" s="325"/>
      <c r="AG510" s="326"/>
    </row>
    <row r="511" spans="1:33" s="67" customFormat="1" ht="17.25" customHeight="1" thickBot="1">
      <c r="A511" s="257"/>
      <c r="B511" s="272"/>
      <c r="C511" s="100"/>
      <c r="D511" s="97"/>
      <c r="E511" s="98"/>
      <c r="F511" s="98">
        <v>1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"/>
      <c r="S511" s="140" t="s">
        <v>284</v>
      </c>
      <c r="T511" s="140" t="s">
        <v>285</v>
      </c>
      <c r="U511" s="66" t="s">
        <v>245</v>
      </c>
      <c r="V511" s="172">
        <f>X511+Z511+AB511+AD511</f>
        <v>753.418</v>
      </c>
      <c r="W511" s="172">
        <f>Y511+AA511+AC511+AE511</f>
        <v>0</v>
      </c>
      <c r="X511" s="71">
        <v>753.418</v>
      </c>
      <c r="Y511" s="97">
        <v>0</v>
      </c>
      <c r="Z511" s="97">
        <v>0</v>
      </c>
      <c r="AA511" s="97">
        <v>0</v>
      </c>
      <c r="AB511" s="97">
        <v>0</v>
      </c>
      <c r="AC511" s="97">
        <v>0</v>
      </c>
      <c r="AD511" s="97">
        <v>0</v>
      </c>
      <c r="AE511" s="97">
        <v>0</v>
      </c>
      <c r="AF511" s="327"/>
      <c r="AG511" s="328"/>
    </row>
    <row r="512" spans="1:33" s="67" customFormat="1" ht="17.25" customHeight="1">
      <c r="A512" s="230" t="s">
        <v>115</v>
      </c>
      <c r="B512" s="232" t="s">
        <v>231</v>
      </c>
      <c r="C512" s="305"/>
      <c r="D512" s="93"/>
      <c r="E512" s="94"/>
      <c r="F512" s="94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5"/>
      <c r="S512" s="96"/>
      <c r="T512" s="96"/>
      <c r="U512" s="68" t="s">
        <v>12</v>
      </c>
      <c r="V512" s="69">
        <f aca="true" t="shared" si="165" ref="V512:AE512">SUM(V513:V517)</f>
        <v>0</v>
      </c>
      <c r="W512" s="69">
        <f t="shared" si="165"/>
        <v>0</v>
      </c>
      <c r="X512" s="69">
        <f t="shared" si="165"/>
        <v>0</v>
      </c>
      <c r="Y512" s="69">
        <f t="shared" si="165"/>
        <v>0</v>
      </c>
      <c r="Z512" s="69">
        <f t="shared" si="165"/>
        <v>0</v>
      </c>
      <c r="AA512" s="69">
        <f t="shared" si="165"/>
        <v>0</v>
      </c>
      <c r="AB512" s="69">
        <f t="shared" si="165"/>
        <v>0</v>
      </c>
      <c r="AC512" s="69">
        <f t="shared" si="165"/>
        <v>0</v>
      </c>
      <c r="AD512" s="69">
        <f t="shared" si="165"/>
        <v>0</v>
      </c>
      <c r="AE512" s="69">
        <f t="shared" si="165"/>
        <v>0</v>
      </c>
      <c r="AF512" s="323" t="s">
        <v>13</v>
      </c>
      <c r="AG512" s="324"/>
    </row>
    <row r="513" spans="1:33" s="67" customFormat="1" ht="17.25" customHeight="1">
      <c r="A513" s="231"/>
      <c r="B513" s="233"/>
      <c r="C513" s="306"/>
      <c r="D513" s="97"/>
      <c r="E513" s="98"/>
      <c r="F513" s="98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"/>
      <c r="S513" s="65"/>
      <c r="T513" s="65"/>
      <c r="U513" s="66" t="s">
        <v>81</v>
      </c>
      <c r="V513" s="97">
        <f aca="true" t="shared" si="166" ref="V513:W517">X513+Z513+AB513+AD513</f>
        <v>0</v>
      </c>
      <c r="W513" s="97">
        <f t="shared" si="166"/>
        <v>0</v>
      </c>
      <c r="X513" s="71">
        <v>0</v>
      </c>
      <c r="Y513" s="97">
        <v>0</v>
      </c>
      <c r="Z513" s="97">
        <v>0</v>
      </c>
      <c r="AA513" s="97">
        <v>0</v>
      </c>
      <c r="AB513" s="97">
        <v>0</v>
      </c>
      <c r="AC513" s="97">
        <v>0</v>
      </c>
      <c r="AD513" s="97">
        <v>0</v>
      </c>
      <c r="AE513" s="97">
        <v>0</v>
      </c>
      <c r="AF513" s="325"/>
      <c r="AG513" s="326"/>
    </row>
    <row r="514" spans="1:33" s="67" customFormat="1" ht="17.25" customHeight="1">
      <c r="A514" s="231"/>
      <c r="B514" s="233"/>
      <c r="C514" s="306"/>
      <c r="D514" s="97"/>
      <c r="E514" s="98"/>
      <c r="F514" s="98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"/>
      <c r="S514" s="99"/>
      <c r="T514" s="99"/>
      <c r="U514" s="66" t="s">
        <v>82</v>
      </c>
      <c r="V514" s="97">
        <f t="shared" si="166"/>
        <v>0</v>
      </c>
      <c r="W514" s="97">
        <f t="shared" si="166"/>
        <v>0</v>
      </c>
      <c r="X514" s="71">
        <v>0</v>
      </c>
      <c r="Y514" s="97">
        <v>0</v>
      </c>
      <c r="Z514" s="97">
        <v>0</v>
      </c>
      <c r="AA514" s="97">
        <v>0</v>
      </c>
      <c r="AB514" s="97">
        <v>0</v>
      </c>
      <c r="AC514" s="97">
        <v>0</v>
      </c>
      <c r="AD514" s="97">
        <v>0</v>
      </c>
      <c r="AE514" s="97">
        <v>0</v>
      </c>
      <c r="AF514" s="325"/>
      <c r="AG514" s="326"/>
    </row>
    <row r="515" spans="1:33" s="67" customFormat="1" ht="17.25" customHeight="1">
      <c r="A515" s="231"/>
      <c r="B515" s="233"/>
      <c r="C515" s="306"/>
      <c r="D515" s="97"/>
      <c r="E515" s="98"/>
      <c r="F515" s="98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"/>
      <c r="S515" s="65"/>
      <c r="T515" s="65"/>
      <c r="U515" s="66" t="s">
        <v>236</v>
      </c>
      <c r="V515" s="97">
        <f t="shared" si="166"/>
        <v>0</v>
      </c>
      <c r="W515" s="97">
        <f t="shared" si="166"/>
        <v>0</v>
      </c>
      <c r="X515" s="71">
        <v>0</v>
      </c>
      <c r="Y515" s="97">
        <v>0</v>
      </c>
      <c r="Z515" s="97">
        <v>0</v>
      </c>
      <c r="AA515" s="97">
        <v>0</v>
      </c>
      <c r="AB515" s="97">
        <v>0</v>
      </c>
      <c r="AC515" s="97">
        <v>0</v>
      </c>
      <c r="AD515" s="97">
        <v>0</v>
      </c>
      <c r="AE515" s="97">
        <v>0</v>
      </c>
      <c r="AF515" s="325"/>
      <c r="AG515" s="326"/>
    </row>
    <row r="516" spans="1:33" s="67" customFormat="1" ht="17.25" customHeight="1">
      <c r="A516" s="231"/>
      <c r="B516" s="233"/>
      <c r="C516" s="306"/>
      <c r="D516" s="97"/>
      <c r="E516" s="98"/>
      <c r="F516" s="98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"/>
      <c r="U516" s="66" t="s">
        <v>237</v>
      </c>
      <c r="V516" s="133">
        <f>X516+Z516+AB516+AD516</f>
        <v>0</v>
      </c>
      <c r="W516" s="133">
        <f>Y516+AA516+AC516+AE516</f>
        <v>0</v>
      </c>
      <c r="X516" s="71">
        <v>0</v>
      </c>
      <c r="Y516" s="97">
        <v>0</v>
      </c>
      <c r="Z516" s="97">
        <v>0</v>
      </c>
      <c r="AA516" s="97">
        <v>0</v>
      </c>
      <c r="AB516" s="97">
        <v>0</v>
      </c>
      <c r="AC516" s="97">
        <v>0</v>
      </c>
      <c r="AD516" s="97">
        <v>0</v>
      </c>
      <c r="AE516" s="97">
        <v>0</v>
      </c>
      <c r="AF516" s="325"/>
      <c r="AG516" s="326"/>
    </row>
    <row r="517" spans="1:33" s="67" customFormat="1" ht="17.25" customHeight="1">
      <c r="A517" s="231"/>
      <c r="B517" s="233"/>
      <c r="C517" s="306"/>
      <c r="D517" s="97"/>
      <c r="E517" s="98"/>
      <c r="F517" s="98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"/>
      <c r="S517" s="65"/>
      <c r="T517" s="65"/>
      <c r="U517" s="66" t="s">
        <v>238</v>
      </c>
      <c r="V517" s="97">
        <f t="shared" si="166"/>
        <v>0</v>
      </c>
      <c r="W517" s="97">
        <f t="shared" si="166"/>
        <v>0</v>
      </c>
      <c r="X517" s="71">
        <v>0</v>
      </c>
      <c r="Y517" s="97">
        <v>0</v>
      </c>
      <c r="Z517" s="97">
        <v>0</v>
      </c>
      <c r="AA517" s="97">
        <v>0</v>
      </c>
      <c r="AB517" s="97">
        <v>0</v>
      </c>
      <c r="AC517" s="97">
        <v>0</v>
      </c>
      <c r="AD517" s="97">
        <v>0</v>
      </c>
      <c r="AE517" s="97">
        <v>0</v>
      </c>
      <c r="AF517" s="325"/>
      <c r="AG517" s="326"/>
    </row>
    <row r="518" spans="1:33" s="67" customFormat="1" ht="17.25" customHeight="1">
      <c r="A518" s="231"/>
      <c r="B518" s="233"/>
      <c r="C518" s="97"/>
      <c r="D518" s="97"/>
      <c r="E518" s="98"/>
      <c r="F518" s="98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"/>
      <c r="S518" s="99"/>
      <c r="T518" s="99"/>
      <c r="U518" s="66" t="s">
        <v>244</v>
      </c>
      <c r="V518" s="97">
        <f>X518+Z518+AB518+AD518</f>
        <v>0</v>
      </c>
      <c r="W518" s="97">
        <f>Y518+AA518+AC518+AE518</f>
        <v>0</v>
      </c>
      <c r="X518" s="71">
        <v>0</v>
      </c>
      <c r="Y518" s="97">
        <v>0</v>
      </c>
      <c r="Z518" s="97">
        <v>0</v>
      </c>
      <c r="AA518" s="97">
        <v>0</v>
      </c>
      <c r="AB518" s="97">
        <v>0</v>
      </c>
      <c r="AC518" s="97">
        <v>0</v>
      </c>
      <c r="AD518" s="97">
        <v>0</v>
      </c>
      <c r="AE518" s="97">
        <v>0</v>
      </c>
      <c r="AF518" s="325"/>
      <c r="AG518" s="326"/>
    </row>
    <row r="519" spans="1:33" s="67" customFormat="1" ht="17.25" customHeight="1" thickBot="1">
      <c r="A519" s="257"/>
      <c r="B519" s="272"/>
      <c r="C519" s="100"/>
      <c r="D519" s="97"/>
      <c r="E519" s="98"/>
      <c r="F519" s="98">
        <v>1</v>
      </c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"/>
      <c r="S519" s="140" t="s">
        <v>284</v>
      </c>
      <c r="T519" s="140" t="s">
        <v>285</v>
      </c>
      <c r="U519" s="66" t="s">
        <v>245</v>
      </c>
      <c r="V519" s="172">
        <f>X519+Z519+AB519+AD519</f>
        <v>948</v>
      </c>
      <c r="W519" s="172">
        <f>Y519+AA519+AC519+AE519</f>
        <v>0</v>
      </c>
      <c r="X519" s="71">
        <v>948</v>
      </c>
      <c r="Y519" s="97">
        <v>0</v>
      </c>
      <c r="Z519" s="97">
        <v>0</v>
      </c>
      <c r="AA519" s="97">
        <v>0</v>
      </c>
      <c r="AB519" s="97">
        <v>0</v>
      </c>
      <c r="AC519" s="97">
        <v>0</v>
      </c>
      <c r="AD519" s="97">
        <v>0</v>
      </c>
      <c r="AE519" s="97">
        <v>0</v>
      </c>
      <c r="AF519" s="327"/>
      <c r="AG519" s="328"/>
    </row>
    <row r="520" spans="1:33" s="101" customFormat="1" ht="21.75" customHeight="1">
      <c r="A520" s="275" t="s">
        <v>116</v>
      </c>
      <c r="B520" s="329" t="s">
        <v>232</v>
      </c>
      <c r="C520" s="245"/>
      <c r="D520" s="187"/>
      <c r="E520" s="75"/>
      <c r="F520" s="75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Q520" s="187"/>
      <c r="R520" s="76"/>
      <c r="S520" s="191"/>
      <c r="T520" s="191"/>
      <c r="U520" s="73" t="s">
        <v>12</v>
      </c>
      <c r="V520" s="78">
        <f aca="true" t="shared" si="167" ref="V520:AE520">SUM(V521:V525)</f>
        <v>2589.6</v>
      </c>
      <c r="W520" s="78">
        <f t="shared" si="167"/>
        <v>2589.6</v>
      </c>
      <c r="X520" s="78">
        <f t="shared" si="167"/>
        <v>2589.6</v>
      </c>
      <c r="Y520" s="78">
        <f t="shared" si="167"/>
        <v>2589.6</v>
      </c>
      <c r="Z520" s="78">
        <f t="shared" si="167"/>
        <v>0</v>
      </c>
      <c r="AA520" s="78">
        <f t="shared" si="167"/>
        <v>0</v>
      </c>
      <c r="AB520" s="78">
        <f t="shared" si="167"/>
        <v>0</v>
      </c>
      <c r="AC520" s="78">
        <f t="shared" si="167"/>
        <v>0</v>
      </c>
      <c r="AD520" s="78">
        <f t="shared" si="167"/>
        <v>0</v>
      </c>
      <c r="AE520" s="78">
        <f t="shared" si="167"/>
        <v>0</v>
      </c>
      <c r="AF520" s="247" t="s">
        <v>13</v>
      </c>
      <c r="AG520" s="248"/>
    </row>
    <row r="521" spans="1:33" s="101" customFormat="1" ht="15.75">
      <c r="A521" s="276"/>
      <c r="B521" s="244"/>
      <c r="C521" s="246"/>
      <c r="D521" s="188"/>
      <c r="E521" s="82"/>
      <c r="F521" s="200">
        <v>1</v>
      </c>
      <c r="G521" s="200">
        <v>1</v>
      </c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83" t="s">
        <v>337</v>
      </c>
      <c r="S521" s="140" t="s">
        <v>284</v>
      </c>
      <c r="T521" s="140" t="s">
        <v>285</v>
      </c>
      <c r="U521" s="201" t="s">
        <v>81</v>
      </c>
      <c r="V521" s="202">
        <f aca="true" t="shared" si="168" ref="V521:W525">X521+Z521+AB521+AD521</f>
        <v>2589.6</v>
      </c>
      <c r="W521" s="202">
        <f t="shared" si="168"/>
        <v>2589.6</v>
      </c>
      <c r="X521" s="203">
        <v>2589.6</v>
      </c>
      <c r="Y521" s="202">
        <v>2589.6</v>
      </c>
      <c r="Z521" s="188">
        <v>0</v>
      </c>
      <c r="AA521" s="188">
        <v>0</v>
      </c>
      <c r="AB521" s="188">
        <v>0</v>
      </c>
      <c r="AC521" s="188">
        <v>0</v>
      </c>
      <c r="AD521" s="188">
        <v>0</v>
      </c>
      <c r="AE521" s="188">
        <v>0</v>
      </c>
      <c r="AF521" s="249"/>
      <c r="AG521" s="250"/>
    </row>
    <row r="522" spans="1:33" s="101" customFormat="1" ht="15.75">
      <c r="A522" s="276"/>
      <c r="B522" s="244"/>
      <c r="C522" s="246"/>
      <c r="D522" s="188"/>
      <c r="E522" s="82"/>
      <c r="F522" s="82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83"/>
      <c r="S522" s="86"/>
      <c r="T522" s="86"/>
      <c r="U522" s="80" t="s">
        <v>82</v>
      </c>
      <c r="V522" s="188">
        <f t="shared" si="168"/>
        <v>0</v>
      </c>
      <c r="W522" s="188">
        <f t="shared" si="168"/>
        <v>0</v>
      </c>
      <c r="X522" s="85">
        <v>0</v>
      </c>
      <c r="Y522" s="188">
        <v>0</v>
      </c>
      <c r="Z522" s="188">
        <v>0</v>
      </c>
      <c r="AA522" s="188">
        <v>0</v>
      </c>
      <c r="AB522" s="188">
        <v>0</v>
      </c>
      <c r="AC522" s="188">
        <v>0</v>
      </c>
      <c r="AD522" s="188">
        <v>0</v>
      </c>
      <c r="AE522" s="188">
        <v>0</v>
      </c>
      <c r="AF522" s="249"/>
      <c r="AG522" s="250"/>
    </row>
    <row r="523" spans="1:33" s="101" customFormat="1" ht="15.75">
      <c r="A523" s="276"/>
      <c r="B523" s="244"/>
      <c r="C523" s="246"/>
      <c r="D523" s="188"/>
      <c r="E523" s="82"/>
      <c r="F523" s="82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83"/>
      <c r="S523" s="192"/>
      <c r="T523" s="192"/>
      <c r="U523" s="80" t="s">
        <v>236</v>
      </c>
      <c r="V523" s="188">
        <f t="shared" si="168"/>
        <v>0</v>
      </c>
      <c r="W523" s="188">
        <f t="shared" si="168"/>
        <v>0</v>
      </c>
      <c r="X523" s="85">
        <v>0</v>
      </c>
      <c r="Y523" s="188">
        <v>0</v>
      </c>
      <c r="Z523" s="188">
        <v>0</v>
      </c>
      <c r="AA523" s="188">
        <v>0</v>
      </c>
      <c r="AB523" s="188">
        <v>0</v>
      </c>
      <c r="AC523" s="188">
        <v>0</v>
      </c>
      <c r="AD523" s="188">
        <v>0</v>
      </c>
      <c r="AE523" s="188">
        <v>0</v>
      </c>
      <c r="AF523" s="249"/>
      <c r="AG523" s="250"/>
    </row>
    <row r="524" spans="1:33" s="101" customFormat="1" ht="15.75">
      <c r="A524" s="276"/>
      <c r="B524" s="244"/>
      <c r="C524" s="246"/>
      <c r="D524" s="188"/>
      <c r="E524" s="82"/>
      <c r="F524" s="82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83"/>
      <c r="S524" s="86"/>
      <c r="T524" s="86"/>
      <c r="U524" s="80" t="s">
        <v>237</v>
      </c>
      <c r="V524" s="188">
        <f t="shared" si="168"/>
        <v>0</v>
      </c>
      <c r="W524" s="188">
        <f t="shared" si="168"/>
        <v>0</v>
      </c>
      <c r="X524" s="85">
        <v>0</v>
      </c>
      <c r="Y524" s="188">
        <v>0</v>
      </c>
      <c r="Z524" s="188">
        <v>0</v>
      </c>
      <c r="AA524" s="188">
        <v>0</v>
      </c>
      <c r="AB524" s="188">
        <v>0</v>
      </c>
      <c r="AC524" s="188">
        <v>0</v>
      </c>
      <c r="AD524" s="188">
        <v>0</v>
      </c>
      <c r="AE524" s="188">
        <v>0</v>
      </c>
      <c r="AF524" s="249"/>
      <c r="AG524" s="250"/>
    </row>
    <row r="525" spans="1:33" s="101" customFormat="1" ht="15.75">
      <c r="A525" s="276"/>
      <c r="B525" s="244"/>
      <c r="C525" s="246"/>
      <c r="D525" s="188"/>
      <c r="E525" s="82"/>
      <c r="F525" s="82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83"/>
      <c r="S525" s="192"/>
      <c r="T525" s="192"/>
      <c r="U525" s="80" t="s">
        <v>238</v>
      </c>
      <c r="V525" s="188">
        <f t="shared" si="168"/>
        <v>0</v>
      </c>
      <c r="W525" s="188">
        <f t="shared" si="168"/>
        <v>0</v>
      </c>
      <c r="X525" s="85">
        <v>0</v>
      </c>
      <c r="Y525" s="188">
        <v>0</v>
      </c>
      <c r="Z525" s="188">
        <v>0</v>
      </c>
      <c r="AA525" s="188">
        <v>0</v>
      </c>
      <c r="AB525" s="188">
        <v>0</v>
      </c>
      <c r="AC525" s="188">
        <v>0</v>
      </c>
      <c r="AD525" s="188">
        <v>0</v>
      </c>
      <c r="AE525" s="188">
        <v>0</v>
      </c>
      <c r="AF525" s="249"/>
      <c r="AG525" s="250"/>
    </row>
    <row r="526" spans="1:33" s="101" customFormat="1" ht="15.75">
      <c r="A526" s="276"/>
      <c r="B526" s="244"/>
      <c r="C526" s="188"/>
      <c r="D526" s="188"/>
      <c r="E526" s="82"/>
      <c r="F526" s="82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83"/>
      <c r="S526" s="86"/>
      <c r="T526" s="86"/>
      <c r="U526" s="80" t="s">
        <v>244</v>
      </c>
      <c r="V526" s="188">
        <f>X526+Z526+AB526+AD526</f>
        <v>0</v>
      </c>
      <c r="W526" s="188">
        <f>Y526+AA526+AC526+AE526</f>
        <v>0</v>
      </c>
      <c r="X526" s="85">
        <v>0</v>
      </c>
      <c r="Y526" s="188">
        <v>0</v>
      </c>
      <c r="Z526" s="188">
        <v>0</v>
      </c>
      <c r="AA526" s="188">
        <v>0</v>
      </c>
      <c r="AB526" s="188">
        <v>0</v>
      </c>
      <c r="AC526" s="188">
        <v>0</v>
      </c>
      <c r="AD526" s="188">
        <v>0</v>
      </c>
      <c r="AE526" s="188">
        <v>0</v>
      </c>
      <c r="AF526" s="249"/>
      <c r="AG526" s="250"/>
    </row>
    <row r="527" spans="1:33" s="101" customFormat="1" ht="16.5" thickBot="1">
      <c r="A527" s="393"/>
      <c r="B527" s="394"/>
      <c r="C527" s="88"/>
      <c r="D527" s="188"/>
      <c r="E527" s="82"/>
      <c r="F527" s="82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83"/>
      <c r="S527" s="192"/>
      <c r="T527" s="192"/>
      <c r="U527" s="80" t="s">
        <v>245</v>
      </c>
      <c r="V527" s="188">
        <f>X527+Z527+AB527+AD527</f>
        <v>0</v>
      </c>
      <c r="W527" s="188">
        <f>Y527+AA527+AC527+AE527</f>
        <v>0</v>
      </c>
      <c r="X527" s="85">
        <v>0</v>
      </c>
      <c r="Y527" s="188">
        <v>0</v>
      </c>
      <c r="Z527" s="188">
        <v>0</v>
      </c>
      <c r="AA527" s="188">
        <v>0</v>
      </c>
      <c r="AB527" s="188">
        <v>0</v>
      </c>
      <c r="AC527" s="188">
        <v>0</v>
      </c>
      <c r="AD527" s="188">
        <v>0</v>
      </c>
      <c r="AE527" s="188">
        <v>0</v>
      </c>
      <c r="AF527" s="251"/>
      <c r="AG527" s="252"/>
    </row>
    <row r="528" spans="1:33" s="101" customFormat="1" ht="17.25" customHeight="1">
      <c r="A528" s="230" t="s">
        <v>118</v>
      </c>
      <c r="B528" s="329" t="s">
        <v>264</v>
      </c>
      <c r="C528" s="245"/>
      <c r="D528" s="74"/>
      <c r="E528" s="75"/>
      <c r="F528" s="75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6"/>
      <c r="S528" s="77"/>
      <c r="T528" s="77"/>
      <c r="U528" s="73" t="s">
        <v>12</v>
      </c>
      <c r="V528" s="78">
        <f aca="true" t="shared" si="169" ref="V528:AE528">SUM(V529:V533)</f>
        <v>6380.4</v>
      </c>
      <c r="W528" s="78">
        <f t="shared" si="169"/>
        <v>0</v>
      </c>
      <c r="X528" s="78">
        <f t="shared" si="169"/>
        <v>6380.4</v>
      </c>
      <c r="Y528" s="78">
        <f t="shared" si="169"/>
        <v>0</v>
      </c>
      <c r="Z528" s="78">
        <f t="shared" si="169"/>
        <v>0</v>
      </c>
      <c r="AA528" s="78">
        <f t="shared" si="169"/>
        <v>0</v>
      </c>
      <c r="AB528" s="78">
        <f t="shared" si="169"/>
        <v>0</v>
      </c>
      <c r="AC528" s="78">
        <f t="shared" si="169"/>
        <v>0</v>
      </c>
      <c r="AD528" s="78">
        <f t="shared" si="169"/>
        <v>0</v>
      </c>
      <c r="AE528" s="78">
        <f t="shared" si="169"/>
        <v>0</v>
      </c>
      <c r="AF528" s="247" t="s">
        <v>13</v>
      </c>
      <c r="AG528" s="248"/>
    </row>
    <row r="529" spans="1:33" s="101" customFormat="1" ht="17.25" customHeight="1">
      <c r="A529" s="231"/>
      <c r="B529" s="244"/>
      <c r="C529" s="246"/>
      <c r="D529" s="81"/>
      <c r="E529" s="82"/>
      <c r="F529" s="82">
        <v>1</v>
      </c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3"/>
      <c r="S529" s="139" t="s">
        <v>284</v>
      </c>
      <c r="T529" s="139" t="s">
        <v>285</v>
      </c>
      <c r="U529" s="80" t="s">
        <v>81</v>
      </c>
      <c r="V529" s="81">
        <f aca="true" t="shared" si="170" ref="V529:W535">X529+Z529+AB529+AD529</f>
        <v>6380.4</v>
      </c>
      <c r="W529" s="81">
        <f t="shared" si="170"/>
        <v>0</v>
      </c>
      <c r="X529" s="85">
        <v>6380.4</v>
      </c>
      <c r="Y529" s="81">
        <v>0</v>
      </c>
      <c r="Z529" s="81">
        <v>0</v>
      </c>
      <c r="AA529" s="81">
        <v>0</v>
      </c>
      <c r="AB529" s="81">
        <v>0</v>
      </c>
      <c r="AC529" s="81">
        <v>0</v>
      </c>
      <c r="AD529" s="81">
        <v>0</v>
      </c>
      <c r="AE529" s="81">
        <v>0</v>
      </c>
      <c r="AF529" s="249"/>
      <c r="AG529" s="250"/>
    </row>
    <row r="530" spans="1:33" s="101" customFormat="1" ht="17.25" customHeight="1">
      <c r="A530" s="231"/>
      <c r="B530" s="244"/>
      <c r="C530" s="246"/>
      <c r="D530" s="81"/>
      <c r="E530" s="82"/>
      <c r="F530" s="82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3"/>
      <c r="S530" s="86"/>
      <c r="T530" s="86"/>
      <c r="U530" s="80" t="s">
        <v>82</v>
      </c>
      <c r="V530" s="81">
        <f t="shared" si="170"/>
        <v>0</v>
      </c>
      <c r="W530" s="81">
        <f t="shared" si="170"/>
        <v>0</v>
      </c>
      <c r="X530" s="85">
        <v>0</v>
      </c>
      <c r="Y530" s="81">
        <v>0</v>
      </c>
      <c r="Z530" s="81">
        <v>0</v>
      </c>
      <c r="AA530" s="81">
        <v>0</v>
      </c>
      <c r="AB530" s="81">
        <v>0</v>
      </c>
      <c r="AC530" s="81">
        <v>0</v>
      </c>
      <c r="AD530" s="81">
        <v>0</v>
      </c>
      <c r="AE530" s="81">
        <v>0</v>
      </c>
      <c r="AF530" s="249"/>
      <c r="AG530" s="250"/>
    </row>
    <row r="531" spans="1:33" s="101" customFormat="1" ht="17.25" customHeight="1">
      <c r="A531" s="231"/>
      <c r="B531" s="244"/>
      <c r="C531" s="246"/>
      <c r="D531" s="81"/>
      <c r="E531" s="82"/>
      <c r="F531" s="82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3"/>
      <c r="S531" s="84"/>
      <c r="T531" s="84"/>
      <c r="U531" s="80" t="s">
        <v>236</v>
      </c>
      <c r="V531" s="81">
        <f t="shared" si="170"/>
        <v>0</v>
      </c>
      <c r="W531" s="81">
        <f t="shared" si="170"/>
        <v>0</v>
      </c>
      <c r="X531" s="85">
        <v>0</v>
      </c>
      <c r="Y531" s="81">
        <v>0</v>
      </c>
      <c r="Z531" s="81">
        <v>0</v>
      </c>
      <c r="AA531" s="81">
        <v>0</v>
      </c>
      <c r="AB531" s="81">
        <v>0</v>
      </c>
      <c r="AC531" s="81">
        <v>0</v>
      </c>
      <c r="AD531" s="81">
        <v>0</v>
      </c>
      <c r="AE531" s="81">
        <v>0</v>
      </c>
      <c r="AF531" s="249"/>
      <c r="AG531" s="250"/>
    </row>
    <row r="532" spans="1:33" s="101" customFormat="1" ht="17.25" customHeight="1">
      <c r="A532" s="231"/>
      <c r="B532" s="244"/>
      <c r="C532" s="246"/>
      <c r="D532" s="81"/>
      <c r="E532" s="82"/>
      <c r="F532" s="82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3"/>
      <c r="S532" s="86"/>
      <c r="T532" s="86"/>
      <c r="U532" s="80" t="s">
        <v>237</v>
      </c>
      <c r="V532" s="81">
        <f t="shared" si="170"/>
        <v>0</v>
      </c>
      <c r="W532" s="81">
        <f t="shared" si="170"/>
        <v>0</v>
      </c>
      <c r="X532" s="85">
        <v>0</v>
      </c>
      <c r="Y532" s="81">
        <v>0</v>
      </c>
      <c r="Z532" s="81">
        <v>0</v>
      </c>
      <c r="AA532" s="81">
        <v>0</v>
      </c>
      <c r="AB532" s="81">
        <v>0</v>
      </c>
      <c r="AC532" s="81">
        <v>0</v>
      </c>
      <c r="AD532" s="81">
        <v>0</v>
      </c>
      <c r="AE532" s="81">
        <v>0</v>
      </c>
      <c r="AF532" s="249"/>
      <c r="AG532" s="250"/>
    </row>
    <row r="533" spans="1:33" s="101" customFormat="1" ht="17.25" customHeight="1">
      <c r="A533" s="231"/>
      <c r="B533" s="244"/>
      <c r="C533" s="246"/>
      <c r="D533" s="81"/>
      <c r="E533" s="82"/>
      <c r="F533" s="82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3"/>
      <c r="S533" s="84"/>
      <c r="T533" s="84"/>
      <c r="U533" s="80" t="s">
        <v>238</v>
      </c>
      <c r="V533" s="81">
        <f t="shared" si="170"/>
        <v>0</v>
      </c>
      <c r="W533" s="81">
        <f t="shared" si="170"/>
        <v>0</v>
      </c>
      <c r="X533" s="85">
        <v>0</v>
      </c>
      <c r="Y533" s="81">
        <v>0</v>
      </c>
      <c r="Z533" s="81">
        <v>0</v>
      </c>
      <c r="AA533" s="81">
        <v>0</v>
      </c>
      <c r="AB533" s="81">
        <v>0</v>
      </c>
      <c r="AC533" s="81">
        <v>0</v>
      </c>
      <c r="AD533" s="81">
        <v>0</v>
      </c>
      <c r="AE533" s="81">
        <v>0</v>
      </c>
      <c r="AF533" s="249"/>
      <c r="AG533" s="250"/>
    </row>
    <row r="534" spans="1:33" s="101" customFormat="1" ht="17.25" customHeight="1">
      <c r="A534" s="231"/>
      <c r="B534" s="244"/>
      <c r="C534" s="81"/>
      <c r="D534" s="81"/>
      <c r="E534" s="82"/>
      <c r="F534" s="82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3"/>
      <c r="S534" s="86"/>
      <c r="T534" s="86"/>
      <c r="U534" s="80" t="s">
        <v>244</v>
      </c>
      <c r="V534" s="81">
        <f t="shared" si="170"/>
        <v>0</v>
      </c>
      <c r="W534" s="81">
        <f t="shared" si="170"/>
        <v>0</v>
      </c>
      <c r="X534" s="85">
        <v>0</v>
      </c>
      <c r="Y534" s="81">
        <v>0</v>
      </c>
      <c r="Z534" s="81">
        <v>0</v>
      </c>
      <c r="AA534" s="81">
        <v>0</v>
      </c>
      <c r="AB534" s="81">
        <v>0</v>
      </c>
      <c r="AC534" s="81">
        <v>0</v>
      </c>
      <c r="AD534" s="81">
        <v>0</v>
      </c>
      <c r="AE534" s="81">
        <v>0</v>
      </c>
      <c r="AF534" s="249"/>
      <c r="AG534" s="250"/>
    </row>
    <row r="535" spans="1:33" s="101" customFormat="1" ht="17.25" customHeight="1" thickBot="1">
      <c r="A535" s="243"/>
      <c r="B535" s="394"/>
      <c r="C535" s="88"/>
      <c r="D535" s="81"/>
      <c r="E535" s="82"/>
      <c r="F535" s="82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3"/>
      <c r="S535" s="84"/>
      <c r="T535" s="84"/>
      <c r="U535" s="80" t="s">
        <v>245</v>
      </c>
      <c r="V535" s="81">
        <f t="shared" si="170"/>
        <v>0</v>
      </c>
      <c r="W535" s="81">
        <f t="shared" si="170"/>
        <v>0</v>
      </c>
      <c r="X535" s="85">
        <v>0</v>
      </c>
      <c r="Y535" s="81">
        <v>0</v>
      </c>
      <c r="Z535" s="81">
        <v>0</v>
      </c>
      <c r="AA535" s="81">
        <v>0</v>
      </c>
      <c r="AB535" s="81">
        <v>0</v>
      </c>
      <c r="AC535" s="81">
        <v>0</v>
      </c>
      <c r="AD535" s="81">
        <v>0</v>
      </c>
      <c r="AE535" s="81">
        <v>0</v>
      </c>
      <c r="AF535" s="251"/>
      <c r="AG535" s="252"/>
    </row>
    <row r="536" spans="1:33" s="67" customFormat="1" ht="17.25" customHeight="1">
      <c r="A536" s="395" t="s">
        <v>119</v>
      </c>
      <c r="B536" s="233" t="s">
        <v>233</v>
      </c>
      <c r="C536" s="305"/>
      <c r="D536" s="93"/>
      <c r="E536" s="94"/>
      <c r="F536" s="94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5"/>
      <c r="S536" s="96"/>
      <c r="T536" s="96"/>
      <c r="U536" s="68" t="s">
        <v>12</v>
      </c>
      <c r="V536" s="69">
        <f aca="true" t="shared" si="171" ref="V536:AE536">SUM(V537:V541)</f>
        <v>2788.2</v>
      </c>
      <c r="W536" s="69">
        <f t="shared" si="171"/>
        <v>0</v>
      </c>
      <c r="X536" s="69">
        <f t="shared" si="171"/>
        <v>2788.2</v>
      </c>
      <c r="Y536" s="69">
        <f t="shared" si="171"/>
        <v>0</v>
      </c>
      <c r="Z536" s="69">
        <f t="shared" si="171"/>
        <v>0</v>
      </c>
      <c r="AA536" s="69">
        <f t="shared" si="171"/>
        <v>0</v>
      </c>
      <c r="AB536" s="69">
        <f t="shared" si="171"/>
        <v>0</v>
      </c>
      <c r="AC536" s="69">
        <f t="shared" si="171"/>
        <v>0</v>
      </c>
      <c r="AD536" s="69">
        <f t="shared" si="171"/>
        <v>0</v>
      </c>
      <c r="AE536" s="69">
        <f t="shared" si="171"/>
        <v>0</v>
      </c>
      <c r="AF536" s="323" t="s">
        <v>13</v>
      </c>
      <c r="AG536" s="324"/>
    </row>
    <row r="537" spans="1:33" s="67" customFormat="1" ht="17.25" customHeight="1">
      <c r="A537" s="395"/>
      <c r="B537" s="233"/>
      <c r="C537" s="306"/>
      <c r="D537" s="97"/>
      <c r="E537" s="98"/>
      <c r="F537" s="98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"/>
      <c r="S537" s="65"/>
      <c r="T537" s="65"/>
      <c r="U537" s="66" t="s">
        <v>81</v>
      </c>
      <c r="V537" s="97">
        <f aca="true" t="shared" si="172" ref="V537:W541">X537+Z537+AB537+AD537</f>
        <v>0</v>
      </c>
      <c r="W537" s="97">
        <f t="shared" si="172"/>
        <v>0</v>
      </c>
      <c r="X537" s="71">
        <v>0</v>
      </c>
      <c r="Y537" s="97">
        <v>0</v>
      </c>
      <c r="Z537" s="97">
        <v>0</v>
      </c>
      <c r="AA537" s="97">
        <v>0</v>
      </c>
      <c r="AB537" s="97">
        <v>0</v>
      </c>
      <c r="AC537" s="97">
        <v>0</v>
      </c>
      <c r="AD537" s="97">
        <v>0</v>
      </c>
      <c r="AE537" s="97">
        <v>0</v>
      </c>
      <c r="AF537" s="325"/>
      <c r="AG537" s="326"/>
    </row>
    <row r="538" spans="1:33" s="67" customFormat="1" ht="17.25" customHeight="1">
      <c r="A538" s="395"/>
      <c r="B538" s="233"/>
      <c r="C538" s="306"/>
      <c r="D538" s="97"/>
      <c r="E538" s="98"/>
      <c r="F538" s="98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"/>
      <c r="S538" s="99"/>
      <c r="T538" s="99"/>
      <c r="U538" s="66" t="s">
        <v>82</v>
      </c>
      <c r="V538" s="97">
        <f t="shared" si="172"/>
        <v>0</v>
      </c>
      <c r="W538" s="97">
        <f t="shared" si="172"/>
        <v>0</v>
      </c>
      <c r="X538" s="71">
        <v>0</v>
      </c>
      <c r="Y538" s="97">
        <v>0</v>
      </c>
      <c r="Z538" s="97">
        <v>0</v>
      </c>
      <c r="AA538" s="97">
        <v>0</v>
      </c>
      <c r="AB538" s="97">
        <v>0</v>
      </c>
      <c r="AC538" s="97">
        <v>0</v>
      </c>
      <c r="AD538" s="97">
        <v>0</v>
      </c>
      <c r="AE538" s="97">
        <v>0</v>
      </c>
      <c r="AF538" s="325"/>
      <c r="AG538" s="326"/>
    </row>
    <row r="539" spans="1:33" s="67" customFormat="1" ht="17.25" customHeight="1">
      <c r="A539" s="395"/>
      <c r="B539" s="233"/>
      <c r="C539" s="306"/>
      <c r="D539" s="97"/>
      <c r="E539" s="98"/>
      <c r="F539" s="98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"/>
      <c r="S539" s="65"/>
      <c r="T539" s="65"/>
      <c r="U539" s="66" t="s">
        <v>236</v>
      </c>
      <c r="V539" s="97">
        <f t="shared" si="172"/>
        <v>0</v>
      </c>
      <c r="W539" s="97">
        <f t="shared" si="172"/>
        <v>0</v>
      </c>
      <c r="X539" s="71">
        <v>0</v>
      </c>
      <c r="Y539" s="97">
        <v>0</v>
      </c>
      <c r="Z539" s="97">
        <v>0</v>
      </c>
      <c r="AA539" s="97">
        <v>0</v>
      </c>
      <c r="AB539" s="97">
        <v>0</v>
      </c>
      <c r="AC539" s="97">
        <v>0</v>
      </c>
      <c r="AD539" s="97">
        <v>0</v>
      </c>
      <c r="AE539" s="97">
        <v>0</v>
      </c>
      <c r="AF539" s="325"/>
      <c r="AG539" s="326"/>
    </row>
    <row r="540" spans="1:33" s="67" customFormat="1" ht="17.25" customHeight="1">
      <c r="A540" s="395"/>
      <c r="B540" s="233"/>
      <c r="C540" s="306"/>
      <c r="D540" s="97"/>
      <c r="E540" s="98"/>
      <c r="F540" s="98">
        <v>1</v>
      </c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"/>
      <c r="S540" s="140" t="s">
        <v>284</v>
      </c>
      <c r="T540" s="140" t="s">
        <v>285</v>
      </c>
      <c r="U540" s="66" t="s">
        <v>237</v>
      </c>
      <c r="V540" s="133">
        <f>X540+Z540+AB540+AD540</f>
        <v>2788.2</v>
      </c>
      <c r="W540" s="133">
        <f>Y540+AA540+AC540+AE540</f>
        <v>0</v>
      </c>
      <c r="X540" s="71">
        <v>2788.2</v>
      </c>
      <c r="Y540" s="97">
        <v>0</v>
      </c>
      <c r="Z540" s="97">
        <v>0</v>
      </c>
      <c r="AA540" s="97">
        <v>0</v>
      </c>
      <c r="AB540" s="97">
        <v>0</v>
      </c>
      <c r="AC540" s="97">
        <v>0</v>
      </c>
      <c r="AD540" s="97">
        <v>0</v>
      </c>
      <c r="AE540" s="97">
        <v>0</v>
      </c>
      <c r="AF540" s="325"/>
      <c r="AG540" s="326"/>
    </row>
    <row r="541" spans="1:33" s="67" customFormat="1" ht="17.25" customHeight="1">
      <c r="A541" s="395"/>
      <c r="B541" s="233"/>
      <c r="C541" s="306"/>
      <c r="D541" s="97"/>
      <c r="E541" s="98"/>
      <c r="F541" s="98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"/>
      <c r="S541" s="65"/>
      <c r="T541" s="65"/>
      <c r="U541" s="66" t="s">
        <v>238</v>
      </c>
      <c r="V541" s="97">
        <f t="shared" si="172"/>
        <v>0</v>
      </c>
      <c r="W541" s="97">
        <f t="shared" si="172"/>
        <v>0</v>
      </c>
      <c r="X541" s="71">
        <v>0</v>
      </c>
      <c r="Y541" s="97">
        <v>0</v>
      </c>
      <c r="Z541" s="97">
        <v>0</v>
      </c>
      <c r="AA541" s="97">
        <v>0</v>
      </c>
      <c r="AB541" s="97">
        <v>0</v>
      </c>
      <c r="AC541" s="97">
        <v>0</v>
      </c>
      <c r="AD541" s="97">
        <v>0</v>
      </c>
      <c r="AE541" s="97">
        <v>0</v>
      </c>
      <c r="AF541" s="325"/>
      <c r="AG541" s="326"/>
    </row>
    <row r="542" spans="1:33" s="67" customFormat="1" ht="17.25" customHeight="1">
      <c r="A542" s="395"/>
      <c r="B542" s="233"/>
      <c r="C542" s="97"/>
      <c r="D542" s="97"/>
      <c r="E542" s="98"/>
      <c r="F542" s="98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"/>
      <c r="S542" s="99"/>
      <c r="T542" s="99"/>
      <c r="U542" s="66" t="s">
        <v>244</v>
      </c>
      <c r="V542" s="97">
        <f>X542+Z542+AB542+AD542</f>
        <v>0</v>
      </c>
      <c r="W542" s="97">
        <f>Y542+AA542+AC542+AE542</f>
        <v>0</v>
      </c>
      <c r="X542" s="71">
        <v>0</v>
      </c>
      <c r="Y542" s="97">
        <v>0</v>
      </c>
      <c r="Z542" s="97">
        <v>0</v>
      </c>
      <c r="AA542" s="97">
        <v>0</v>
      </c>
      <c r="AB542" s="97">
        <v>0</v>
      </c>
      <c r="AC542" s="97">
        <v>0</v>
      </c>
      <c r="AD542" s="97">
        <v>0</v>
      </c>
      <c r="AE542" s="97">
        <v>0</v>
      </c>
      <c r="AF542" s="325"/>
      <c r="AG542" s="326"/>
    </row>
    <row r="543" spans="1:33" s="67" customFormat="1" ht="17.25" customHeight="1" thickBot="1">
      <c r="A543" s="395"/>
      <c r="B543" s="233"/>
      <c r="C543" s="100"/>
      <c r="D543" s="100"/>
      <c r="E543" s="102"/>
      <c r="F543" s="102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3"/>
      <c r="S543" s="104"/>
      <c r="T543" s="104"/>
      <c r="U543" s="72" t="s">
        <v>245</v>
      </c>
      <c r="V543" s="97">
        <f>X543+Z543+AB543+AD543</f>
        <v>0</v>
      </c>
      <c r="W543" s="97">
        <f>Y543+AA543+AC543+AE543</f>
        <v>0</v>
      </c>
      <c r="X543" s="71">
        <v>0</v>
      </c>
      <c r="Y543" s="97">
        <v>0</v>
      </c>
      <c r="Z543" s="97">
        <v>0</v>
      </c>
      <c r="AA543" s="97">
        <v>0</v>
      </c>
      <c r="AB543" s="97">
        <v>0</v>
      </c>
      <c r="AC543" s="97">
        <v>0</v>
      </c>
      <c r="AD543" s="97">
        <v>0</v>
      </c>
      <c r="AE543" s="97">
        <v>0</v>
      </c>
      <c r="AF543" s="327"/>
      <c r="AG543" s="328"/>
    </row>
    <row r="544" spans="1:33" s="101" customFormat="1" ht="21" customHeight="1">
      <c r="A544" s="230" t="s">
        <v>255</v>
      </c>
      <c r="B544" s="244" t="s">
        <v>313</v>
      </c>
      <c r="C544" s="245"/>
      <c r="D544" s="187"/>
      <c r="E544" s="75"/>
      <c r="F544" s="75"/>
      <c r="G544" s="187"/>
      <c r="H544" s="187"/>
      <c r="I544" s="187"/>
      <c r="J544" s="187"/>
      <c r="K544" s="187"/>
      <c r="L544" s="187"/>
      <c r="M544" s="187"/>
      <c r="N544" s="187"/>
      <c r="O544" s="187"/>
      <c r="P544" s="187"/>
      <c r="Q544" s="187"/>
      <c r="R544" s="76"/>
      <c r="S544" s="191"/>
      <c r="T544" s="191"/>
      <c r="U544" s="73" t="s">
        <v>12</v>
      </c>
      <c r="V544" s="78">
        <f aca="true" t="shared" si="173" ref="V544:AE544">SUM(V545:V549)</f>
        <v>8251.8</v>
      </c>
      <c r="W544" s="78">
        <f t="shared" si="173"/>
        <v>8251.8</v>
      </c>
      <c r="X544" s="78">
        <f t="shared" si="173"/>
        <v>8251.8</v>
      </c>
      <c r="Y544" s="78">
        <f t="shared" si="173"/>
        <v>8251.8</v>
      </c>
      <c r="Z544" s="78">
        <f t="shared" si="173"/>
        <v>0</v>
      </c>
      <c r="AA544" s="78">
        <f t="shared" si="173"/>
        <v>0</v>
      </c>
      <c r="AB544" s="78">
        <f t="shared" si="173"/>
        <v>0</v>
      </c>
      <c r="AC544" s="78">
        <f t="shared" si="173"/>
        <v>0</v>
      </c>
      <c r="AD544" s="78">
        <f t="shared" si="173"/>
        <v>0</v>
      </c>
      <c r="AE544" s="78">
        <f t="shared" si="173"/>
        <v>0</v>
      </c>
      <c r="AF544" s="247" t="s">
        <v>13</v>
      </c>
      <c r="AG544" s="248"/>
    </row>
    <row r="545" spans="1:33" s="101" customFormat="1" ht="15.75">
      <c r="A545" s="231"/>
      <c r="B545" s="244"/>
      <c r="C545" s="246"/>
      <c r="D545" s="204">
        <v>0.2</v>
      </c>
      <c r="E545" s="204">
        <v>0.2</v>
      </c>
      <c r="F545" s="205"/>
      <c r="G545" s="188"/>
      <c r="H545" s="196">
        <v>1</v>
      </c>
      <c r="I545" s="196">
        <v>1</v>
      </c>
      <c r="J545" s="188"/>
      <c r="K545" s="188"/>
      <c r="L545" s="188"/>
      <c r="M545" s="188"/>
      <c r="N545" s="188"/>
      <c r="O545" s="188"/>
      <c r="P545" s="188"/>
      <c r="Q545" s="188"/>
      <c r="R545" s="83" t="s">
        <v>337</v>
      </c>
      <c r="S545" s="140" t="s">
        <v>284</v>
      </c>
      <c r="T545" s="140" t="s">
        <v>285</v>
      </c>
      <c r="U545" s="80" t="s">
        <v>81</v>
      </c>
      <c r="V545" s="188">
        <f aca="true" t="shared" si="174" ref="V545:W551">X545+Z545+AB545+AD545</f>
        <v>8251.8</v>
      </c>
      <c r="W545" s="188">
        <f t="shared" si="174"/>
        <v>8251.8</v>
      </c>
      <c r="X545" s="85">
        <v>8251.8</v>
      </c>
      <c r="Y545" s="188">
        <v>8251.8</v>
      </c>
      <c r="Z545" s="188">
        <v>0</v>
      </c>
      <c r="AA545" s="188">
        <v>0</v>
      </c>
      <c r="AB545" s="188">
        <v>0</v>
      </c>
      <c r="AC545" s="188">
        <v>0</v>
      </c>
      <c r="AD545" s="188">
        <v>0</v>
      </c>
      <c r="AE545" s="188">
        <v>0</v>
      </c>
      <c r="AF545" s="249"/>
      <c r="AG545" s="250"/>
    </row>
    <row r="546" spans="1:33" s="101" customFormat="1" ht="15.75">
      <c r="A546" s="231"/>
      <c r="B546" s="244"/>
      <c r="C546" s="246"/>
      <c r="D546" s="188"/>
      <c r="E546" s="82"/>
      <c r="F546" s="82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83"/>
      <c r="S546" s="86"/>
      <c r="T546" s="86"/>
      <c r="U546" s="80" t="s">
        <v>82</v>
      </c>
      <c r="V546" s="188">
        <f t="shared" si="174"/>
        <v>0</v>
      </c>
      <c r="W546" s="188">
        <f t="shared" si="174"/>
        <v>0</v>
      </c>
      <c r="X546" s="85">
        <v>0</v>
      </c>
      <c r="Y546" s="188">
        <v>0</v>
      </c>
      <c r="Z546" s="188">
        <v>0</v>
      </c>
      <c r="AA546" s="188">
        <v>0</v>
      </c>
      <c r="AB546" s="188">
        <v>0</v>
      </c>
      <c r="AC546" s="188">
        <v>0</v>
      </c>
      <c r="AD546" s="188">
        <v>0</v>
      </c>
      <c r="AE546" s="188">
        <v>0</v>
      </c>
      <c r="AF546" s="249"/>
      <c r="AG546" s="250"/>
    </row>
    <row r="547" spans="1:33" s="101" customFormat="1" ht="15.75">
      <c r="A547" s="231"/>
      <c r="B547" s="244"/>
      <c r="C547" s="246"/>
      <c r="D547" s="188"/>
      <c r="E547" s="82"/>
      <c r="F547" s="82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83"/>
      <c r="S547" s="192"/>
      <c r="T547" s="192"/>
      <c r="U547" s="80" t="s">
        <v>236</v>
      </c>
      <c r="V547" s="188">
        <f t="shared" si="174"/>
        <v>0</v>
      </c>
      <c r="W547" s="188">
        <f t="shared" si="174"/>
        <v>0</v>
      </c>
      <c r="X547" s="85">
        <v>0</v>
      </c>
      <c r="Y547" s="188">
        <v>0</v>
      </c>
      <c r="Z547" s="188">
        <v>0</v>
      </c>
      <c r="AA547" s="188">
        <v>0</v>
      </c>
      <c r="AB547" s="188">
        <v>0</v>
      </c>
      <c r="AC547" s="188">
        <v>0</v>
      </c>
      <c r="AD547" s="188">
        <v>0</v>
      </c>
      <c r="AE547" s="188">
        <v>0</v>
      </c>
      <c r="AF547" s="249"/>
      <c r="AG547" s="250"/>
    </row>
    <row r="548" spans="1:33" s="101" customFormat="1" ht="15.75">
      <c r="A548" s="231"/>
      <c r="B548" s="244"/>
      <c r="C548" s="246"/>
      <c r="D548" s="188"/>
      <c r="E548" s="82"/>
      <c r="F548" s="82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83"/>
      <c r="S548" s="86"/>
      <c r="T548" s="86"/>
      <c r="U548" s="80" t="s">
        <v>237</v>
      </c>
      <c r="V548" s="188">
        <f t="shared" si="174"/>
        <v>0</v>
      </c>
      <c r="W548" s="188">
        <f t="shared" si="174"/>
        <v>0</v>
      </c>
      <c r="X548" s="85">
        <v>0</v>
      </c>
      <c r="Y548" s="188">
        <v>0</v>
      </c>
      <c r="Z548" s="188">
        <v>0</v>
      </c>
      <c r="AA548" s="188">
        <v>0</v>
      </c>
      <c r="AB548" s="188">
        <v>0</v>
      </c>
      <c r="AC548" s="188">
        <v>0</v>
      </c>
      <c r="AD548" s="188">
        <v>0</v>
      </c>
      <c r="AE548" s="188">
        <v>0</v>
      </c>
      <c r="AF548" s="249"/>
      <c r="AG548" s="250"/>
    </row>
    <row r="549" spans="1:33" s="101" customFormat="1" ht="15.75">
      <c r="A549" s="231"/>
      <c r="B549" s="244"/>
      <c r="C549" s="246"/>
      <c r="D549" s="188"/>
      <c r="E549" s="82"/>
      <c r="F549" s="82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83"/>
      <c r="S549" s="192"/>
      <c r="T549" s="192"/>
      <c r="U549" s="80" t="s">
        <v>238</v>
      </c>
      <c r="V549" s="188">
        <f t="shared" si="174"/>
        <v>0</v>
      </c>
      <c r="W549" s="188">
        <f t="shared" si="174"/>
        <v>0</v>
      </c>
      <c r="X549" s="85">
        <v>0</v>
      </c>
      <c r="Y549" s="188">
        <v>0</v>
      </c>
      <c r="Z549" s="188">
        <v>0</v>
      </c>
      <c r="AA549" s="188">
        <v>0</v>
      </c>
      <c r="AB549" s="188">
        <v>0</v>
      </c>
      <c r="AC549" s="188">
        <v>0</v>
      </c>
      <c r="AD549" s="188">
        <v>0</v>
      </c>
      <c r="AE549" s="188">
        <v>0</v>
      </c>
      <c r="AF549" s="249"/>
      <c r="AG549" s="250"/>
    </row>
    <row r="550" spans="1:33" s="101" customFormat="1" ht="15.75">
      <c r="A550" s="231"/>
      <c r="B550" s="244"/>
      <c r="C550" s="188"/>
      <c r="D550" s="188"/>
      <c r="E550" s="82"/>
      <c r="F550" s="82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83"/>
      <c r="S550" s="86"/>
      <c r="T550" s="86"/>
      <c r="U550" s="80" t="s">
        <v>244</v>
      </c>
      <c r="V550" s="188">
        <f t="shared" si="174"/>
        <v>0</v>
      </c>
      <c r="W550" s="188">
        <f t="shared" si="174"/>
        <v>0</v>
      </c>
      <c r="X550" s="85">
        <v>0</v>
      </c>
      <c r="Y550" s="188">
        <v>0</v>
      </c>
      <c r="Z550" s="188">
        <v>0</v>
      </c>
      <c r="AA550" s="188">
        <v>0</v>
      </c>
      <c r="AB550" s="188">
        <v>0</v>
      </c>
      <c r="AC550" s="188">
        <v>0</v>
      </c>
      <c r="AD550" s="188">
        <v>0</v>
      </c>
      <c r="AE550" s="188">
        <v>0</v>
      </c>
      <c r="AF550" s="249"/>
      <c r="AG550" s="250"/>
    </row>
    <row r="551" spans="1:33" s="101" customFormat="1" ht="16.5" thickBot="1">
      <c r="A551" s="243"/>
      <c r="B551" s="244"/>
      <c r="C551" s="88"/>
      <c r="D551" s="88"/>
      <c r="E551" s="89"/>
      <c r="F551" s="89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106"/>
      <c r="S551" s="193"/>
      <c r="T551" s="193"/>
      <c r="U551" s="91" t="s">
        <v>245</v>
      </c>
      <c r="V551" s="188">
        <f t="shared" si="174"/>
        <v>0</v>
      </c>
      <c r="W551" s="188">
        <f t="shared" si="174"/>
        <v>0</v>
      </c>
      <c r="X551" s="85">
        <v>0</v>
      </c>
      <c r="Y551" s="188">
        <v>0</v>
      </c>
      <c r="Z551" s="188">
        <v>0</v>
      </c>
      <c r="AA551" s="188">
        <v>0</v>
      </c>
      <c r="AB551" s="188">
        <v>0</v>
      </c>
      <c r="AC551" s="188">
        <v>0</v>
      </c>
      <c r="AD551" s="188">
        <v>0</v>
      </c>
      <c r="AE551" s="188">
        <v>0</v>
      </c>
      <c r="AF551" s="251"/>
      <c r="AG551" s="252"/>
    </row>
    <row r="552" spans="1:33" s="111" customFormat="1" ht="17.25" customHeight="1">
      <c r="A552" s="395" t="s">
        <v>221</v>
      </c>
      <c r="B552" s="232" t="s">
        <v>314</v>
      </c>
      <c r="C552" s="305"/>
      <c r="D552" s="209"/>
      <c r="E552" s="94"/>
      <c r="F552" s="94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95"/>
      <c r="S552" s="211"/>
      <c r="T552" s="211"/>
      <c r="U552" s="68" t="s">
        <v>12</v>
      </c>
      <c r="V552" s="69">
        <f>SUM(V554:V559)</f>
        <v>894.43</v>
      </c>
      <c r="W552" s="69">
        <f>SUM(W554:W559)</f>
        <v>0</v>
      </c>
      <c r="X552" s="69">
        <f>SUM(X554:X559)</f>
        <v>894.4</v>
      </c>
      <c r="Y552" s="69">
        <f aca="true" t="shared" si="175" ref="Y552:AE552">SUM(Y553:Y559)</f>
        <v>0</v>
      </c>
      <c r="Z552" s="69">
        <f t="shared" si="175"/>
        <v>0</v>
      </c>
      <c r="AA552" s="69">
        <f t="shared" si="175"/>
        <v>0</v>
      </c>
      <c r="AB552" s="69">
        <f t="shared" si="175"/>
        <v>0</v>
      </c>
      <c r="AC552" s="69">
        <f t="shared" si="175"/>
        <v>0</v>
      </c>
      <c r="AD552" s="69">
        <f t="shared" si="175"/>
        <v>0</v>
      </c>
      <c r="AE552" s="69">
        <f t="shared" si="175"/>
        <v>0</v>
      </c>
      <c r="AF552" s="323" t="s">
        <v>13</v>
      </c>
      <c r="AG552" s="324"/>
    </row>
    <row r="553" spans="1:33" s="111" customFormat="1" ht="17.25" customHeight="1">
      <c r="A553" s="395"/>
      <c r="B553" s="233"/>
      <c r="C553" s="306"/>
      <c r="D553" s="210"/>
      <c r="E553" s="98"/>
      <c r="F553" s="98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9"/>
      <c r="S553" s="212"/>
      <c r="T553" s="212"/>
      <c r="U553" s="216" t="s">
        <v>81</v>
      </c>
      <c r="V553" s="210">
        <v>0</v>
      </c>
      <c r="W553" s="210">
        <v>0</v>
      </c>
      <c r="X553" s="71">
        <v>0</v>
      </c>
      <c r="Y553" s="210">
        <v>0</v>
      </c>
      <c r="Z553" s="210">
        <v>0</v>
      </c>
      <c r="AA553" s="210">
        <v>0</v>
      </c>
      <c r="AB553" s="210">
        <v>0</v>
      </c>
      <c r="AC553" s="210">
        <v>0</v>
      </c>
      <c r="AD553" s="210">
        <v>0</v>
      </c>
      <c r="AE553" s="210">
        <v>0</v>
      </c>
      <c r="AF553" s="325"/>
      <c r="AG553" s="326"/>
    </row>
    <row r="554" spans="1:33" s="111" customFormat="1" ht="17.25" customHeight="1">
      <c r="A554" s="395"/>
      <c r="B554" s="233"/>
      <c r="C554" s="306"/>
      <c r="D554" s="210">
        <v>0.1</v>
      </c>
      <c r="E554" s="98"/>
      <c r="F554" s="98">
        <v>1</v>
      </c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9"/>
      <c r="S554" s="140" t="s">
        <v>284</v>
      </c>
      <c r="T554" s="140" t="s">
        <v>285</v>
      </c>
      <c r="U554" s="216" t="s">
        <v>82</v>
      </c>
      <c r="V554" s="210">
        <v>894.43</v>
      </c>
      <c r="W554" s="210">
        <f>Y553+AA553+AC553+AE553</f>
        <v>0</v>
      </c>
      <c r="X554" s="71">
        <v>894.4</v>
      </c>
      <c r="Y554" s="210">
        <v>0</v>
      </c>
      <c r="Z554" s="210">
        <v>0</v>
      </c>
      <c r="AA554" s="210">
        <v>0</v>
      </c>
      <c r="AB554" s="210">
        <v>0</v>
      </c>
      <c r="AC554" s="210">
        <v>0</v>
      </c>
      <c r="AD554" s="210">
        <v>0</v>
      </c>
      <c r="AE554" s="210">
        <v>0</v>
      </c>
      <c r="AF554" s="325"/>
      <c r="AG554" s="326"/>
    </row>
    <row r="555" spans="1:33" s="111" customFormat="1" ht="17.25" customHeight="1">
      <c r="A555" s="395"/>
      <c r="B555" s="233"/>
      <c r="C555" s="306"/>
      <c r="D555" s="210"/>
      <c r="E555" s="98"/>
      <c r="F555" s="98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9"/>
      <c r="S555" s="212"/>
      <c r="T555" s="212"/>
      <c r="U555" s="216" t="s">
        <v>236</v>
      </c>
      <c r="V555" s="210">
        <f>X555+Z555+AB555+AD555</f>
        <v>0</v>
      </c>
      <c r="W555" s="210">
        <f>Y555+AA555+AC555+AE555</f>
        <v>0</v>
      </c>
      <c r="X555" s="71">
        <v>0</v>
      </c>
      <c r="Y555" s="210">
        <v>0</v>
      </c>
      <c r="Z555" s="210">
        <v>0</v>
      </c>
      <c r="AA555" s="210">
        <v>0</v>
      </c>
      <c r="AB555" s="210">
        <v>0</v>
      </c>
      <c r="AC555" s="210">
        <v>0</v>
      </c>
      <c r="AD555" s="210">
        <v>0</v>
      </c>
      <c r="AE555" s="210">
        <v>0</v>
      </c>
      <c r="AF555" s="325"/>
      <c r="AG555" s="326"/>
    </row>
    <row r="556" spans="1:33" s="111" customFormat="1" ht="17.25" customHeight="1">
      <c r="A556" s="395"/>
      <c r="B556" s="233"/>
      <c r="C556" s="306"/>
      <c r="D556" s="210"/>
      <c r="E556" s="98"/>
      <c r="F556" s="98"/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9"/>
      <c r="S556" s="140"/>
      <c r="T556" s="140"/>
      <c r="U556" s="216" t="s">
        <v>237</v>
      </c>
      <c r="V556" s="210">
        <v>0</v>
      </c>
      <c r="W556" s="210">
        <f>Y556+AA556+AC556+AE556</f>
        <v>0</v>
      </c>
      <c r="X556" s="71">
        <v>0</v>
      </c>
      <c r="Y556" s="210">
        <v>0</v>
      </c>
      <c r="Z556" s="210">
        <v>0</v>
      </c>
      <c r="AA556" s="210">
        <v>0</v>
      </c>
      <c r="AB556" s="210">
        <v>0</v>
      </c>
      <c r="AC556" s="210">
        <v>0</v>
      </c>
      <c r="AD556" s="210">
        <v>0</v>
      </c>
      <c r="AE556" s="210">
        <v>0</v>
      </c>
      <c r="AF556" s="325"/>
      <c r="AG556" s="326"/>
    </row>
    <row r="557" spans="1:33" s="111" customFormat="1" ht="17.25" customHeight="1">
      <c r="A557" s="395"/>
      <c r="B557" s="233"/>
      <c r="C557" s="306"/>
      <c r="D557" s="210"/>
      <c r="E557" s="98"/>
      <c r="F557" s="98"/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9"/>
      <c r="S557" s="212"/>
      <c r="T557" s="212"/>
      <c r="U557" s="216" t="s">
        <v>238</v>
      </c>
      <c r="V557" s="210">
        <f>X557+Z557+AB557+AD557</f>
        <v>0</v>
      </c>
      <c r="W557" s="210">
        <f>Y557+AA557+AC557+AE557</f>
        <v>0</v>
      </c>
      <c r="X557" s="71">
        <v>0</v>
      </c>
      <c r="Y557" s="210">
        <v>0</v>
      </c>
      <c r="Z557" s="210">
        <v>0</v>
      </c>
      <c r="AA557" s="210">
        <v>0</v>
      </c>
      <c r="AB557" s="210">
        <v>0</v>
      </c>
      <c r="AC557" s="210">
        <v>0</v>
      </c>
      <c r="AD557" s="210">
        <v>0</v>
      </c>
      <c r="AE557" s="210">
        <v>0</v>
      </c>
      <c r="AF557" s="325"/>
      <c r="AG557" s="326"/>
    </row>
    <row r="558" spans="1:33" s="111" customFormat="1" ht="17.25" customHeight="1">
      <c r="A558" s="395"/>
      <c r="B558" s="233"/>
      <c r="C558" s="210"/>
      <c r="D558" s="210"/>
      <c r="E558" s="98"/>
      <c r="F558" s="98"/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9"/>
      <c r="S558" s="99"/>
      <c r="T558" s="99"/>
      <c r="U558" s="216" t="s">
        <v>244</v>
      </c>
      <c r="V558" s="210">
        <f>X558+Z558+AB558+AD558</f>
        <v>0</v>
      </c>
      <c r="W558" s="210">
        <f>Y558+AA558+AC558+AE558</f>
        <v>0</v>
      </c>
      <c r="X558" s="71">
        <v>0</v>
      </c>
      <c r="Y558" s="210">
        <v>0</v>
      </c>
      <c r="Z558" s="210">
        <v>0</v>
      </c>
      <c r="AA558" s="210">
        <v>0</v>
      </c>
      <c r="AB558" s="210">
        <v>0</v>
      </c>
      <c r="AC558" s="210">
        <v>0</v>
      </c>
      <c r="AD558" s="210">
        <v>0</v>
      </c>
      <c r="AE558" s="210">
        <v>0</v>
      </c>
      <c r="AF558" s="325"/>
      <c r="AG558" s="326"/>
    </row>
    <row r="559" spans="1:33" s="111" customFormat="1" ht="17.25" customHeight="1" thickBot="1">
      <c r="A559" s="395"/>
      <c r="B559" s="272"/>
      <c r="C559" s="100"/>
      <c r="D559" s="210"/>
      <c r="E559" s="98"/>
      <c r="F559" s="98"/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9"/>
      <c r="S559" s="212"/>
      <c r="T559" s="212"/>
      <c r="U559" s="216" t="s">
        <v>245</v>
      </c>
      <c r="V559" s="210">
        <v>0</v>
      </c>
      <c r="W559" s="210">
        <v>0</v>
      </c>
      <c r="X559" s="71">
        <f>3993.1-3993.1</f>
        <v>0</v>
      </c>
      <c r="Y559" s="210">
        <f>3993.1-3993.1</f>
        <v>0</v>
      </c>
      <c r="Z559" s="210">
        <v>0</v>
      </c>
      <c r="AA559" s="210">
        <v>0</v>
      </c>
      <c r="AB559" s="210">
        <v>0</v>
      </c>
      <c r="AC559" s="210">
        <v>0</v>
      </c>
      <c r="AD559" s="210">
        <v>0</v>
      </c>
      <c r="AE559" s="210">
        <v>0</v>
      </c>
      <c r="AF559" s="327"/>
      <c r="AG559" s="328"/>
    </row>
    <row r="560" spans="1:33" s="111" customFormat="1" ht="17.25" customHeight="1">
      <c r="A560" s="230" t="s">
        <v>222</v>
      </c>
      <c r="B560" s="232" t="s">
        <v>315</v>
      </c>
      <c r="C560" s="305"/>
      <c r="D560" s="209"/>
      <c r="E560" s="94"/>
      <c r="F560" s="94"/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  <c r="R560" s="95"/>
      <c r="S560" s="211"/>
      <c r="T560" s="211"/>
      <c r="U560" s="68" t="s">
        <v>12</v>
      </c>
      <c r="V560" s="69">
        <f>SUM(V562:V567)</f>
        <v>503.256</v>
      </c>
      <c r="W560" s="69">
        <f>SUM(W562:W567)</f>
        <v>0</v>
      </c>
      <c r="X560" s="69">
        <f>SUM(X562:X567)</f>
        <v>503.256</v>
      </c>
      <c r="Y560" s="69">
        <f aca="true" t="shared" si="176" ref="Y560:AE560">SUM(Y561:Y567)</f>
        <v>0</v>
      </c>
      <c r="Z560" s="69">
        <f t="shared" si="176"/>
        <v>0</v>
      </c>
      <c r="AA560" s="69">
        <f t="shared" si="176"/>
        <v>0</v>
      </c>
      <c r="AB560" s="69">
        <f t="shared" si="176"/>
        <v>0</v>
      </c>
      <c r="AC560" s="69">
        <f t="shared" si="176"/>
        <v>0</v>
      </c>
      <c r="AD560" s="69">
        <f t="shared" si="176"/>
        <v>0</v>
      </c>
      <c r="AE560" s="69">
        <f t="shared" si="176"/>
        <v>0</v>
      </c>
      <c r="AF560" s="323" t="s">
        <v>13</v>
      </c>
      <c r="AG560" s="324"/>
    </row>
    <row r="561" spans="1:33" s="111" customFormat="1" ht="17.25" customHeight="1">
      <c r="A561" s="231"/>
      <c r="B561" s="233"/>
      <c r="C561" s="306"/>
      <c r="D561" s="210"/>
      <c r="E561" s="98"/>
      <c r="F561" s="98"/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9"/>
      <c r="S561" s="212"/>
      <c r="T561" s="212"/>
      <c r="U561" s="216" t="s">
        <v>81</v>
      </c>
      <c r="V561" s="210">
        <v>0</v>
      </c>
      <c r="W561" s="210">
        <v>0</v>
      </c>
      <c r="X561" s="71">
        <v>0</v>
      </c>
      <c r="Y561" s="210">
        <v>0</v>
      </c>
      <c r="Z561" s="210">
        <v>0</v>
      </c>
      <c r="AA561" s="210">
        <v>0</v>
      </c>
      <c r="AB561" s="210">
        <v>0</v>
      </c>
      <c r="AC561" s="210">
        <v>0</v>
      </c>
      <c r="AD561" s="210">
        <v>0</v>
      </c>
      <c r="AE561" s="210">
        <v>0</v>
      </c>
      <c r="AF561" s="325"/>
      <c r="AG561" s="326"/>
    </row>
    <row r="562" spans="1:33" s="111" customFormat="1" ht="17.25" customHeight="1">
      <c r="A562" s="231"/>
      <c r="B562" s="233"/>
      <c r="C562" s="306"/>
      <c r="D562" s="210">
        <v>0.1</v>
      </c>
      <c r="E562" s="98"/>
      <c r="F562" s="98">
        <v>1</v>
      </c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9"/>
      <c r="S562" s="140" t="s">
        <v>284</v>
      </c>
      <c r="T562" s="140" t="s">
        <v>285</v>
      </c>
      <c r="U562" s="216" t="s">
        <v>82</v>
      </c>
      <c r="V562" s="210">
        <v>503.256</v>
      </c>
      <c r="W562" s="210">
        <f>Y561+AA561+AC561+AE561</f>
        <v>0</v>
      </c>
      <c r="X562" s="71">
        <v>503.256</v>
      </c>
      <c r="Y562" s="210">
        <v>0</v>
      </c>
      <c r="Z562" s="210">
        <v>0</v>
      </c>
      <c r="AA562" s="210">
        <v>0</v>
      </c>
      <c r="AB562" s="210">
        <v>0</v>
      </c>
      <c r="AC562" s="210">
        <v>0</v>
      </c>
      <c r="AD562" s="210">
        <v>0</v>
      </c>
      <c r="AE562" s="210">
        <v>0</v>
      </c>
      <c r="AF562" s="325"/>
      <c r="AG562" s="326"/>
    </row>
    <row r="563" spans="1:33" s="111" customFormat="1" ht="17.25" customHeight="1">
      <c r="A563" s="231"/>
      <c r="B563" s="233"/>
      <c r="C563" s="306"/>
      <c r="D563" s="210"/>
      <c r="E563" s="98"/>
      <c r="F563" s="98"/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9"/>
      <c r="S563" s="212"/>
      <c r="T563" s="212"/>
      <c r="U563" s="216" t="s">
        <v>236</v>
      </c>
      <c r="V563" s="210">
        <f>X563+Z563+AB563+AD563</f>
        <v>0</v>
      </c>
      <c r="W563" s="210">
        <f>Y563+AA563+AC563+AE563</f>
        <v>0</v>
      </c>
      <c r="X563" s="71">
        <v>0</v>
      </c>
      <c r="Y563" s="210">
        <v>0</v>
      </c>
      <c r="Z563" s="210">
        <v>0</v>
      </c>
      <c r="AA563" s="210">
        <v>0</v>
      </c>
      <c r="AB563" s="210">
        <v>0</v>
      </c>
      <c r="AC563" s="210">
        <v>0</v>
      </c>
      <c r="AD563" s="210">
        <v>0</v>
      </c>
      <c r="AE563" s="210">
        <v>0</v>
      </c>
      <c r="AF563" s="325"/>
      <c r="AG563" s="326"/>
    </row>
    <row r="564" spans="1:33" s="111" customFormat="1" ht="17.25" customHeight="1">
      <c r="A564" s="231"/>
      <c r="B564" s="233"/>
      <c r="C564" s="306"/>
      <c r="D564" s="210"/>
      <c r="E564" s="98"/>
      <c r="F564" s="98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9"/>
      <c r="S564" s="140"/>
      <c r="T564" s="140"/>
      <c r="U564" s="216" t="s">
        <v>237</v>
      </c>
      <c r="V564" s="210">
        <v>0</v>
      </c>
      <c r="W564" s="210">
        <f>Y564+AA564+AC564+AE564</f>
        <v>0</v>
      </c>
      <c r="X564" s="71">
        <v>0</v>
      </c>
      <c r="Y564" s="210">
        <v>0</v>
      </c>
      <c r="Z564" s="210">
        <v>0</v>
      </c>
      <c r="AA564" s="210">
        <v>0</v>
      </c>
      <c r="AB564" s="210">
        <v>0</v>
      </c>
      <c r="AC564" s="210">
        <v>0</v>
      </c>
      <c r="AD564" s="210">
        <v>0</v>
      </c>
      <c r="AE564" s="210">
        <v>0</v>
      </c>
      <c r="AF564" s="325"/>
      <c r="AG564" s="326"/>
    </row>
    <row r="565" spans="1:33" s="111" customFormat="1" ht="17.25" customHeight="1">
      <c r="A565" s="231"/>
      <c r="B565" s="233"/>
      <c r="C565" s="306"/>
      <c r="D565" s="210"/>
      <c r="E565" s="98"/>
      <c r="F565" s="98"/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9"/>
      <c r="S565" s="212"/>
      <c r="T565" s="212"/>
      <c r="U565" s="216" t="s">
        <v>238</v>
      </c>
      <c r="V565" s="210">
        <f>X565+Z565+AB565+AD565</f>
        <v>0</v>
      </c>
      <c r="W565" s="210">
        <f>Y565+AA565+AC565+AE565</f>
        <v>0</v>
      </c>
      <c r="X565" s="71">
        <v>0</v>
      </c>
      <c r="Y565" s="210">
        <v>0</v>
      </c>
      <c r="Z565" s="210">
        <v>0</v>
      </c>
      <c r="AA565" s="210">
        <v>0</v>
      </c>
      <c r="AB565" s="210">
        <v>0</v>
      </c>
      <c r="AC565" s="210">
        <v>0</v>
      </c>
      <c r="AD565" s="210">
        <v>0</v>
      </c>
      <c r="AE565" s="210">
        <v>0</v>
      </c>
      <c r="AF565" s="325"/>
      <c r="AG565" s="326"/>
    </row>
    <row r="566" spans="1:33" s="111" customFormat="1" ht="17.25" customHeight="1">
      <c r="A566" s="231"/>
      <c r="B566" s="233"/>
      <c r="C566" s="210"/>
      <c r="D566" s="210"/>
      <c r="E566" s="98"/>
      <c r="F566" s="98"/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9"/>
      <c r="S566" s="99"/>
      <c r="T566" s="99"/>
      <c r="U566" s="216" t="s">
        <v>244</v>
      </c>
      <c r="V566" s="210">
        <f>X566+Z566+AB566+AD566</f>
        <v>0</v>
      </c>
      <c r="W566" s="210">
        <f>Y566+AA566+AC566+AE566</f>
        <v>0</v>
      </c>
      <c r="X566" s="71">
        <v>0</v>
      </c>
      <c r="Y566" s="210">
        <v>0</v>
      </c>
      <c r="Z566" s="210">
        <v>0</v>
      </c>
      <c r="AA566" s="210">
        <v>0</v>
      </c>
      <c r="AB566" s="210">
        <v>0</v>
      </c>
      <c r="AC566" s="210">
        <v>0</v>
      </c>
      <c r="AD566" s="210">
        <v>0</v>
      </c>
      <c r="AE566" s="210">
        <v>0</v>
      </c>
      <c r="AF566" s="325"/>
      <c r="AG566" s="326"/>
    </row>
    <row r="567" spans="1:33" s="111" customFormat="1" ht="17.25" customHeight="1" thickBot="1">
      <c r="A567" s="243"/>
      <c r="B567" s="272"/>
      <c r="C567" s="100"/>
      <c r="D567" s="210"/>
      <c r="E567" s="98"/>
      <c r="F567" s="98"/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9"/>
      <c r="S567" s="212"/>
      <c r="T567" s="212"/>
      <c r="U567" s="216" t="s">
        <v>245</v>
      </c>
      <c r="V567" s="210">
        <v>0</v>
      </c>
      <c r="W567" s="210">
        <v>0</v>
      </c>
      <c r="X567" s="71">
        <f>3993.1-3993.1</f>
        <v>0</v>
      </c>
      <c r="Y567" s="210">
        <f>3993.1-3993.1</f>
        <v>0</v>
      </c>
      <c r="Z567" s="210">
        <v>0</v>
      </c>
      <c r="AA567" s="210">
        <v>0</v>
      </c>
      <c r="AB567" s="210">
        <v>0</v>
      </c>
      <c r="AC567" s="210">
        <v>0</v>
      </c>
      <c r="AD567" s="210">
        <v>0</v>
      </c>
      <c r="AE567" s="210">
        <v>0</v>
      </c>
      <c r="AF567" s="327"/>
      <c r="AG567" s="328"/>
    </row>
    <row r="568" spans="1:33" s="111" customFormat="1" ht="17.25" customHeight="1">
      <c r="A568" s="395" t="s">
        <v>223</v>
      </c>
      <c r="B568" s="232" t="s">
        <v>316</v>
      </c>
      <c r="C568" s="305"/>
      <c r="D568" s="209"/>
      <c r="E568" s="94"/>
      <c r="F568" s="94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  <c r="R568" s="95"/>
      <c r="S568" s="211"/>
      <c r="T568" s="211"/>
      <c r="U568" s="68" t="s">
        <v>12</v>
      </c>
      <c r="V568" s="69">
        <f>SUM(V570:V575)</f>
        <v>2098.467</v>
      </c>
      <c r="W568" s="69">
        <f>SUM(W570:W575)</f>
        <v>0</v>
      </c>
      <c r="X568" s="69">
        <f>SUM(X570:X575)</f>
        <v>2098.467</v>
      </c>
      <c r="Y568" s="69">
        <f aca="true" t="shared" si="177" ref="Y568:AE568">SUM(Y569:Y575)</f>
        <v>0</v>
      </c>
      <c r="Z568" s="69">
        <f t="shared" si="177"/>
        <v>0</v>
      </c>
      <c r="AA568" s="69">
        <f t="shared" si="177"/>
        <v>0</v>
      </c>
      <c r="AB568" s="69">
        <f t="shared" si="177"/>
        <v>0</v>
      </c>
      <c r="AC568" s="69">
        <f t="shared" si="177"/>
        <v>0</v>
      </c>
      <c r="AD568" s="69">
        <f t="shared" si="177"/>
        <v>0</v>
      </c>
      <c r="AE568" s="69">
        <f t="shared" si="177"/>
        <v>0</v>
      </c>
      <c r="AF568" s="323" t="s">
        <v>13</v>
      </c>
      <c r="AG568" s="324"/>
    </row>
    <row r="569" spans="1:33" s="111" customFormat="1" ht="17.25" customHeight="1">
      <c r="A569" s="395"/>
      <c r="B569" s="233"/>
      <c r="C569" s="306"/>
      <c r="D569" s="210"/>
      <c r="E569" s="98"/>
      <c r="F569" s="98"/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9"/>
      <c r="S569" s="212"/>
      <c r="T569" s="212"/>
      <c r="U569" s="216" t="s">
        <v>81</v>
      </c>
      <c r="V569" s="210">
        <v>0</v>
      </c>
      <c r="W569" s="210">
        <v>0</v>
      </c>
      <c r="X569" s="71">
        <v>0</v>
      </c>
      <c r="Y569" s="210">
        <v>0</v>
      </c>
      <c r="Z569" s="210">
        <v>0</v>
      </c>
      <c r="AA569" s="210">
        <v>0</v>
      </c>
      <c r="AB569" s="210">
        <v>0</v>
      </c>
      <c r="AC569" s="210">
        <v>0</v>
      </c>
      <c r="AD569" s="210">
        <v>0</v>
      </c>
      <c r="AE569" s="210">
        <v>0</v>
      </c>
      <c r="AF569" s="325"/>
      <c r="AG569" s="326"/>
    </row>
    <row r="570" spans="1:33" s="111" customFormat="1" ht="17.25" customHeight="1">
      <c r="A570" s="395"/>
      <c r="B570" s="233"/>
      <c r="C570" s="306"/>
      <c r="D570" s="210">
        <v>0.5</v>
      </c>
      <c r="E570" s="98"/>
      <c r="F570" s="98">
        <v>1</v>
      </c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9"/>
      <c r="S570" s="140" t="s">
        <v>284</v>
      </c>
      <c r="T570" s="140" t="s">
        <v>285</v>
      </c>
      <c r="U570" s="216" t="s">
        <v>82</v>
      </c>
      <c r="V570" s="210">
        <v>2098.467</v>
      </c>
      <c r="W570" s="210">
        <f>Y569+AA569+AC569+AE569</f>
        <v>0</v>
      </c>
      <c r="X570" s="71">
        <v>2098.467</v>
      </c>
      <c r="Y570" s="210">
        <v>0</v>
      </c>
      <c r="Z570" s="210">
        <v>0</v>
      </c>
      <c r="AA570" s="210">
        <v>0</v>
      </c>
      <c r="AB570" s="210">
        <v>0</v>
      </c>
      <c r="AC570" s="210">
        <v>0</v>
      </c>
      <c r="AD570" s="210">
        <v>0</v>
      </c>
      <c r="AE570" s="210">
        <v>0</v>
      </c>
      <c r="AF570" s="325"/>
      <c r="AG570" s="326"/>
    </row>
    <row r="571" spans="1:33" s="111" customFormat="1" ht="17.25" customHeight="1">
      <c r="A571" s="395"/>
      <c r="B571" s="233"/>
      <c r="C571" s="306"/>
      <c r="D571" s="210"/>
      <c r="E571" s="98"/>
      <c r="F571" s="98"/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9"/>
      <c r="S571" s="212"/>
      <c r="T571" s="212"/>
      <c r="U571" s="216" t="s">
        <v>236</v>
      </c>
      <c r="V571" s="210">
        <f>X571+Z571+AB571+AD571</f>
        <v>0</v>
      </c>
      <c r="W571" s="210">
        <f>Y571+AA571+AC571+AE571</f>
        <v>0</v>
      </c>
      <c r="X571" s="71">
        <v>0</v>
      </c>
      <c r="Y571" s="210">
        <v>0</v>
      </c>
      <c r="Z571" s="210">
        <v>0</v>
      </c>
      <c r="AA571" s="210">
        <v>0</v>
      </c>
      <c r="AB571" s="210">
        <v>0</v>
      </c>
      <c r="AC571" s="210">
        <v>0</v>
      </c>
      <c r="AD571" s="210">
        <v>0</v>
      </c>
      <c r="AE571" s="210">
        <v>0</v>
      </c>
      <c r="AF571" s="325"/>
      <c r="AG571" s="326"/>
    </row>
    <row r="572" spans="1:33" s="111" customFormat="1" ht="17.25" customHeight="1">
      <c r="A572" s="395"/>
      <c r="B572" s="233"/>
      <c r="C572" s="306"/>
      <c r="D572" s="210"/>
      <c r="E572" s="98"/>
      <c r="F572" s="98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9"/>
      <c r="S572" s="140"/>
      <c r="T572" s="140"/>
      <c r="U572" s="216" t="s">
        <v>237</v>
      </c>
      <c r="V572" s="210">
        <v>0</v>
      </c>
      <c r="W572" s="210">
        <f>Y572+AA572+AC572+AE572</f>
        <v>0</v>
      </c>
      <c r="X572" s="71">
        <v>0</v>
      </c>
      <c r="Y572" s="210">
        <v>0</v>
      </c>
      <c r="Z572" s="210">
        <v>0</v>
      </c>
      <c r="AA572" s="210">
        <v>0</v>
      </c>
      <c r="AB572" s="210">
        <v>0</v>
      </c>
      <c r="AC572" s="210">
        <v>0</v>
      </c>
      <c r="AD572" s="210">
        <v>0</v>
      </c>
      <c r="AE572" s="210">
        <v>0</v>
      </c>
      <c r="AF572" s="325"/>
      <c r="AG572" s="326"/>
    </row>
    <row r="573" spans="1:33" s="111" customFormat="1" ht="17.25" customHeight="1">
      <c r="A573" s="395"/>
      <c r="B573" s="233"/>
      <c r="C573" s="306"/>
      <c r="D573" s="210"/>
      <c r="E573" s="98"/>
      <c r="F573" s="98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9"/>
      <c r="S573" s="212"/>
      <c r="T573" s="212"/>
      <c r="U573" s="216" t="s">
        <v>238</v>
      </c>
      <c r="V573" s="210">
        <f>X573+Z573+AB573+AD573</f>
        <v>0</v>
      </c>
      <c r="W573" s="210">
        <f>Y573+AA573+AC573+AE573</f>
        <v>0</v>
      </c>
      <c r="X573" s="71">
        <v>0</v>
      </c>
      <c r="Y573" s="210">
        <v>0</v>
      </c>
      <c r="Z573" s="210">
        <v>0</v>
      </c>
      <c r="AA573" s="210">
        <v>0</v>
      </c>
      <c r="AB573" s="210">
        <v>0</v>
      </c>
      <c r="AC573" s="210">
        <v>0</v>
      </c>
      <c r="AD573" s="210">
        <v>0</v>
      </c>
      <c r="AE573" s="210">
        <v>0</v>
      </c>
      <c r="AF573" s="325"/>
      <c r="AG573" s="326"/>
    </row>
    <row r="574" spans="1:33" s="111" customFormat="1" ht="17.25" customHeight="1">
      <c r="A574" s="395"/>
      <c r="B574" s="233"/>
      <c r="C574" s="210"/>
      <c r="D574" s="210"/>
      <c r="E574" s="98"/>
      <c r="F574" s="98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9"/>
      <c r="S574" s="99"/>
      <c r="T574" s="99"/>
      <c r="U574" s="216" t="s">
        <v>244</v>
      </c>
      <c r="V574" s="210">
        <f>X574+Z574+AB574+AD574</f>
        <v>0</v>
      </c>
      <c r="W574" s="210">
        <f>Y574+AA574+AC574+AE574</f>
        <v>0</v>
      </c>
      <c r="X574" s="71">
        <v>0</v>
      </c>
      <c r="Y574" s="210">
        <v>0</v>
      </c>
      <c r="Z574" s="210">
        <v>0</v>
      </c>
      <c r="AA574" s="210">
        <v>0</v>
      </c>
      <c r="AB574" s="210">
        <v>0</v>
      </c>
      <c r="AC574" s="210">
        <v>0</v>
      </c>
      <c r="AD574" s="210">
        <v>0</v>
      </c>
      <c r="AE574" s="210">
        <v>0</v>
      </c>
      <c r="AF574" s="325"/>
      <c r="AG574" s="326"/>
    </row>
    <row r="575" spans="1:33" s="111" customFormat="1" ht="17.25" customHeight="1" thickBot="1">
      <c r="A575" s="395"/>
      <c r="B575" s="272"/>
      <c r="C575" s="100"/>
      <c r="D575" s="210"/>
      <c r="E575" s="98"/>
      <c r="F575" s="98"/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9"/>
      <c r="S575" s="212"/>
      <c r="T575" s="212"/>
      <c r="U575" s="216" t="s">
        <v>245</v>
      </c>
      <c r="V575" s="210">
        <v>0</v>
      </c>
      <c r="W575" s="210">
        <v>0</v>
      </c>
      <c r="X575" s="71">
        <f>3993.1-3993.1</f>
        <v>0</v>
      </c>
      <c r="Y575" s="210">
        <f>3993.1-3993.1</f>
        <v>0</v>
      </c>
      <c r="Z575" s="210">
        <v>0</v>
      </c>
      <c r="AA575" s="210">
        <v>0</v>
      </c>
      <c r="AB575" s="210">
        <v>0</v>
      </c>
      <c r="AC575" s="210">
        <v>0</v>
      </c>
      <c r="AD575" s="210">
        <v>0</v>
      </c>
      <c r="AE575" s="210">
        <v>0</v>
      </c>
      <c r="AF575" s="327"/>
      <c r="AG575" s="328"/>
    </row>
    <row r="576" spans="1:33" s="111" customFormat="1" ht="17.25" customHeight="1">
      <c r="A576" s="230" t="s">
        <v>224</v>
      </c>
      <c r="B576" s="232" t="s">
        <v>317</v>
      </c>
      <c r="C576" s="305"/>
      <c r="D576" s="209"/>
      <c r="E576" s="94"/>
      <c r="F576" s="94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  <c r="R576" s="95"/>
      <c r="S576" s="211"/>
      <c r="T576" s="211"/>
      <c r="U576" s="68" t="s">
        <v>12</v>
      </c>
      <c r="V576" s="69">
        <f>SUM(V578:V583)</f>
        <v>5279.275</v>
      </c>
      <c r="W576" s="69">
        <f>SUM(W578:W583)</f>
        <v>0</v>
      </c>
      <c r="X576" s="69">
        <f>SUM(X578:X583)</f>
        <v>5279.275</v>
      </c>
      <c r="Y576" s="69">
        <f aca="true" t="shared" si="178" ref="Y576:AE576">SUM(Y577:Y583)</f>
        <v>0</v>
      </c>
      <c r="Z576" s="69">
        <f t="shared" si="178"/>
        <v>0</v>
      </c>
      <c r="AA576" s="69">
        <f t="shared" si="178"/>
        <v>0</v>
      </c>
      <c r="AB576" s="69">
        <f t="shared" si="178"/>
        <v>0</v>
      </c>
      <c r="AC576" s="69">
        <f t="shared" si="178"/>
        <v>0</v>
      </c>
      <c r="AD576" s="69">
        <f t="shared" si="178"/>
        <v>0</v>
      </c>
      <c r="AE576" s="69">
        <f t="shared" si="178"/>
        <v>0</v>
      </c>
      <c r="AF576" s="323" t="s">
        <v>13</v>
      </c>
      <c r="AG576" s="324"/>
    </row>
    <row r="577" spans="1:33" s="111" customFormat="1" ht="17.25" customHeight="1">
      <c r="A577" s="231"/>
      <c r="B577" s="233"/>
      <c r="C577" s="306"/>
      <c r="D577" s="210"/>
      <c r="E577" s="98"/>
      <c r="F577" s="98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9"/>
      <c r="S577" s="212"/>
      <c r="T577" s="212"/>
      <c r="U577" s="216" t="s">
        <v>81</v>
      </c>
      <c r="V577" s="210">
        <v>0</v>
      </c>
      <c r="W577" s="210">
        <v>0</v>
      </c>
      <c r="X577" s="71">
        <v>0</v>
      </c>
      <c r="Y577" s="210">
        <v>0</v>
      </c>
      <c r="Z577" s="210">
        <v>0</v>
      </c>
      <c r="AA577" s="210">
        <v>0</v>
      </c>
      <c r="AB577" s="210">
        <v>0</v>
      </c>
      <c r="AC577" s="210">
        <v>0</v>
      </c>
      <c r="AD577" s="210">
        <v>0</v>
      </c>
      <c r="AE577" s="210">
        <v>0</v>
      </c>
      <c r="AF577" s="325"/>
      <c r="AG577" s="326"/>
    </row>
    <row r="578" spans="1:33" s="111" customFormat="1" ht="17.25" customHeight="1">
      <c r="A578" s="231"/>
      <c r="B578" s="233"/>
      <c r="C578" s="306"/>
      <c r="D578" s="210">
        <v>3</v>
      </c>
      <c r="E578" s="98"/>
      <c r="F578" s="98">
        <v>1</v>
      </c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9"/>
      <c r="S578" s="140" t="s">
        <v>284</v>
      </c>
      <c r="T578" s="140" t="s">
        <v>285</v>
      </c>
      <c r="U578" s="216" t="s">
        <v>82</v>
      </c>
      <c r="V578" s="210">
        <v>5279.275</v>
      </c>
      <c r="W578" s="210">
        <f>Y577+AA577+AC577+AE577</f>
        <v>0</v>
      </c>
      <c r="X578" s="71">
        <v>5279.275</v>
      </c>
      <c r="Y578" s="210">
        <v>0</v>
      </c>
      <c r="Z578" s="210">
        <v>0</v>
      </c>
      <c r="AA578" s="210">
        <v>0</v>
      </c>
      <c r="AB578" s="210">
        <v>0</v>
      </c>
      <c r="AC578" s="210">
        <v>0</v>
      </c>
      <c r="AD578" s="210">
        <v>0</v>
      </c>
      <c r="AE578" s="210">
        <v>0</v>
      </c>
      <c r="AF578" s="325"/>
      <c r="AG578" s="326"/>
    </row>
    <row r="579" spans="1:33" s="111" customFormat="1" ht="17.25" customHeight="1">
      <c r="A579" s="231"/>
      <c r="B579" s="233"/>
      <c r="C579" s="306"/>
      <c r="D579" s="210"/>
      <c r="E579" s="98"/>
      <c r="F579" s="98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9"/>
      <c r="S579" s="212"/>
      <c r="T579" s="212"/>
      <c r="U579" s="216" t="s">
        <v>236</v>
      </c>
      <c r="V579" s="210">
        <f>X579+Z579+AB579+AD579</f>
        <v>0</v>
      </c>
      <c r="W579" s="210">
        <f>Y579+AA579+AC579+AE579</f>
        <v>0</v>
      </c>
      <c r="X579" s="71">
        <v>0</v>
      </c>
      <c r="Y579" s="210">
        <v>0</v>
      </c>
      <c r="Z579" s="210">
        <v>0</v>
      </c>
      <c r="AA579" s="210">
        <v>0</v>
      </c>
      <c r="AB579" s="210">
        <v>0</v>
      </c>
      <c r="AC579" s="210">
        <v>0</v>
      </c>
      <c r="AD579" s="210">
        <v>0</v>
      </c>
      <c r="AE579" s="210">
        <v>0</v>
      </c>
      <c r="AF579" s="325"/>
      <c r="AG579" s="326"/>
    </row>
    <row r="580" spans="1:33" s="111" customFormat="1" ht="17.25" customHeight="1">
      <c r="A580" s="231"/>
      <c r="B580" s="233"/>
      <c r="C580" s="306"/>
      <c r="D580" s="210"/>
      <c r="E580" s="98"/>
      <c r="F580" s="98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9"/>
      <c r="S580" s="140"/>
      <c r="T580" s="140"/>
      <c r="U580" s="216" t="s">
        <v>237</v>
      </c>
      <c r="V580" s="210">
        <v>0</v>
      </c>
      <c r="W580" s="210">
        <f>Y580+AA580+AC580+AE580</f>
        <v>0</v>
      </c>
      <c r="X580" s="71">
        <v>0</v>
      </c>
      <c r="Y580" s="210">
        <v>0</v>
      </c>
      <c r="Z580" s="210">
        <v>0</v>
      </c>
      <c r="AA580" s="210">
        <v>0</v>
      </c>
      <c r="AB580" s="210">
        <v>0</v>
      </c>
      <c r="AC580" s="210">
        <v>0</v>
      </c>
      <c r="AD580" s="210">
        <v>0</v>
      </c>
      <c r="AE580" s="210">
        <v>0</v>
      </c>
      <c r="AF580" s="325"/>
      <c r="AG580" s="326"/>
    </row>
    <row r="581" spans="1:33" s="111" customFormat="1" ht="17.25" customHeight="1">
      <c r="A581" s="231"/>
      <c r="B581" s="233"/>
      <c r="C581" s="306"/>
      <c r="D581" s="210"/>
      <c r="E581" s="98"/>
      <c r="F581" s="98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9"/>
      <c r="S581" s="212"/>
      <c r="T581" s="212"/>
      <c r="U581" s="216" t="s">
        <v>238</v>
      </c>
      <c r="V581" s="210">
        <f>X581+Z581+AB581+AD581</f>
        <v>0</v>
      </c>
      <c r="W581" s="210">
        <f>Y581+AA581+AC581+AE581</f>
        <v>0</v>
      </c>
      <c r="X581" s="71">
        <v>0</v>
      </c>
      <c r="Y581" s="210">
        <v>0</v>
      </c>
      <c r="Z581" s="210">
        <v>0</v>
      </c>
      <c r="AA581" s="210">
        <v>0</v>
      </c>
      <c r="AB581" s="210">
        <v>0</v>
      </c>
      <c r="AC581" s="210">
        <v>0</v>
      </c>
      <c r="AD581" s="210">
        <v>0</v>
      </c>
      <c r="AE581" s="210">
        <v>0</v>
      </c>
      <c r="AF581" s="325"/>
      <c r="AG581" s="326"/>
    </row>
    <row r="582" spans="1:33" s="111" customFormat="1" ht="17.25" customHeight="1">
      <c r="A582" s="231"/>
      <c r="B582" s="233"/>
      <c r="C582" s="210"/>
      <c r="D582" s="210"/>
      <c r="E582" s="98"/>
      <c r="F582" s="98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9"/>
      <c r="S582" s="99"/>
      <c r="T582" s="99"/>
      <c r="U582" s="216" t="s">
        <v>244</v>
      </c>
      <c r="V582" s="210">
        <f>X582+Z582+AB582+AD582</f>
        <v>0</v>
      </c>
      <c r="W582" s="210">
        <f>Y582+AA582+AC582+AE582</f>
        <v>0</v>
      </c>
      <c r="X582" s="71">
        <v>0</v>
      </c>
      <c r="Y582" s="210">
        <v>0</v>
      </c>
      <c r="Z582" s="210">
        <v>0</v>
      </c>
      <c r="AA582" s="210">
        <v>0</v>
      </c>
      <c r="AB582" s="210">
        <v>0</v>
      </c>
      <c r="AC582" s="210">
        <v>0</v>
      </c>
      <c r="AD582" s="210">
        <v>0</v>
      </c>
      <c r="AE582" s="210">
        <v>0</v>
      </c>
      <c r="AF582" s="325"/>
      <c r="AG582" s="326"/>
    </row>
    <row r="583" spans="1:33" s="111" customFormat="1" ht="17.25" customHeight="1" thickBot="1">
      <c r="A583" s="243"/>
      <c r="B583" s="272"/>
      <c r="C583" s="100"/>
      <c r="D583" s="210"/>
      <c r="E583" s="98"/>
      <c r="F583" s="98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9"/>
      <c r="S583" s="212"/>
      <c r="T583" s="212"/>
      <c r="U583" s="216" t="s">
        <v>245</v>
      </c>
      <c r="V583" s="210">
        <v>0</v>
      </c>
      <c r="W583" s="210">
        <v>0</v>
      </c>
      <c r="X583" s="71">
        <f>3993.1-3993.1</f>
        <v>0</v>
      </c>
      <c r="Y583" s="210">
        <f>3993.1-3993.1</f>
        <v>0</v>
      </c>
      <c r="Z583" s="210">
        <v>0</v>
      </c>
      <c r="AA583" s="210">
        <v>0</v>
      </c>
      <c r="AB583" s="210">
        <v>0</v>
      </c>
      <c r="AC583" s="210">
        <v>0</v>
      </c>
      <c r="AD583" s="210">
        <v>0</v>
      </c>
      <c r="AE583" s="210">
        <v>0</v>
      </c>
      <c r="AF583" s="327"/>
      <c r="AG583" s="328"/>
    </row>
    <row r="584" spans="1:33" s="111" customFormat="1" ht="17.25" customHeight="1">
      <c r="A584" s="230" t="s">
        <v>225</v>
      </c>
      <c r="B584" s="232" t="s">
        <v>318</v>
      </c>
      <c r="C584" s="305"/>
      <c r="D584" s="209"/>
      <c r="E584" s="94"/>
      <c r="F584" s="94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  <c r="R584" s="95"/>
      <c r="S584" s="211"/>
      <c r="T584" s="211"/>
      <c r="U584" s="68" t="s">
        <v>12</v>
      </c>
      <c r="V584" s="69">
        <f>SUM(V586:V591)</f>
        <v>5084.181</v>
      </c>
      <c r="W584" s="69">
        <f>SUM(W586:W591)</f>
        <v>0</v>
      </c>
      <c r="X584" s="69">
        <f>SUM(X586:X591)</f>
        <v>5084.181</v>
      </c>
      <c r="Y584" s="69">
        <f aca="true" t="shared" si="179" ref="Y584:AE584">SUM(Y585:Y591)</f>
        <v>0</v>
      </c>
      <c r="Z584" s="69">
        <f t="shared" si="179"/>
        <v>0</v>
      </c>
      <c r="AA584" s="69">
        <f t="shared" si="179"/>
        <v>0</v>
      </c>
      <c r="AB584" s="69">
        <f t="shared" si="179"/>
        <v>0</v>
      </c>
      <c r="AC584" s="69">
        <f t="shared" si="179"/>
        <v>0</v>
      </c>
      <c r="AD584" s="69">
        <f t="shared" si="179"/>
        <v>0</v>
      </c>
      <c r="AE584" s="69">
        <f t="shared" si="179"/>
        <v>0</v>
      </c>
      <c r="AF584" s="323" t="s">
        <v>13</v>
      </c>
      <c r="AG584" s="324"/>
    </row>
    <row r="585" spans="1:33" s="111" customFormat="1" ht="17.25" customHeight="1">
      <c r="A585" s="231"/>
      <c r="B585" s="233"/>
      <c r="C585" s="306"/>
      <c r="D585" s="210"/>
      <c r="E585" s="98"/>
      <c r="F585" s="98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9"/>
      <c r="S585" s="212"/>
      <c r="T585" s="212"/>
      <c r="U585" s="216" t="s">
        <v>81</v>
      </c>
      <c r="V585" s="210">
        <v>0</v>
      </c>
      <c r="W585" s="210">
        <v>0</v>
      </c>
      <c r="X585" s="71">
        <v>0</v>
      </c>
      <c r="Y585" s="210">
        <v>0</v>
      </c>
      <c r="Z585" s="210">
        <v>0</v>
      </c>
      <c r="AA585" s="210">
        <v>0</v>
      </c>
      <c r="AB585" s="210">
        <v>0</v>
      </c>
      <c r="AC585" s="210">
        <v>0</v>
      </c>
      <c r="AD585" s="210">
        <v>0</v>
      </c>
      <c r="AE585" s="210">
        <v>0</v>
      </c>
      <c r="AF585" s="325"/>
      <c r="AG585" s="326"/>
    </row>
    <row r="586" spans="1:33" s="111" customFormat="1" ht="17.25" customHeight="1">
      <c r="A586" s="231"/>
      <c r="B586" s="233"/>
      <c r="C586" s="306"/>
      <c r="D586" s="210"/>
      <c r="E586" s="98"/>
      <c r="F586" s="98"/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9"/>
      <c r="S586" s="140"/>
      <c r="T586" s="140"/>
      <c r="U586" s="216" t="s">
        <v>82</v>
      </c>
      <c r="V586" s="210">
        <v>0</v>
      </c>
      <c r="W586" s="210">
        <f>Y585+AA585+AC585+AE585</f>
        <v>0</v>
      </c>
      <c r="X586" s="71">
        <v>0</v>
      </c>
      <c r="Y586" s="210">
        <v>0</v>
      </c>
      <c r="Z586" s="210">
        <v>0</v>
      </c>
      <c r="AA586" s="210">
        <v>0</v>
      </c>
      <c r="AB586" s="210">
        <v>0</v>
      </c>
      <c r="AC586" s="210">
        <v>0</v>
      </c>
      <c r="AD586" s="210">
        <v>0</v>
      </c>
      <c r="AE586" s="210">
        <v>0</v>
      </c>
      <c r="AF586" s="325"/>
      <c r="AG586" s="326"/>
    </row>
    <row r="587" spans="1:33" s="111" customFormat="1" ht="17.25" customHeight="1">
      <c r="A587" s="231"/>
      <c r="B587" s="233"/>
      <c r="C587" s="306"/>
      <c r="D587" s="210">
        <v>2.6</v>
      </c>
      <c r="E587" s="98"/>
      <c r="F587" s="98">
        <v>1</v>
      </c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9"/>
      <c r="S587" s="140" t="s">
        <v>284</v>
      </c>
      <c r="T587" s="140" t="s">
        <v>285</v>
      </c>
      <c r="U587" s="216" t="s">
        <v>236</v>
      </c>
      <c r="V587" s="210">
        <v>5084.181</v>
      </c>
      <c r="W587" s="210">
        <f>Y586+AA586+AC586+AE586</f>
        <v>0</v>
      </c>
      <c r="X587" s="71">
        <v>5084.181</v>
      </c>
      <c r="Y587" s="210">
        <v>0</v>
      </c>
      <c r="Z587" s="210">
        <v>0</v>
      </c>
      <c r="AA587" s="210">
        <v>0</v>
      </c>
      <c r="AB587" s="210">
        <v>0</v>
      </c>
      <c r="AC587" s="210">
        <v>0</v>
      </c>
      <c r="AD587" s="210">
        <v>0</v>
      </c>
      <c r="AE587" s="210">
        <v>0</v>
      </c>
      <c r="AF587" s="325"/>
      <c r="AG587" s="326"/>
    </row>
    <row r="588" spans="1:33" s="111" customFormat="1" ht="17.25" customHeight="1">
      <c r="A588" s="231"/>
      <c r="B588" s="233"/>
      <c r="C588" s="306"/>
      <c r="D588" s="210"/>
      <c r="E588" s="98"/>
      <c r="F588" s="98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9"/>
      <c r="S588" s="140"/>
      <c r="T588" s="140"/>
      <c r="U588" s="216" t="s">
        <v>237</v>
      </c>
      <c r="V588" s="210">
        <v>0</v>
      </c>
      <c r="W588" s="210">
        <f>Y588+AA588+AC588+AE588</f>
        <v>0</v>
      </c>
      <c r="X588" s="71">
        <v>0</v>
      </c>
      <c r="Y588" s="210">
        <v>0</v>
      </c>
      <c r="Z588" s="210">
        <v>0</v>
      </c>
      <c r="AA588" s="210">
        <v>0</v>
      </c>
      <c r="AB588" s="210">
        <v>0</v>
      </c>
      <c r="AC588" s="210">
        <v>0</v>
      </c>
      <c r="AD588" s="210">
        <v>0</v>
      </c>
      <c r="AE588" s="210">
        <v>0</v>
      </c>
      <c r="AF588" s="325"/>
      <c r="AG588" s="326"/>
    </row>
    <row r="589" spans="1:33" s="111" customFormat="1" ht="17.25" customHeight="1">
      <c r="A589" s="231"/>
      <c r="B589" s="233"/>
      <c r="C589" s="306"/>
      <c r="D589" s="210"/>
      <c r="E589" s="98"/>
      <c r="F589" s="98"/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9"/>
      <c r="S589" s="212"/>
      <c r="T589" s="212"/>
      <c r="U589" s="216" t="s">
        <v>238</v>
      </c>
      <c r="V589" s="210">
        <f>X589+Z589+AB589+AD589</f>
        <v>0</v>
      </c>
      <c r="W589" s="210">
        <f>Y589+AA589+AC589+AE589</f>
        <v>0</v>
      </c>
      <c r="X589" s="71">
        <v>0</v>
      </c>
      <c r="Y589" s="210">
        <v>0</v>
      </c>
      <c r="Z589" s="210">
        <v>0</v>
      </c>
      <c r="AA589" s="210">
        <v>0</v>
      </c>
      <c r="AB589" s="210">
        <v>0</v>
      </c>
      <c r="AC589" s="210">
        <v>0</v>
      </c>
      <c r="AD589" s="210">
        <v>0</v>
      </c>
      <c r="AE589" s="210">
        <v>0</v>
      </c>
      <c r="AF589" s="325"/>
      <c r="AG589" s="326"/>
    </row>
    <row r="590" spans="1:33" s="111" customFormat="1" ht="17.25" customHeight="1">
      <c r="A590" s="231"/>
      <c r="B590" s="233"/>
      <c r="C590" s="210"/>
      <c r="D590" s="210"/>
      <c r="E590" s="98"/>
      <c r="F590" s="98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9"/>
      <c r="S590" s="99"/>
      <c r="T590" s="99"/>
      <c r="U590" s="216" t="s">
        <v>244</v>
      </c>
      <c r="V590" s="210">
        <f>X590+Z590+AB590+AD590</f>
        <v>0</v>
      </c>
      <c r="W590" s="210">
        <f>Y590+AA590+AC590+AE590</f>
        <v>0</v>
      </c>
      <c r="X590" s="71">
        <v>0</v>
      </c>
      <c r="Y590" s="210">
        <v>0</v>
      </c>
      <c r="Z590" s="210">
        <v>0</v>
      </c>
      <c r="AA590" s="210">
        <v>0</v>
      </c>
      <c r="AB590" s="210">
        <v>0</v>
      </c>
      <c r="AC590" s="210">
        <v>0</v>
      </c>
      <c r="AD590" s="210">
        <v>0</v>
      </c>
      <c r="AE590" s="210">
        <v>0</v>
      </c>
      <c r="AF590" s="325"/>
      <c r="AG590" s="326"/>
    </row>
    <row r="591" spans="1:33" s="111" customFormat="1" ht="17.25" customHeight="1" thickBot="1">
      <c r="A591" s="243"/>
      <c r="B591" s="272"/>
      <c r="C591" s="100"/>
      <c r="D591" s="210"/>
      <c r="E591" s="98"/>
      <c r="F591" s="98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9"/>
      <c r="S591" s="212"/>
      <c r="T591" s="212"/>
      <c r="U591" s="216" t="s">
        <v>245</v>
      </c>
      <c r="V591" s="210">
        <v>0</v>
      </c>
      <c r="W591" s="210">
        <v>0</v>
      </c>
      <c r="X591" s="71">
        <f>3993.1-3993.1</f>
        <v>0</v>
      </c>
      <c r="Y591" s="210">
        <f>3993.1-3993.1</f>
        <v>0</v>
      </c>
      <c r="Z591" s="210">
        <v>0</v>
      </c>
      <c r="AA591" s="210">
        <v>0</v>
      </c>
      <c r="AB591" s="210">
        <v>0</v>
      </c>
      <c r="AC591" s="210">
        <v>0</v>
      </c>
      <c r="AD591" s="210">
        <v>0</v>
      </c>
      <c r="AE591" s="210">
        <v>0</v>
      </c>
      <c r="AF591" s="327"/>
      <c r="AG591" s="328"/>
    </row>
    <row r="592" spans="1:33" s="111" customFormat="1" ht="17.25" customHeight="1">
      <c r="A592" s="230" t="s">
        <v>226</v>
      </c>
      <c r="B592" s="232" t="s">
        <v>319</v>
      </c>
      <c r="C592" s="305"/>
      <c r="D592" s="209"/>
      <c r="E592" s="94"/>
      <c r="F592" s="94"/>
      <c r="G592" s="209"/>
      <c r="H592" s="209"/>
      <c r="I592" s="209"/>
      <c r="J592" s="209"/>
      <c r="K592" s="209"/>
      <c r="L592" s="209"/>
      <c r="M592" s="209"/>
      <c r="N592" s="209"/>
      <c r="O592" s="209"/>
      <c r="P592" s="209"/>
      <c r="Q592" s="209"/>
      <c r="R592" s="95"/>
      <c r="S592" s="211"/>
      <c r="T592" s="211"/>
      <c r="U592" s="68" t="s">
        <v>12</v>
      </c>
      <c r="V592" s="69">
        <f>SUM(V594:V599)</f>
        <v>961.829</v>
      </c>
      <c r="W592" s="69">
        <f>SUM(W594:W599)</f>
        <v>0</v>
      </c>
      <c r="X592" s="69">
        <f>SUM(X594:X599)</f>
        <v>961.829</v>
      </c>
      <c r="Y592" s="69">
        <f aca="true" t="shared" si="180" ref="Y592:AE592">SUM(Y593:Y599)</f>
        <v>0</v>
      </c>
      <c r="Z592" s="69">
        <f t="shared" si="180"/>
        <v>0</v>
      </c>
      <c r="AA592" s="69">
        <f t="shared" si="180"/>
        <v>0</v>
      </c>
      <c r="AB592" s="69">
        <f t="shared" si="180"/>
        <v>0</v>
      </c>
      <c r="AC592" s="69">
        <f t="shared" si="180"/>
        <v>0</v>
      </c>
      <c r="AD592" s="69">
        <f t="shared" si="180"/>
        <v>0</v>
      </c>
      <c r="AE592" s="69">
        <f t="shared" si="180"/>
        <v>0</v>
      </c>
      <c r="AF592" s="323" t="s">
        <v>13</v>
      </c>
      <c r="AG592" s="324"/>
    </row>
    <row r="593" spans="1:33" s="111" customFormat="1" ht="17.25" customHeight="1">
      <c r="A593" s="231"/>
      <c r="B593" s="233"/>
      <c r="C593" s="306"/>
      <c r="D593" s="210"/>
      <c r="E593" s="98"/>
      <c r="F593" s="98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9"/>
      <c r="S593" s="212"/>
      <c r="T593" s="212"/>
      <c r="U593" s="216" t="s">
        <v>81</v>
      </c>
      <c r="V593" s="210">
        <v>0</v>
      </c>
      <c r="W593" s="210">
        <v>0</v>
      </c>
      <c r="X593" s="71">
        <v>0</v>
      </c>
      <c r="Y593" s="210">
        <v>0</v>
      </c>
      <c r="Z593" s="210">
        <v>0</v>
      </c>
      <c r="AA593" s="210">
        <v>0</v>
      </c>
      <c r="AB593" s="210">
        <v>0</v>
      </c>
      <c r="AC593" s="210">
        <v>0</v>
      </c>
      <c r="AD593" s="210">
        <v>0</v>
      </c>
      <c r="AE593" s="210">
        <v>0</v>
      </c>
      <c r="AF593" s="325"/>
      <c r="AG593" s="326"/>
    </row>
    <row r="594" spans="1:33" s="111" customFormat="1" ht="17.25" customHeight="1">
      <c r="A594" s="231"/>
      <c r="B594" s="233"/>
      <c r="C594" s="306"/>
      <c r="D594" s="210"/>
      <c r="E594" s="98"/>
      <c r="F594" s="98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9"/>
      <c r="S594" s="140"/>
      <c r="T594" s="140"/>
      <c r="U594" s="216" t="s">
        <v>82</v>
      </c>
      <c r="V594" s="210">
        <v>0</v>
      </c>
      <c r="W594" s="210">
        <f>Y593+AA593+AC593+AE593</f>
        <v>0</v>
      </c>
      <c r="X594" s="71">
        <v>0</v>
      </c>
      <c r="Y594" s="210">
        <v>0</v>
      </c>
      <c r="Z594" s="210">
        <v>0</v>
      </c>
      <c r="AA594" s="210">
        <v>0</v>
      </c>
      <c r="AB594" s="210">
        <v>0</v>
      </c>
      <c r="AC594" s="210">
        <v>0</v>
      </c>
      <c r="AD594" s="210">
        <v>0</v>
      </c>
      <c r="AE594" s="210">
        <v>0</v>
      </c>
      <c r="AF594" s="325"/>
      <c r="AG594" s="326"/>
    </row>
    <row r="595" spans="1:33" s="111" customFormat="1" ht="17.25" customHeight="1">
      <c r="A595" s="231"/>
      <c r="B595" s="233"/>
      <c r="C595" s="306"/>
      <c r="D595" s="210">
        <v>0.1</v>
      </c>
      <c r="E595" s="98"/>
      <c r="F595" s="98">
        <v>1</v>
      </c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9"/>
      <c r="S595" s="140" t="s">
        <v>284</v>
      </c>
      <c r="T595" s="140" t="s">
        <v>285</v>
      </c>
      <c r="U595" s="216" t="s">
        <v>236</v>
      </c>
      <c r="V595" s="210">
        <v>961.829</v>
      </c>
      <c r="W595" s="210">
        <f>Y594+AA594+AC594+AE594</f>
        <v>0</v>
      </c>
      <c r="X595" s="71">
        <v>961.829</v>
      </c>
      <c r="Y595" s="210">
        <v>0</v>
      </c>
      <c r="Z595" s="210">
        <v>0</v>
      </c>
      <c r="AA595" s="210">
        <v>0</v>
      </c>
      <c r="AB595" s="210">
        <v>0</v>
      </c>
      <c r="AC595" s="210">
        <v>0</v>
      </c>
      <c r="AD595" s="210">
        <v>0</v>
      </c>
      <c r="AE595" s="210">
        <v>0</v>
      </c>
      <c r="AF595" s="325"/>
      <c r="AG595" s="326"/>
    </row>
    <row r="596" spans="1:33" s="111" customFormat="1" ht="17.25" customHeight="1">
      <c r="A596" s="231"/>
      <c r="B596" s="233"/>
      <c r="C596" s="306"/>
      <c r="D596" s="210"/>
      <c r="E596" s="98"/>
      <c r="F596" s="98"/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9"/>
      <c r="S596" s="140"/>
      <c r="T596" s="140"/>
      <c r="U596" s="216" t="s">
        <v>237</v>
      </c>
      <c r="V596" s="210">
        <v>0</v>
      </c>
      <c r="W596" s="210">
        <f>Y596+AA596+AC596+AE596</f>
        <v>0</v>
      </c>
      <c r="X596" s="71">
        <v>0</v>
      </c>
      <c r="Y596" s="210">
        <v>0</v>
      </c>
      <c r="Z596" s="210">
        <v>0</v>
      </c>
      <c r="AA596" s="210">
        <v>0</v>
      </c>
      <c r="AB596" s="210">
        <v>0</v>
      </c>
      <c r="AC596" s="210">
        <v>0</v>
      </c>
      <c r="AD596" s="210">
        <v>0</v>
      </c>
      <c r="AE596" s="210">
        <v>0</v>
      </c>
      <c r="AF596" s="325"/>
      <c r="AG596" s="326"/>
    </row>
    <row r="597" spans="1:33" s="111" customFormat="1" ht="17.25" customHeight="1">
      <c r="A597" s="231"/>
      <c r="B597" s="233"/>
      <c r="C597" s="306"/>
      <c r="D597" s="210"/>
      <c r="E597" s="98"/>
      <c r="F597" s="98"/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9"/>
      <c r="S597" s="212"/>
      <c r="T597" s="212"/>
      <c r="U597" s="216" t="s">
        <v>238</v>
      </c>
      <c r="V597" s="210">
        <f>X597+Z597+AB597+AD597</f>
        <v>0</v>
      </c>
      <c r="W597" s="210">
        <f>Y597+AA597+AC597+AE597</f>
        <v>0</v>
      </c>
      <c r="X597" s="71">
        <v>0</v>
      </c>
      <c r="Y597" s="210">
        <v>0</v>
      </c>
      <c r="Z597" s="210">
        <v>0</v>
      </c>
      <c r="AA597" s="210">
        <v>0</v>
      </c>
      <c r="AB597" s="210">
        <v>0</v>
      </c>
      <c r="AC597" s="210">
        <v>0</v>
      </c>
      <c r="AD597" s="210">
        <v>0</v>
      </c>
      <c r="AE597" s="210">
        <v>0</v>
      </c>
      <c r="AF597" s="325"/>
      <c r="AG597" s="326"/>
    </row>
    <row r="598" spans="1:33" s="111" customFormat="1" ht="17.25" customHeight="1">
      <c r="A598" s="231"/>
      <c r="B598" s="233"/>
      <c r="C598" s="210"/>
      <c r="D598" s="210"/>
      <c r="E598" s="98"/>
      <c r="F598" s="98"/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9"/>
      <c r="S598" s="99"/>
      <c r="T598" s="99"/>
      <c r="U598" s="216" t="s">
        <v>244</v>
      </c>
      <c r="V598" s="210">
        <f>X598+Z598+AB598+AD598</f>
        <v>0</v>
      </c>
      <c r="W598" s="210">
        <f>Y598+AA598+AC598+AE598</f>
        <v>0</v>
      </c>
      <c r="X598" s="71">
        <v>0</v>
      </c>
      <c r="Y598" s="210">
        <v>0</v>
      </c>
      <c r="Z598" s="210">
        <v>0</v>
      </c>
      <c r="AA598" s="210">
        <v>0</v>
      </c>
      <c r="AB598" s="210">
        <v>0</v>
      </c>
      <c r="AC598" s="210">
        <v>0</v>
      </c>
      <c r="AD598" s="210">
        <v>0</v>
      </c>
      <c r="AE598" s="210">
        <v>0</v>
      </c>
      <c r="AF598" s="325"/>
      <c r="AG598" s="326"/>
    </row>
    <row r="599" spans="1:33" s="111" customFormat="1" ht="17.25" customHeight="1" thickBot="1">
      <c r="A599" s="243"/>
      <c r="B599" s="272"/>
      <c r="C599" s="100"/>
      <c r="D599" s="210"/>
      <c r="E599" s="98"/>
      <c r="F599" s="98"/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103"/>
      <c r="S599" s="213"/>
      <c r="T599" s="213"/>
      <c r="U599" s="72" t="s">
        <v>245</v>
      </c>
      <c r="V599" s="210">
        <v>0</v>
      </c>
      <c r="W599" s="210">
        <v>0</v>
      </c>
      <c r="X599" s="71">
        <f>3993.1-3993.1</f>
        <v>0</v>
      </c>
      <c r="Y599" s="210">
        <f>3993.1-3993.1</f>
        <v>0</v>
      </c>
      <c r="Z599" s="210">
        <v>0</v>
      </c>
      <c r="AA599" s="210">
        <v>0</v>
      </c>
      <c r="AB599" s="210">
        <v>0</v>
      </c>
      <c r="AC599" s="210">
        <v>0</v>
      </c>
      <c r="AD599" s="210">
        <v>0</v>
      </c>
      <c r="AE599" s="210">
        <v>0</v>
      </c>
      <c r="AF599" s="327"/>
      <c r="AG599" s="328"/>
    </row>
    <row r="600" spans="1:33" s="111" customFormat="1" ht="17.25" customHeight="1">
      <c r="A600" s="230" t="s">
        <v>267</v>
      </c>
      <c r="B600" s="232" t="s">
        <v>320</v>
      </c>
      <c r="C600" s="305"/>
      <c r="D600" s="209"/>
      <c r="E600" s="94"/>
      <c r="F600" s="94"/>
      <c r="G600" s="209"/>
      <c r="H600" s="209"/>
      <c r="I600" s="209"/>
      <c r="J600" s="209"/>
      <c r="K600" s="209"/>
      <c r="L600" s="209"/>
      <c r="M600" s="209"/>
      <c r="N600" s="209"/>
      <c r="O600" s="209"/>
      <c r="P600" s="209"/>
      <c r="Q600" s="209"/>
      <c r="R600" s="95"/>
      <c r="S600" s="211"/>
      <c r="T600" s="211"/>
      <c r="U600" s="68" t="s">
        <v>12</v>
      </c>
      <c r="V600" s="69">
        <f>SUM(V602:V607)</f>
        <v>1995.162</v>
      </c>
      <c r="W600" s="69">
        <f>SUM(W602:W607)</f>
        <v>0</v>
      </c>
      <c r="X600" s="69">
        <f>SUM(X602:X607)</f>
        <v>1995.162</v>
      </c>
      <c r="Y600" s="69">
        <f aca="true" t="shared" si="181" ref="Y600:AE600">SUM(Y601:Y607)</f>
        <v>0</v>
      </c>
      <c r="Z600" s="69">
        <f t="shared" si="181"/>
        <v>0</v>
      </c>
      <c r="AA600" s="69">
        <f t="shared" si="181"/>
        <v>0</v>
      </c>
      <c r="AB600" s="69">
        <f t="shared" si="181"/>
        <v>0</v>
      </c>
      <c r="AC600" s="69">
        <f t="shared" si="181"/>
        <v>0</v>
      </c>
      <c r="AD600" s="69">
        <f t="shared" si="181"/>
        <v>0</v>
      </c>
      <c r="AE600" s="69">
        <f t="shared" si="181"/>
        <v>0</v>
      </c>
      <c r="AF600" s="323" t="s">
        <v>13</v>
      </c>
      <c r="AG600" s="324"/>
    </row>
    <row r="601" spans="1:33" s="111" customFormat="1" ht="17.25" customHeight="1">
      <c r="A601" s="231"/>
      <c r="B601" s="233"/>
      <c r="C601" s="306"/>
      <c r="D601" s="210"/>
      <c r="E601" s="98"/>
      <c r="F601" s="98"/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9"/>
      <c r="S601" s="212"/>
      <c r="T601" s="212"/>
      <c r="U601" s="216" t="s">
        <v>81</v>
      </c>
      <c r="V601" s="210">
        <v>0</v>
      </c>
      <c r="W601" s="210">
        <v>0</v>
      </c>
      <c r="X601" s="71">
        <v>0</v>
      </c>
      <c r="Y601" s="210">
        <v>0</v>
      </c>
      <c r="Z601" s="210">
        <v>0</v>
      </c>
      <c r="AA601" s="210">
        <v>0</v>
      </c>
      <c r="AB601" s="210">
        <v>0</v>
      </c>
      <c r="AC601" s="210">
        <v>0</v>
      </c>
      <c r="AD601" s="210">
        <v>0</v>
      </c>
      <c r="AE601" s="210">
        <v>0</v>
      </c>
      <c r="AF601" s="325"/>
      <c r="AG601" s="326"/>
    </row>
    <row r="602" spans="1:33" s="111" customFormat="1" ht="17.25" customHeight="1">
      <c r="A602" s="231"/>
      <c r="B602" s="233"/>
      <c r="C602" s="306"/>
      <c r="D602" s="210"/>
      <c r="E602" s="98"/>
      <c r="F602" s="98"/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9"/>
      <c r="S602" s="140"/>
      <c r="T602" s="140"/>
      <c r="U602" s="216" t="s">
        <v>82</v>
      </c>
      <c r="V602" s="210">
        <v>0</v>
      </c>
      <c r="W602" s="210">
        <f>Y601+AA601+AC601+AE601</f>
        <v>0</v>
      </c>
      <c r="X602" s="71">
        <v>0</v>
      </c>
      <c r="Y602" s="210">
        <v>0</v>
      </c>
      <c r="Z602" s="210">
        <v>0</v>
      </c>
      <c r="AA602" s="210">
        <v>0</v>
      </c>
      <c r="AB602" s="210">
        <v>0</v>
      </c>
      <c r="AC602" s="210">
        <v>0</v>
      </c>
      <c r="AD602" s="210">
        <v>0</v>
      </c>
      <c r="AE602" s="210">
        <v>0</v>
      </c>
      <c r="AF602" s="325"/>
      <c r="AG602" s="326"/>
    </row>
    <row r="603" spans="1:33" s="111" customFormat="1" ht="17.25" customHeight="1">
      <c r="A603" s="231"/>
      <c r="B603" s="233"/>
      <c r="C603" s="306"/>
      <c r="D603" s="210">
        <v>0.2</v>
      </c>
      <c r="E603" s="98"/>
      <c r="F603" s="98">
        <v>1</v>
      </c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9"/>
      <c r="S603" s="140" t="s">
        <v>284</v>
      </c>
      <c r="T603" s="140" t="s">
        <v>285</v>
      </c>
      <c r="U603" s="216" t="s">
        <v>236</v>
      </c>
      <c r="V603" s="210">
        <v>1995.162</v>
      </c>
      <c r="W603" s="210">
        <f>Y602+AA602+AC602+AE602</f>
        <v>0</v>
      </c>
      <c r="X603" s="71">
        <v>1995.162</v>
      </c>
      <c r="Y603" s="210">
        <v>0</v>
      </c>
      <c r="Z603" s="210">
        <v>0</v>
      </c>
      <c r="AA603" s="210">
        <v>0</v>
      </c>
      <c r="AB603" s="210">
        <v>0</v>
      </c>
      <c r="AC603" s="210">
        <v>0</v>
      </c>
      <c r="AD603" s="210">
        <v>0</v>
      </c>
      <c r="AE603" s="210">
        <v>0</v>
      </c>
      <c r="AF603" s="325"/>
      <c r="AG603" s="326"/>
    </row>
    <row r="604" spans="1:33" s="111" customFormat="1" ht="17.25" customHeight="1">
      <c r="A604" s="231"/>
      <c r="B604" s="233"/>
      <c r="C604" s="306"/>
      <c r="D604" s="210"/>
      <c r="E604" s="98"/>
      <c r="F604" s="98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9"/>
      <c r="S604" s="140"/>
      <c r="T604" s="140"/>
      <c r="U604" s="216" t="s">
        <v>237</v>
      </c>
      <c r="V604" s="210">
        <v>0</v>
      </c>
      <c r="W604" s="210">
        <f>Y604+AA604+AC604+AE604</f>
        <v>0</v>
      </c>
      <c r="X604" s="71">
        <v>0</v>
      </c>
      <c r="Y604" s="210">
        <v>0</v>
      </c>
      <c r="Z604" s="210">
        <v>0</v>
      </c>
      <c r="AA604" s="210">
        <v>0</v>
      </c>
      <c r="AB604" s="210">
        <v>0</v>
      </c>
      <c r="AC604" s="210">
        <v>0</v>
      </c>
      <c r="AD604" s="210">
        <v>0</v>
      </c>
      <c r="AE604" s="210">
        <v>0</v>
      </c>
      <c r="AF604" s="325"/>
      <c r="AG604" s="326"/>
    </row>
    <row r="605" spans="1:33" s="111" customFormat="1" ht="17.25" customHeight="1">
      <c r="A605" s="231"/>
      <c r="B605" s="233"/>
      <c r="C605" s="306"/>
      <c r="D605" s="210"/>
      <c r="E605" s="98"/>
      <c r="F605" s="98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9"/>
      <c r="S605" s="212"/>
      <c r="T605" s="212"/>
      <c r="U605" s="216" t="s">
        <v>238</v>
      </c>
      <c r="V605" s="210">
        <f>X605+Z605+AB605+AD605</f>
        <v>0</v>
      </c>
      <c r="W605" s="210">
        <f>Y605+AA605+AC605+AE605</f>
        <v>0</v>
      </c>
      <c r="X605" s="71">
        <v>0</v>
      </c>
      <c r="Y605" s="210">
        <v>0</v>
      </c>
      <c r="Z605" s="210">
        <v>0</v>
      </c>
      <c r="AA605" s="210">
        <v>0</v>
      </c>
      <c r="AB605" s="210">
        <v>0</v>
      </c>
      <c r="AC605" s="210">
        <v>0</v>
      </c>
      <c r="AD605" s="210">
        <v>0</v>
      </c>
      <c r="AE605" s="210">
        <v>0</v>
      </c>
      <c r="AF605" s="325"/>
      <c r="AG605" s="326"/>
    </row>
    <row r="606" spans="1:33" s="111" customFormat="1" ht="17.25" customHeight="1">
      <c r="A606" s="231"/>
      <c r="B606" s="233"/>
      <c r="C606" s="210"/>
      <c r="D606" s="210"/>
      <c r="E606" s="98"/>
      <c r="F606" s="98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9"/>
      <c r="S606" s="99"/>
      <c r="T606" s="99"/>
      <c r="U606" s="216" t="s">
        <v>244</v>
      </c>
      <c r="V606" s="210">
        <f>X606+Z606+AB606+AD606</f>
        <v>0</v>
      </c>
      <c r="W606" s="210">
        <f>Y606+AA606+AC606+AE606</f>
        <v>0</v>
      </c>
      <c r="X606" s="71">
        <v>0</v>
      </c>
      <c r="Y606" s="210">
        <v>0</v>
      </c>
      <c r="Z606" s="210">
        <v>0</v>
      </c>
      <c r="AA606" s="210">
        <v>0</v>
      </c>
      <c r="AB606" s="210">
        <v>0</v>
      </c>
      <c r="AC606" s="210">
        <v>0</v>
      </c>
      <c r="AD606" s="210">
        <v>0</v>
      </c>
      <c r="AE606" s="210">
        <v>0</v>
      </c>
      <c r="AF606" s="325"/>
      <c r="AG606" s="326"/>
    </row>
    <row r="607" spans="1:33" s="111" customFormat="1" ht="17.25" customHeight="1" thickBot="1">
      <c r="A607" s="243"/>
      <c r="B607" s="272"/>
      <c r="C607" s="100"/>
      <c r="D607" s="210"/>
      <c r="E607" s="98"/>
      <c r="F607" s="98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103"/>
      <c r="S607" s="213"/>
      <c r="T607" s="213"/>
      <c r="U607" s="72" t="s">
        <v>245</v>
      </c>
      <c r="V607" s="210">
        <v>0</v>
      </c>
      <c r="W607" s="210">
        <v>0</v>
      </c>
      <c r="X607" s="71">
        <f>3993.1-3993.1</f>
        <v>0</v>
      </c>
      <c r="Y607" s="210">
        <f>3993.1-3993.1</f>
        <v>0</v>
      </c>
      <c r="Z607" s="210">
        <v>0</v>
      </c>
      <c r="AA607" s="210">
        <v>0</v>
      </c>
      <c r="AB607" s="210">
        <v>0</v>
      </c>
      <c r="AC607" s="210">
        <v>0</v>
      </c>
      <c r="AD607" s="210">
        <v>0</v>
      </c>
      <c r="AE607" s="210">
        <v>0</v>
      </c>
      <c r="AF607" s="327"/>
      <c r="AG607" s="328"/>
    </row>
    <row r="608" spans="1:33" s="111" customFormat="1" ht="17.25" customHeight="1">
      <c r="A608" s="230" t="s">
        <v>268</v>
      </c>
      <c r="B608" s="232" t="s">
        <v>321</v>
      </c>
      <c r="C608" s="305"/>
      <c r="D608" s="209"/>
      <c r="E608" s="94"/>
      <c r="F608" s="94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  <c r="R608" s="95"/>
      <c r="S608" s="211"/>
      <c r="T608" s="211"/>
      <c r="U608" s="68" t="s">
        <v>12</v>
      </c>
      <c r="V608" s="69">
        <f>SUM(V610:V615)</f>
        <v>1226.102</v>
      </c>
      <c r="W608" s="69">
        <f>SUM(W610:W615)</f>
        <v>0</v>
      </c>
      <c r="X608" s="69">
        <f>SUM(X610:X615)</f>
        <v>1226.102</v>
      </c>
      <c r="Y608" s="69">
        <f aca="true" t="shared" si="182" ref="Y608:AE608">SUM(Y609:Y615)</f>
        <v>0</v>
      </c>
      <c r="Z608" s="69">
        <f t="shared" si="182"/>
        <v>0</v>
      </c>
      <c r="AA608" s="69">
        <f t="shared" si="182"/>
        <v>0</v>
      </c>
      <c r="AB608" s="69">
        <f t="shared" si="182"/>
        <v>0</v>
      </c>
      <c r="AC608" s="69">
        <f t="shared" si="182"/>
        <v>0</v>
      </c>
      <c r="AD608" s="69">
        <f t="shared" si="182"/>
        <v>0</v>
      </c>
      <c r="AE608" s="69">
        <f t="shared" si="182"/>
        <v>0</v>
      </c>
      <c r="AF608" s="323" t="s">
        <v>13</v>
      </c>
      <c r="AG608" s="324"/>
    </row>
    <row r="609" spans="1:33" s="111" customFormat="1" ht="17.25" customHeight="1">
      <c r="A609" s="231"/>
      <c r="B609" s="233"/>
      <c r="C609" s="306"/>
      <c r="D609" s="210"/>
      <c r="E609" s="98"/>
      <c r="F609" s="98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9"/>
      <c r="S609" s="212"/>
      <c r="T609" s="212"/>
      <c r="U609" s="216" t="s">
        <v>81</v>
      </c>
      <c r="V609" s="210">
        <v>0</v>
      </c>
      <c r="W609" s="210">
        <v>0</v>
      </c>
      <c r="X609" s="71">
        <v>0</v>
      </c>
      <c r="Y609" s="210">
        <v>0</v>
      </c>
      <c r="Z609" s="210">
        <v>0</v>
      </c>
      <c r="AA609" s="210">
        <v>0</v>
      </c>
      <c r="AB609" s="210">
        <v>0</v>
      </c>
      <c r="AC609" s="210">
        <v>0</v>
      </c>
      <c r="AD609" s="210">
        <v>0</v>
      </c>
      <c r="AE609" s="210">
        <v>0</v>
      </c>
      <c r="AF609" s="325"/>
      <c r="AG609" s="326"/>
    </row>
    <row r="610" spans="1:33" s="111" customFormat="1" ht="17.25" customHeight="1">
      <c r="A610" s="231"/>
      <c r="B610" s="233"/>
      <c r="C610" s="306"/>
      <c r="D610" s="210"/>
      <c r="E610" s="98"/>
      <c r="F610" s="98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9"/>
      <c r="S610" s="140"/>
      <c r="T610" s="140"/>
      <c r="U610" s="216" t="s">
        <v>82</v>
      </c>
      <c r="V610" s="210">
        <v>0</v>
      </c>
      <c r="W610" s="210">
        <f>Y609+AA609+AC609+AE609</f>
        <v>0</v>
      </c>
      <c r="X610" s="71">
        <v>0</v>
      </c>
      <c r="Y610" s="210">
        <v>0</v>
      </c>
      <c r="Z610" s="210">
        <v>0</v>
      </c>
      <c r="AA610" s="210">
        <v>0</v>
      </c>
      <c r="AB610" s="210">
        <v>0</v>
      </c>
      <c r="AC610" s="210">
        <v>0</v>
      </c>
      <c r="AD610" s="210">
        <v>0</v>
      </c>
      <c r="AE610" s="210">
        <v>0</v>
      </c>
      <c r="AF610" s="325"/>
      <c r="AG610" s="326"/>
    </row>
    <row r="611" spans="1:33" s="111" customFormat="1" ht="17.25" customHeight="1">
      <c r="A611" s="231"/>
      <c r="B611" s="233"/>
      <c r="C611" s="306"/>
      <c r="D611" s="210">
        <v>1</v>
      </c>
      <c r="E611" s="98"/>
      <c r="F611" s="98">
        <v>1</v>
      </c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9"/>
      <c r="S611" s="140" t="s">
        <v>284</v>
      </c>
      <c r="T611" s="140" t="s">
        <v>285</v>
      </c>
      <c r="U611" s="216" t="s">
        <v>236</v>
      </c>
      <c r="V611" s="210">
        <v>1226.102</v>
      </c>
      <c r="W611" s="210">
        <f>Y610+AA610+AC610+AE610</f>
        <v>0</v>
      </c>
      <c r="X611" s="71">
        <v>1226.102</v>
      </c>
      <c r="Y611" s="210">
        <v>0</v>
      </c>
      <c r="Z611" s="210">
        <v>0</v>
      </c>
      <c r="AA611" s="210">
        <v>0</v>
      </c>
      <c r="AB611" s="210">
        <v>0</v>
      </c>
      <c r="AC611" s="210">
        <v>0</v>
      </c>
      <c r="AD611" s="210">
        <v>0</v>
      </c>
      <c r="AE611" s="210">
        <v>0</v>
      </c>
      <c r="AF611" s="325"/>
      <c r="AG611" s="326"/>
    </row>
    <row r="612" spans="1:33" s="111" customFormat="1" ht="17.25" customHeight="1">
      <c r="A612" s="231"/>
      <c r="B612" s="233"/>
      <c r="C612" s="306"/>
      <c r="D612" s="210"/>
      <c r="E612" s="98"/>
      <c r="F612" s="98"/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9"/>
      <c r="S612" s="140"/>
      <c r="T612" s="140"/>
      <c r="U612" s="216" t="s">
        <v>237</v>
      </c>
      <c r="V612" s="210">
        <v>0</v>
      </c>
      <c r="W612" s="210">
        <f>Y612+AA612+AC612+AE612</f>
        <v>0</v>
      </c>
      <c r="X612" s="71">
        <v>0</v>
      </c>
      <c r="Y612" s="210">
        <v>0</v>
      </c>
      <c r="Z612" s="210">
        <v>0</v>
      </c>
      <c r="AA612" s="210">
        <v>0</v>
      </c>
      <c r="AB612" s="210">
        <v>0</v>
      </c>
      <c r="AC612" s="210">
        <v>0</v>
      </c>
      <c r="AD612" s="210">
        <v>0</v>
      </c>
      <c r="AE612" s="210">
        <v>0</v>
      </c>
      <c r="AF612" s="325"/>
      <c r="AG612" s="326"/>
    </row>
    <row r="613" spans="1:33" s="111" customFormat="1" ht="17.25" customHeight="1">
      <c r="A613" s="231"/>
      <c r="B613" s="233"/>
      <c r="C613" s="306"/>
      <c r="D613" s="210"/>
      <c r="E613" s="98"/>
      <c r="F613" s="98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9"/>
      <c r="S613" s="212"/>
      <c r="T613" s="212"/>
      <c r="U613" s="216" t="s">
        <v>238</v>
      </c>
      <c r="V613" s="210">
        <f>X613+Z613+AB613+AD613</f>
        <v>0</v>
      </c>
      <c r="W613" s="210">
        <f>Y613+AA613+AC613+AE613</f>
        <v>0</v>
      </c>
      <c r="X613" s="71">
        <v>0</v>
      </c>
      <c r="Y613" s="210">
        <v>0</v>
      </c>
      <c r="Z613" s="210">
        <v>0</v>
      </c>
      <c r="AA613" s="210">
        <v>0</v>
      </c>
      <c r="AB613" s="210">
        <v>0</v>
      </c>
      <c r="AC613" s="210">
        <v>0</v>
      </c>
      <c r="AD613" s="210">
        <v>0</v>
      </c>
      <c r="AE613" s="210">
        <v>0</v>
      </c>
      <c r="AF613" s="325"/>
      <c r="AG613" s="326"/>
    </row>
    <row r="614" spans="1:33" s="111" customFormat="1" ht="17.25" customHeight="1">
      <c r="A614" s="231"/>
      <c r="B614" s="233"/>
      <c r="C614" s="210"/>
      <c r="D614" s="210"/>
      <c r="E614" s="98"/>
      <c r="F614" s="98"/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9"/>
      <c r="S614" s="99"/>
      <c r="T614" s="99"/>
      <c r="U614" s="216" t="s">
        <v>244</v>
      </c>
      <c r="V614" s="210">
        <f>X614+Z614+AB614+AD614</f>
        <v>0</v>
      </c>
      <c r="W614" s="210">
        <f>Y614+AA614+AC614+AE614</f>
        <v>0</v>
      </c>
      <c r="X614" s="71">
        <v>0</v>
      </c>
      <c r="Y614" s="210">
        <v>0</v>
      </c>
      <c r="Z614" s="210">
        <v>0</v>
      </c>
      <c r="AA614" s="210">
        <v>0</v>
      </c>
      <c r="AB614" s="210">
        <v>0</v>
      </c>
      <c r="AC614" s="210">
        <v>0</v>
      </c>
      <c r="AD614" s="210">
        <v>0</v>
      </c>
      <c r="AE614" s="210">
        <v>0</v>
      </c>
      <c r="AF614" s="325"/>
      <c r="AG614" s="326"/>
    </row>
    <row r="615" spans="1:33" s="111" customFormat="1" ht="17.25" customHeight="1" thickBot="1">
      <c r="A615" s="243"/>
      <c r="B615" s="272"/>
      <c r="C615" s="100"/>
      <c r="D615" s="210"/>
      <c r="E615" s="98"/>
      <c r="F615" s="98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103"/>
      <c r="S615" s="213"/>
      <c r="T615" s="213"/>
      <c r="U615" s="72" t="s">
        <v>245</v>
      </c>
      <c r="V615" s="210">
        <v>0</v>
      </c>
      <c r="W615" s="210">
        <v>0</v>
      </c>
      <c r="X615" s="71">
        <f>3993.1-3993.1</f>
        <v>0</v>
      </c>
      <c r="Y615" s="210">
        <f>3993.1-3993.1</f>
        <v>0</v>
      </c>
      <c r="Z615" s="210">
        <v>0</v>
      </c>
      <c r="AA615" s="210">
        <v>0</v>
      </c>
      <c r="AB615" s="210">
        <v>0</v>
      </c>
      <c r="AC615" s="210">
        <v>0</v>
      </c>
      <c r="AD615" s="210">
        <v>0</v>
      </c>
      <c r="AE615" s="210">
        <v>0</v>
      </c>
      <c r="AF615" s="327"/>
      <c r="AG615" s="328"/>
    </row>
    <row r="616" spans="1:33" s="70" customFormat="1" ht="17.25" customHeight="1">
      <c r="A616" s="227"/>
      <c r="B616" s="269" t="s">
        <v>259</v>
      </c>
      <c r="C616" s="209" t="s">
        <v>12</v>
      </c>
      <c r="D616" s="69">
        <f>SUM(D617:D623)</f>
        <v>39.61000000000001</v>
      </c>
      <c r="E616" s="69">
        <f aca="true" t="shared" si="183" ref="E616:Q616">SUM(E617:E623)</f>
        <v>0.2</v>
      </c>
      <c r="F616" s="69">
        <f t="shared" si="183"/>
        <v>31</v>
      </c>
      <c r="G616" s="69">
        <f t="shared" si="183"/>
        <v>2</v>
      </c>
      <c r="H616" s="69">
        <f t="shared" si="183"/>
        <v>18</v>
      </c>
      <c r="I616" s="69">
        <f t="shared" si="183"/>
        <v>1</v>
      </c>
      <c r="J616" s="69">
        <f t="shared" si="183"/>
        <v>0</v>
      </c>
      <c r="K616" s="69">
        <f t="shared" si="183"/>
        <v>0</v>
      </c>
      <c r="L616" s="69">
        <f t="shared" si="183"/>
        <v>0</v>
      </c>
      <c r="M616" s="69">
        <f t="shared" si="183"/>
        <v>0</v>
      </c>
      <c r="N616" s="69">
        <f t="shared" si="183"/>
        <v>0</v>
      </c>
      <c r="O616" s="69">
        <f t="shared" si="183"/>
        <v>0</v>
      </c>
      <c r="P616" s="69">
        <f t="shared" si="183"/>
        <v>0</v>
      </c>
      <c r="Q616" s="69">
        <f t="shared" si="183"/>
        <v>0</v>
      </c>
      <c r="R616" s="218"/>
      <c r="S616" s="114"/>
      <c r="T616" s="114"/>
      <c r="U616" s="214" t="s">
        <v>12</v>
      </c>
      <c r="V616" s="69">
        <f aca="true" t="shared" si="184" ref="V616:AE616">SUM(V617:V623)</f>
        <v>870374.2199999999</v>
      </c>
      <c r="W616" s="69">
        <f t="shared" si="184"/>
        <v>11734.9</v>
      </c>
      <c r="X616" s="69">
        <f t="shared" si="184"/>
        <v>813751.19</v>
      </c>
      <c r="Y616" s="69">
        <f t="shared" si="184"/>
        <v>11734.9</v>
      </c>
      <c r="Z616" s="69">
        <f t="shared" si="184"/>
        <v>0</v>
      </c>
      <c r="AA616" s="69">
        <f t="shared" si="184"/>
        <v>0</v>
      </c>
      <c r="AB616" s="69">
        <f t="shared" si="184"/>
        <v>56622.99999999999</v>
      </c>
      <c r="AC616" s="69">
        <f t="shared" si="184"/>
        <v>0</v>
      </c>
      <c r="AD616" s="69">
        <f t="shared" si="184"/>
        <v>0</v>
      </c>
      <c r="AE616" s="69">
        <f t="shared" si="184"/>
        <v>0</v>
      </c>
      <c r="AF616" s="207"/>
      <c r="AG616" s="208"/>
    </row>
    <row r="617" spans="1:33" s="70" customFormat="1" ht="17.25" customHeight="1">
      <c r="A617" s="228"/>
      <c r="B617" s="270"/>
      <c r="C617" s="214">
        <v>2024</v>
      </c>
      <c r="D617" s="113">
        <f>D345+D353+D361+D369+D377+D385+D393+D401+D409+D417+D425+D433+D441+D449+D457+D465+D473+D481+D489+D497+D505+D513+D521+D529+D545+D553+D561+D569+D577+D585+D593+D601+D609</f>
        <v>0.2</v>
      </c>
      <c r="E617" s="113">
        <f aca="true" t="shared" si="185" ref="E617:Q617">E345+E353+E361+E369+E377+E385+E393+E401+E409+E417+E425+E433+E441+E449+E457+E465+E473+E481+E489+E497+E505+E513+E521+E529+E545+E553+E561+E569+E577+E585+E593+E601+E609</f>
        <v>0.2</v>
      </c>
      <c r="F617" s="113">
        <f t="shared" si="185"/>
        <v>3</v>
      </c>
      <c r="G617" s="113">
        <f t="shared" si="185"/>
        <v>2</v>
      </c>
      <c r="H617" s="113">
        <f t="shared" si="185"/>
        <v>1</v>
      </c>
      <c r="I617" s="113">
        <f t="shared" si="185"/>
        <v>1</v>
      </c>
      <c r="J617" s="113">
        <f t="shared" si="185"/>
        <v>0</v>
      </c>
      <c r="K617" s="113">
        <f t="shared" si="185"/>
        <v>0</v>
      </c>
      <c r="L617" s="113">
        <f t="shared" si="185"/>
        <v>0</v>
      </c>
      <c r="M617" s="113">
        <f t="shared" si="185"/>
        <v>0</v>
      </c>
      <c r="N617" s="113">
        <f t="shared" si="185"/>
        <v>0</v>
      </c>
      <c r="O617" s="113">
        <f t="shared" si="185"/>
        <v>0</v>
      </c>
      <c r="P617" s="113">
        <f t="shared" si="185"/>
        <v>0</v>
      </c>
      <c r="Q617" s="113">
        <f t="shared" si="185"/>
        <v>0</v>
      </c>
      <c r="R617" s="217"/>
      <c r="S617" s="114"/>
      <c r="T617" s="114"/>
      <c r="U617" s="115" t="s">
        <v>81</v>
      </c>
      <c r="V617" s="113">
        <f>V345+V353+V361+V369+V377+V385+V393+V401+V409+V417+V425+V433+V441+V449+V457+V465+V473+V481+V489+V497+V505+V513+V521+V537+V529+V545+V553+V561+V569+V577+V585+V593+V601+V609</f>
        <v>42238.899999999994</v>
      </c>
      <c r="W617" s="113">
        <f aca="true" t="shared" si="186" ref="W617:AB617">W345+W353+W361+W369+W377+W385+W393+W401+W409+W417+W425+W433+W441+W449+W457+W465+W473+W481+W489+W497+W505+W513+W521+W537+W529+W545+W553+W561+W569+W577+W585+W593+W601+W609</f>
        <v>11734.9</v>
      </c>
      <c r="X617" s="113">
        <f t="shared" si="186"/>
        <v>23476.1</v>
      </c>
      <c r="Y617" s="113">
        <f t="shared" si="186"/>
        <v>11734.9</v>
      </c>
      <c r="Z617" s="113">
        <f t="shared" si="186"/>
        <v>0</v>
      </c>
      <c r="AA617" s="113">
        <f t="shared" si="186"/>
        <v>0</v>
      </c>
      <c r="AB617" s="113">
        <f t="shared" si="186"/>
        <v>18762.8</v>
      </c>
      <c r="AC617" s="113">
        <f aca="true" t="shared" si="187" ref="AC617:AE618">AC345+AC353+AC361+AC369+AC377+AC385+AC393+AC401+AC409+AC417+AC425+AC433+AC441+AC449+AC457+AC465+AC473+AC481+AC489+AC497+AC505+AC513+AC521+AC537+AC529</f>
        <v>0</v>
      </c>
      <c r="AD617" s="113">
        <f t="shared" si="187"/>
        <v>0</v>
      </c>
      <c r="AE617" s="113">
        <f t="shared" si="187"/>
        <v>0</v>
      </c>
      <c r="AF617" s="278"/>
      <c r="AG617" s="279"/>
    </row>
    <row r="618" spans="1:33" s="70" customFormat="1" ht="17.25" customHeight="1">
      <c r="A618" s="228"/>
      <c r="B618" s="270"/>
      <c r="C618" s="116">
        <v>2025</v>
      </c>
      <c r="D618" s="113">
        <f aca="true" t="shared" si="188" ref="D618:Q623">D346+D354+D362+D370+D378+D386+D394+D402+D410+D418+D426+D434+D442+D450+D458+D466+D474+D482+D490+D498+D506+D514+D522+D530+D546+D554+D562+D570+D578+D586+D594+D602+D610</f>
        <v>3.7</v>
      </c>
      <c r="E618" s="113">
        <f t="shared" si="188"/>
        <v>0</v>
      </c>
      <c r="F618" s="113">
        <f t="shared" si="188"/>
        <v>4</v>
      </c>
      <c r="G618" s="113">
        <f t="shared" si="188"/>
        <v>0</v>
      </c>
      <c r="H618" s="113">
        <f t="shared" si="188"/>
        <v>1</v>
      </c>
      <c r="I618" s="113">
        <f t="shared" si="188"/>
        <v>0</v>
      </c>
      <c r="J618" s="113">
        <f t="shared" si="188"/>
        <v>0</v>
      </c>
      <c r="K618" s="113">
        <f t="shared" si="188"/>
        <v>0</v>
      </c>
      <c r="L618" s="113">
        <f t="shared" si="188"/>
        <v>0</v>
      </c>
      <c r="M618" s="113">
        <f t="shared" si="188"/>
        <v>0</v>
      </c>
      <c r="N618" s="113">
        <f t="shared" si="188"/>
        <v>0</v>
      </c>
      <c r="O618" s="113">
        <f t="shared" si="188"/>
        <v>0</v>
      </c>
      <c r="P618" s="113">
        <f t="shared" si="188"/>
        <v>0</v>
      </c>
      <c r="Q618" s="113">
        <f t="shared" si="188"/>
        <v>0</v>
      </c>
      <c r="R618" s="217"/>
      <c r="S618" s="99"/>
      <c r="T618" s="99"/>
      <c r="U618" s="115" t="s">
        <v>82</v>
      </c>
      <c r="V618" s="113">
        <f aca="true" t="shared" si="189" ref="V618:AB623">V346+V354+V362+V370+V378+V386+V394+V402+V410+V418+V426+V434+V442+V450+V458+V466+V474+V482+V490+V498+V506+V514+V522+V538+V530+V546+V554+V562+V570+V578+V586+V594+V602+V610</f>
        <v>58809.528</v>
      </c>
      <c r="W618" s="113">
        <f t="shared" si="189"/>
        <v>0</v>
      </c>
      <c r="X618" s="113">
        <f t="shared" si="189"/>
        <v>21283.898</v>
      </c>
      <c r="Y618" s="113">
        <f t="shared" si="189"/>
        <v>0</v>
      </c>
      <c r="Z618" s="113">
        <f t="shared" si="189"/>
        <v>0</v>
      </c>
      <c r="AA618" s="113">
        <f t="shared" si="189"/>
        <v>0</v>
      </c>
      <c r="AB618" s="113">
        <f t="shared" si="189"/>
        <v>37525.6</v>
      </c>
      <c r="AC618" s="113">
        <f t="shared" si="187"/>
        <v>0</v>
      </c>
      <c r="AD618" s="113">
        <f t="shared" si="187"/>
        <v>0</v>
      </c>
      <c r="AE618" s="113">
        <f t="shared" si="187"/>
        <v>0</v>
      </c>
      <c r="AF618" s="278"/>
      <c r="AG618" s="279"/>
    </row>
    <row r="619" spans="1:33" s="70" customFormat="1" ht="17.25" customHeight="1">
      <c r="A619" s="228"/>
      <c r="B619" s="270"/>
      <c r="C619" s="116">
        <v>2026</v>
      </c>
      <c r="D619" s="113">
        <f t="shared" si="188"/>
        <v>3.9000000000000004</v>
      </c>
      <c r="E619" s="113">
        <f t="shared" si="188"/>
        <v>0</v>
      </c>
      <c r="F619" s="113">
        <f t="shared" si="188"/>
        <v>4</v>
      </c>
      <c r="G619" s="113">
        <f t="shared" si="188"/>
        <v>0</v>
      </c>
      <c r="H619" s="113">
        <f t="shared" si="188"/>
        <v>0</v>
      </c>
      <c r="I619" s="113">
        <f t="shared" si="188"/>
        <v>0</v>
      </c>
      <c r="J619" s="113">
        <f t="shared" si="188"/>
        <v>0</v>
      </c>
      <c r="K619" s="113">
        <f t="shared" si="188"/>
        <v>0</v>
      </c>
      <c r="L619" s="113">
        <f t="shared" si="188"/>
        <v>0</v>
      </c>
      <c r="M619" s="113">
        <f t="shared" si="188"/>
        <v>0</v>
      </c>
      <c r="N619" s="113">
        <f t="shared" si="188"/>
        <v>0</v>
      </c>
      <c r="O619" s="113">
        <f t="shared" si="188"/>
        <v>0</v>
      </c>
      <c r="P619" s="113">
        <f t="shared" si="188"/>
        <v>0</v>
      </c>
      <c r="Q619" s="113">
        <f t="shared" si="188"/>
        <v>0</v>
      </c>
      <c r="R619" s="217"/>
      <c r="S619" s="212"/>
      <c r="T619" s="212"/>
      <c r="U619" s="115" t="s">
        <v>236</v>
      </c>
      <c r="V619" s="113">
        <f t="shared" si="189"/>
        <v>9267.274</v>
      </c>
      <c r="W619" s="113">
        <f t="shared" si="189"/>
        <v>0</v>
      </c>
      <c r="X619" s="113">
        <f t="shared" si="189"/>
        <v>9267.274</v>
      </c>
      <c r="Y619" s="113">
        <f t="shared" si="189"/>
        <v>0</v>
      </c>
      <c r="Z619" s="113">
        <f t="shared" si="189"/>
        <v>0</v>
      </c>
      <c r="AA619" s="113">
        <f t="shared" si="189"/>
        <v>0</v>
      </c>
      <c r="AB619" s="113">
        <f t="shared" si="189"/>
        <v>0</v>
      </c>
      <c r="AC619" s="113">
        <f aca="true" t="shared" si="190" ref="AC619:AE623">AC347+AC355+AC363+AC371+AC379+AC387+AC395+AC403+AC411+AC419+AC427+AC435+AC443+AC451+AC459+AC467+AC475+AC483+AC491+AC499+AC507+AC515+AC523+AC539</f>
        <v>0</v>
      </c>
      <c r="AD619" s="113">
        <f t="shared" si="190"/>
        <v>0</v>
      </c>
      <c r="AE619" s="113">
        <f t="shared" si="190"/>
        <v>0</v>
      </c>
      <c r="AF619" s="278"/>
      <c r="AG619" s="279"/>
    </row>
    <row r="620" spans="1:33" s="70" customFormat="1" ht="17.25" customHeight="1">
      <c r="A620" s="228"/>
      <c r="B620" s="270"/>
      <c r="C620" s="116">
        <v>2027</v>
      </c>
      <c r="D620" s="113">
        <f t="shared" si="188"/>
        <v>2</v>
      </c>
      <c r="E620" s="113">
        <f t="shared" si="188"/>
        <v>0</v>
      </c>
      <c r="F620" s="113">
        <f t="shared" si="188"/>
        <v>2</v>
      </c>
      <c r="G620" s="113">
        <f t="shared" si="188"/>
        <v>0</v>
      </c>
      <c r="H620" s="113">
        <f t="shared" si="188"/>
        <v>1</v>
      </c>
      <c r="I620" s="113">
        <f t="shared" si="188"/>
        <v>0</v>
      </c>
      <c r="J620" s="113">
        <f t="shared" si="188"/>
        <v>0</v>
      </c>
      <c r="K620" s="113">
        <f t="shared" si="188"/>
        <v>0</v>
      </c>
      <c r="L620" s="113">
        <f t="shared" si="188"/>
        <v>0</v>
      </c>
      <c r="M620" s="113">
        <f t="shared" si="188"/>
        <v>0</v>
      </c>
      <c r="N620" s="113">
        <f t="shared" si="188"/>
        <v>0</v>
      </c>
      <c r="O620" s="113">
        <f t="shared" si="188"/>
        <v>0</v>
      </c>
      <c r="P620" s="113">
        <f t="shared" si="188"/>
        <v>0</v>
      </c>
      <c r="Q620" s="113">
        <f t="shared" si="188"/>
        <v>0</v>
      </c>
      <c r="R620" s="217"/>
      <c r="S620" s="212"/>
      <c r="T620" s="212"/>
      <c r="U620" s="115" t="s">
        <v>237</v>
      </c>
      <c r="V620" s="113">
        <f t="shared" si="189"/>
        <v>15726.099999999999</v>
      </c>
      <c r="W620" s="113">
        <f t="shared" si="189"/>
        <v>0</v>
      </c>
      <c r="X620" s="113">
        <f t="shared" si="189"/>
        <v>15391.5</v>
      </c>
      <c r="Y620" s="113">
        <f t="shared" si="189"/>
        <v>0</v>
      </c>
      <c r="Z620" s="113">
        <f t="shared" si="189"/>
        <v>0</v>
      </c>
      <c r="AA620" s="113">
        <f t="shared" si="189"/>
        <v>0</v>
      </c>
      <c r="AB620" s="113">
        <f t="shared" si="189"/>
        <v>334.6</v>
      </c>
      <c r="AC620" s="113">
        <f t="shared" si="190"/>
        <v>0</v>
      </c>
      <c r="AD620" s="113">
        <f t="shared" si="190"/>
        <v>0</v>
      </c>
      <c r="AE620" s="113">
        <f t="shared" si="190"/>
        <v>0</v>
      </c>
      <c r="AF620" s="278"/>
      <c r="AG620" s="279"/>
    </row>
    <row r="621" spans="1:33" s="70" customFormat="1" ht="17.25" customHeight="1">
      <c r="A621" s="228"/>
      <c r="B621" s="270"/>
      <c r="C621" s="116">
        <v>2028</v>
      </c>
      <c r="D621" s="113">
        <f t="shared" si="188"/>
        <v>8.61</v>
      </c>
      <c r="E621" s="113">
        <f t="shared" si="188"/>
        <v>0</v>
      </c>
      <c r="F621" s="113">
        <f t="shared" si="188"/>
        <v>11</v>
      </c>
      <c r="G621" s="113">
        <f t="shared" si="188"/>
        <v>0</v>
      </c>
      <c r="H621" s="113">
        <f t="shared" si="188"/>
        <v>9</v>
      </c>
      <c r="I621" s="113">
        <f t="shared" si="188"/>
        <v>0</v>
      </c>
      <c r="J621" s="113">
        <f t="shared" si="188"/>
        <v>0</v>
      </c>
      <c r="K621" s="113">
        <f t="shared" si="188"/>
        <v>0</v>
      </c>
      <c r="L621" s="113">
        <f t="shared" si="188"/>
        <v>0</v>
      </c>
      <c r="M621" s="113">
        <f t="shared" si="188"/>
        <v>0</v>
      </c>
      <c r="N621" s="113">
        <f t="shared" si="188"/>
        <v>0</v>
      </c>
      <c r="O621" s="113">
        <f t="shared" si="188"/>
        <v>0</v>
      </c>
      <c r="P621" s="113">
        <f t="shared" si="188"/>
        <v>0</v>
      </c>
      <c r="Q621" s="113">
        <f t="shared" si="188"/>
        <v>0</v>
      </c>
      <c r="R621" s="217"/>
      <c r="S621" s="99"/>
      <c r="T621" s="99"/>
      <c r="U621" s="115" t="s">
        <v>238</v>
      </c>
      <c r="V621" s="113">
        <f t="shared" si="189"/>
        <v>303454.89999999997</v>
      </c>
      <c r="W621" s="113">
        <f t="shared" si="189"/>
        <v>0</v>
      </c>
      <c r="X621" s="113">
        <f t="shared" si="189"/>
        <v>303454.89999999997</v>
      </c>
      <c r="Y621" s="113">
        <f t="shared" si="189"/>
        <v>0</v>
      </c>
      <c r="Z621" s="113">
        <f t="shared" si="189"/>
        <v>0</v>
      </c>
      <c r="AA621" s="113">
        <f t="shared" si="189"/>
        <v>0</v>
      </c>
      <c r="AB621" s="113">
        <f t="shared" si="189"/>
        <v>0</v>
      </c>
      <c r="AC621" s="113">
        <f t="shared" si="190"/>
        <v>0</v>
      </c>
      <c r="AD621" s="113">
        <f t="shared" si="190"/>
        <v>0</v>
      </c>
      <c r="AE621" s="113">
        <f t="shared" si="190"/>
        <v>0</v>
      </c>
      <c r="AF621" s="278"/>
      <c r="AG621" s="279"/>
    </row>
    <row r="622" spans="1:33" s="117" customFormat="1" ht="17.25" customHeight="1">
      <c r="A622" s="228"/>
      <c r="B622" s="270"/>
      <c r="C622" s="116">
        <v>2029</v>
      </c>
      <c r="D622" s="113">
        <f t="shared" si="188"/>
        <v>16.1</v>
      </c>
      <c r="E622" s="113">
        <f t="shared" si="188"/>
        <v>0</v>
      </c>
      <c r="F622" s="113">
        <f t="shared" si="188"/>
        <v>3</v>
      </c>
      <c r="G622" s="113">
        <f t="shared" si="188"/>
        <v>0</v>
      </c>
      <c r="H622" s="113">
        <f t="shared" si="188"/>
        <v>3</v>
      </c>
      <c r="I622" s="113">
        <f t="shared" si="188"/>
        <v>0</v>
      </c>
      <c r="J622" s="113">
        <f t="shared" si="188"/>
        <v>0</v>
      </c>
      <c r="K622" s="113">
        <f t="shared" si="188"/>
        <v>0</v>
      </c>
      <c r="L622" s="113">
        <f t="shared" si="188"/>
        <v>0</v>
      </c>
      <c r="M622" s="113">
        <f t="shared" si="188"/>
        <v>0</v>
      </c>
      <c r="N622" s="113">
        <f t="shared" si="188"/>
        <v>0</v>
      </c>
      <c r="O622" s="113">
        <f t="shared" si="188"/>
        <v>0</v>
      </c>
      <c r="P622" s="113">
        <f t="shared" si="188"/>
        <v>0</v>
      </c>
      <c r="Q622" s="113">
        <f t="shared" si="188"/>
        <v>0</v>
      </c>
      <c r="R622" s="217"/>
      <c r="S622" s="212"/>
      <c r="T622" s="212"/>
      <c r="U622" s="115" t="s">
        <v>244</v>
      </c>
      <c r="V622" s="113">
        <f t="shared" si="189"/>
        <v>295919.3</v>
      </c>
      <c r="W622" s="113">
        <f t="shared" si="189"/>
        <v>0</v>
      </c>
      <c r="X622" s="113">
        <f t="shared" si="189"/>
        <v>295919.3</v>
      </c>
      <c r="Y622" s="113">
        <f t="shared" si="189"/>
        <v>0</v>
      </c>
      <c r="Z622" s="113">
        <f t="shared" si="189"/>
        <v>0</v>
      </c>
      <c r="AA622" s="113">
        <f t="shared" si="189"/>
        <v>0</v>
      </c>
      <c r="AB622" s="113">
        <f t="shared" si="189"/>
        <v>0</v>
      </c>
      <c r="AC622" s="113">
        <f t="shared" si="190"/>
        <v>0</v>
      </c>
      <c r="AD622" s="113">
        <f t="shared" si="190"/>
        <v>0</v>
      </c>
      <c r="AE622" s="113">
        <f t="shared" si="190"/>
        <v>0</v>
      </c>
      <c r="AF622" s="278"/>
      <c r="AG622" s="279"/>
    </row>
    <row r="623" spans="1:33" s="70" customFormat="1" ht="17.25" customHeight="1" thickBot="1">
      <c r="A623" s="229"/>
      <c r="B623" s="340"/>
      <c r="C623" s="215">
        <v>2030</v>
      </c>
      <c r="D623" s="113">
        <f t="shared" si="188"/>
        <v>5.1</v>
      </c>
      <c r="E623" s="113">
        <f t="shared" si="188"/>
        <v>0</v>
      </c>
      <c r="F623" s="113">
        <f t="shared" si="188"/>
        <v>4</v>
      </c>
      <c r="G623" s="113">
        <f t="shared" si="188"/>
        <v>0</v>
      </c>
      <c r="H623" s="113">
        <f t="shared" si="188"/>
        <v>3</v>
      </c>
      <c r="I623" s="113">
        <f t="shared" si="188"/>
        <v>0</v>
      </c>
      <c r="J623" s="113">
        <f t="shared" si="188"/>
        <v>0</v>
      </c>
      <c r="K623" s="113">
        <f t="shared" si="188"/>
        <v>0</v>
      </c>
      <c r="L623" s="113">
        <f t="shared" si="188"/>
        <v>0</v>
      </c>
      <c r="M623" s="113">
        <f t="shared" si="188"/>
        <v>0</v>
      </c>
      <c r="N623" s="113">
        <f t="shared" si="188"/>
        <v>0</v>
      </c>
      <c r="O623" s="113">
        <f t="shared" si="188"/>
        <v>0</v>
      </c>
      <c r="P623" s="113">
        <f t="shared" si="188"/>
        <v>0</v>
      </c>
      <c r="Q623" s="113">
        <f t="shared" si="188"/>
        <v>0</v>
      </c>
      <c r="R623" s="125"/>
      <c r="S623" s="212"/>
      <c r="T623" s="212"/>
      <c r="U623" s="115" t="s">
        <v>245</v>
      </c>
      <c r="V623" s="113">
        <f t="shared" si="189"/>
        <v>144958.218</v>
      </c>
      <c r="W623" s="113">
        <f t="shared" si="189"/>
        <v>0</v>
      </c>
      <c r="X623" s="113">
        <f t="shared" si="189"/>
        <v>144958.218</v>
      </c>
      <c r="Y623" s="113">
        <f t="shared" si="189"/>
        <v>0</v>
      </c>
      <c r="Z623" s="113">
        <f t="shared" si="189"/>
        <v>0</v>
      </c>
      <c r="AA623" s="113">
        <f t="shared" si="189"/>
        <v>0</v>
      </c>
      <c r="AB623" s="113">
        <f t="shared" si="189"/>
        <v>0</v>
      </c>
      <c r="AC623" s="113">
        <f t="shared" si="190"/>
        <v>0</v>
      </c>
      <c r="AD623" s="113">
        <f t="shared" si="190"/>
        <v>0</v>
      </c>
      <c r="AE623" s="113">
        <f t="shared" si="190"/>
        <v>0</v>
      </c>
      <c r="AF623" s="280"/>
      <c r="AG623" s="281"/>
    </row>
    <row r="624" spans="1:33" s="70" customFormat="1" ht="17.25" customHeight="1">
      <c r="A624" s="285" t="s">
        <v>277</v>
      </c>
      <c r="B624" s="286"/>
      <c r="C624" s="283"/>
      <c r="D624" s="283"/>
      <c r="E624" s="283"/>
      <c r="F624" s="283"/>
      <c r="G624" s="283"/>
      <c r="H624" s="283"/>
      <c r="I624" s="283"/>
      <c r="J624" s="283"/>
      <c r="K624" s="283"/>
      <c r="L624" s="283"/>
      <c r="M624" s="283"/>
      <c r="N624" s="283"/>
      <c r="O624" s="283"/>
      <c r="P624" s="283"/>
      <c r="Q624" s="283"/>
      <c r="R624" s="283"/>
      <c r="S624" s="283"/>
      <c r="T624" s="284"/>
      <c r="U624" s="68" t="s">
        <v>12</v>
      </c>
      <c r="V624" s="69">
        <f aca="true" t="shared" si="191" ref="V624:AE624">SUM(V625:V631)</f>
        <v>1934114.25</v>
      </c>
      <c r="W624" s="69">
        <f t="shared" si="191"/>
        <v>176311.3</v>
      </c>
      <c r="X624" s="69">
        <f t="shared" si="191"/>
        <v>1710565</v>
      </c>
      <c r="Y624" s="69">
        <f t="shared" si="191"/>
        <v>176311.3</v>
      </c>
      <c r="Z624" s="69">
        <f t="shared" si="191"/>
        <v>20800</v>
      </c>
      <c r="AA624" s="69">
        <f t="shared" si="191"/>
        <v>0</v>
      </c>
      <c r="AB624" s="69">
        <f t="shared" si="191"/>
        <v>167717.9</v>
      </c>
      <c r="AC624" s="69">
        <f t="shared" si="191"/>
        <v>0</v>
      </c>
      <c r="AD624" s="69">
        <f t="shared" si="191"/>
        <v>35031.32</v>
      </c>
      <c r="AE624" s="69">
        <f t="shared" si="191"/>
        <v>0</v>
      </c>
      <c r="AF624" s="253"/>
      <c r="AG624" s="254"/>
    </row>
    <row r="625" spans="1:33" s="70" customFormat="1" ht="17.25" customHeight="1">
      <c r="A625" s="285"/>
      <c r="B625" s="286"/>
      <c r="C625" s="286"/>
      <c r="D625" s="286"/>
      <c r="E625" s="286"/>
      <c r="F625" s="286"/>
      <c r="G625" s="286"/>
      <c r="H625" s="286"/>
      <c r="I625" s="286"/>
      <c r="J625" s="286"/>
      <c r="K625" s="286"/>
      <c r="L625" s="286"/>
      <c r="M625" s="286"/>
      <c r="N625" s="286"/>
      <c r="O625" s="286"/>
      <c r="P625" s="286"/>
      <c r="Q625" s="286"/>
      <c r="R625" s="286"/>
      <c r="S625" s="286"/>
      <c r="T625" s="287"/>
      <c r="U625" s="115" t="s">
        <v>81</v>
      </c>
      <c r="V625" s="126">
        <f aca="true" t="shared" si="192" ref="V625:AE625">V311+V336+V617</f>
        <v>479773.6000000001</v>
      </c>
      <c r="W625" s="126">
        <f t="shared" si="192"/>
        <v>176311.3</v>
      </c>
      <c r="X625" s="126">
        <f t="shared" si="192"/>
        <v>332650.38</v>
      </c>
      <c r="Y625" s="126">
        <f t="shared" si="192"/>
        <v>176311.3</v>
      </c>
      <c r="Z625" s="126">
        <f t="shared" si="192"/>
        <v>20800</v>
      </c>
      <c r="AA625" s="126">
        <f t="shared" si="192"/>
        <v>0</v>
      </c>
      <c r="AB625" s="126">
        <f t="shared" si="192"/>
        <v>91291.9</v>
      </c>
      <c r="AC625" s="126">
        <f t="shared" si="192"/>
        <v>0</v>
      </c>
      <c r="AD625" s="126">
        <f t="shared" si="192"/>
        <v>35031.32</v>
      </c>
      <c r="AE625" s="126">
        <f t="shared" si="192"/>
        <v>0</v>
      </c>
      <c r="AF625" s="255"/>
      <c r="AG625" s="256"/>
    </row>
    <row r="626" spans="1:33" s="70" customFormat="1" ht="17.25" customHeight="1">
      <c r="A626" s="285"/>
      <c r="B626" s="286"/>
      <c r="C626" s="286"/>
      <c r="D626" s="286"/>
      <c r="E626" s="286"/>
      <c r="F626" s="286"/>
      <c r="G626" s="286"/>
      <c r="H626" s="286"/>
      <c r="I626" s="286"/>
      <c r="J626" s="286"/>
      <c r="K626" s="286"/>
      <c r="L626" s="286"/>
      <c r="M626" s="286"/>
      <c r="N626" s="286"/>
      <c r="O626" s="286"/>
      <c r="P626" s="286"/>
      <c r="Q626" s="286"/>
      <c r="R626" s="286"/>
      <c r="S626" s="286"/>
      <c r="T626" s="287"/>
      <c r="U626" s="115" t="s">
        <v>82</v>
      </c>
      <c r="V626" s="126">
        <f aca="true" t="shared" si="193" ref="V626:AE626">V312+V337+V618</f>
        <v>185691.828</v>
      </c>
      <c r="W626" s="126">
        <f t="shared" si="193"/>
        <v>0</v>
      </c>
      <c r="X626" s="126">
        <f t="shared" si="193"/>
        <v>144399.99800000002</v>
      </c>
      <c r="Y626" s="126">
        <f t="shared" si="193"/>
        <v>0</v>
      </c>
      <c r="Z626" s="126">
        <f t="shared" si="193"/>
        <v>0</v>
      </c>
      <c r="AA626" s="126">
        <f t="shared" si="193"/>
        <v>0</v>
      </c>
      <c r="AB626" s="126">
        <f t="shared" si="193"/>
        <v>41291.799999999996</v>
      </c>
      <c r="AC626" s="126">
        <f t="shared" si="193"/>
        <v>0</v>
      </c>
      <c r="AD626" s="126">
        <f t="shared" si="193"/>
        <v>0</v>
      </c>
      <c r="AE626" s="126">
        <f t="shared" si="193"/>
        <v>0</v>
      </c>
      <c r="AF626" s="255"/>
      <c r="AG626" s="256"/>
    </row>
    <row r="627" spans="1:33" s="70" customFormat="1" ht="17.25" customHeight="1">
      <c r="A627" s="285"/>
      <c r="B627" s="286"/>
      <c r="C627" s="286"/>
      <c r="D627" s="286"/>
      <c r="E627" s="286"/>
      <c r="F627" s="286"/>
      <c r="G627" s="286"/>
      <c r="H627" s="286"/>
      <c r="I627" s="286"/>
      <c r="J627" s="286"/>
      <c r="K627" s="286"/>
      <c r="L627" s="286"/>
      <c r="M627" s="286"/>
      <c r="N627" s="286"/>
      <c r="O627" s="286"/>
      <c r="P627" s="286"/>
      <c r="Q627" s="286"/>
      <c r="R627" s="286"/>
      <c r="S627" s="286"/>
      <c r="T627" s="287"/>
      <c r="U627" s="115" t="s">
        <v>236</v>
      </c>
      <c r="V627" s="126">
        <f aca="true" t="shared" si="194" ref="V627:AE627">V313+V338+V619</f>
        <v>55666.774</v>
      </c>
      <c r="W627" s="126">
        <f t="shared" si="194"/>
        <v>0</v>
      </c>
      <c r="X627" s="126">
        <f t="shared" si="194"/>
        <v>20867.174</v>
      </c>
      <c r="Y627" s="126">
        <f t="shared" si="194"/>
        <v>0</v>
      </c>
      <c r="Z627" s="126">
        <f t="shared" si="194"/>
        <v>0</v>
      </c>
      <c r="AA627" s="126">
        <f t="shared" si="194"/>
        <v>0</v>
      </c>
      <c r="AB627" s="126">
        <f t="shared" si="194"/>
        <v>34799.6</v>
      </c>
      <c r="AC627" s="126">
        <f t="shared" si="194"/>
        <v>0</v>
      </c>
      <c r="AD627" s="126">
        <f t="shared" si="194"/>
        <v>0</v>
      </c>
      <c r="AE627" s="126">
        <f t="shared" si="194"/>
        <v>0</v>
      </c>
      <c r="AF627" s="255"/>
      <c r="AG627" s="256"/>
    </row>
    <row r="628" spans="1:33" s="70" customFormat="1" ht="17.25" customHeight="1">
      <c r="A628" s="285"/>
      <c r="B628" s="286"/>
      <c r="C628" s="286"/>
      <c r="D628" s="286"/>
      <c r="E628" s="286"/>
      <c r="F628" s="286"/>
      <c r="G628" s="286"/>
      <c r="H628" s="286"/>
      <c r="I628" s="286"/>
      <c r="J628" s="286"/>
      <c r="K628" s="286"/>
      <c r="L628" s="286"/>
      <c r="M628" s="286"/>
      <c r="N628" s="286"/>
      <c r="O628" s="286"/>
      <c r="P628" s="286"/>
      <c r="Q628" s="286"/>
      <c r="R628" s="286"/>
      <c r="S628" s="286"/>
      <c r="T628" s="287"/>
      <c r="U628" s="115" t="s">
        <v>237</v>
      </c>
      <c r="V628" s="126">
        <f aca="true" t="shared" si="195" ref="V628:AE628">V314+V339+V620</f>
        <v>90539.23000000001</v>
      </c>
      <c r="W628" s="126">
        <f t="shared" si="195"/>
        <v>0</v>
      </c>
      <c r="X628" s="126">
        <f t="shared" si="195"/>
        <v>90204.63</v>
      </c>
      <c r="Y628" s="126">
        <f t="shared" si="195"/>
        <v>0</v>
      </c>
      <c r="Z628" s="126">
        <f t="shared" si="195"/>
        <v>0</v>
      </c>
      <c r="AA628" s="126">
        <f t="shared" si="195"/>
        <v>0</v>
      </c>
      <c r="AB628" s="126">
        <f t="shared" si="195"/>
        <v>334.6</v>
      </c>
      <c r="AC628" s="126">
        <f t="shared" si="195"/>
        <v>0</v>
      </c>
      <c r="AD628" s="126">
        <f t="shared" si="195"/>
        <v>0</v>
      </c>
      <c r="AE628" s="126">
        <f t="shared" si="195"/>
        <v>0</v>
      </c>
      <c r="AF628" s="255"/>
      <c r="AG628" s="256"/>
    </row>
    <row r="629" spans="1:33" s="70" customFormat="1" ht="17.25" customHeight="1">
      <c r="A629" s="285"/>
      <c r="B629" s="286"/>
      <c r="C629" s="286"/>
      <c r="D629" s="286"/>
      <c r="E629" s="286"/>
      <c r="F629" s="286"/>
      <c r="G629" s="286"/>
      <c r="H629" s="286"/>
      <c r="I629" s="286"/>
      <c r="J629" s="286"/>
      <c r="K629" s="286"/>
      <c r="L629" s="286"/>
      <c r="M629" s="286"/>
      <c r="N629" s="286"/>
      <c r="O629" s="286"/>
      <c r="P629" s="286"/>
      <c r="Q629" s="286"/>
      <c r="R629" s="286"/>
      <c r="S629" s="286"/>
      <c r="T629" s="287"/>
      <c r="U629" s="115" t="s">
        <v>238</v>
      </c>
      <c r="V629" s="126">
        <f aca="true" t="shared" si="196" ref="V629:AE629">V315+V340+V621</f>
        <v>519818.79999999993</v>
      </c>
      <c r="W629" s="126">
        <f t="shared" si="196"/>
        <v>0</v>
      </c>
      <c r="X629" s="126">
        <f t="shared" si="196"/>
        <v>519818.79999999993</v>
      </c>
      <c r="Y629" s="126">
        <f t="shared" si="196"/>
        <v>0</v>
      </c>
      <c r="Z629" s="126">
        <f t="shared" si="196"/>
        <v>0</v>
      </c>
      <c r="AA629" s="126">
        <f t="shared" si="196"/>
        <v>0</v>
      </c>
      <c r="AB629" s="126">
        <f t="shared" si="196"/>
        <v>0</v>
      </c>
      <c r="AC629" s="126">
        <f t="shared" si="196"/>
        <v>0</v>
      </c>
      <c r="AD629" s="126">
        <f t="shared" si="196"/>
        <v>0</v>
      </c>
      <c r="AE629" s="126">
        <f t="shared" si="196"/>
        <v>0</v>
      </c>
      <c r="AF629" s="255"/>
      <c r="AG629" s="256"/>
    </row>
    <row r="630" spans="1:33" s="70" customFormat="1" ht="17.25" customHeight="1">
      <c r="A630" s="285"/>
      <c r="B630" s="286"/>
      <c r="C630" s="286"/>
      <c r="D630" s="286"/>
      <c r="E630" s="286"/>
      <c r="F630" s="286"/>
      <c r="G630" s="286"/>
      <c r="H630" s="286"/>
      <c r="I630" s="286"/>
      <c r="J630" s="286"/>
      <c r="K630" s="286"/>
      <c r="L630" s="286"/>
      <c r="M630" s="286"/>
      <c r="N630" s="286"/>
      <c r="O630" s="286"/>
      <c r="P630" s="286"/>
      <c r="Q630" s="286"/>
      <c r="R630" s="286"/>
      <c r="S630" s="286"/>
      <c r="T630" s="287"/>
      <c r="U630" s="115" t="s">
        <v>244</v>
      </c>
      <c r="V630" s="126">
        <f aca="true" t="shared" si="197" ref="V630:AE630">V316+V341+V622</f>
        <v>325719.3</v>
      </c>
      <c r="W630" s="126">
        <f t="shared" si="197"/>
        <v>0</v>
      </c>
      <c r="X630" s="126">
        <f t="shared" si="197"/>
        <v>325719.3</v>
      </c>
      <c r="Y630" s="126">
        <f t="shared" si="197"/>
        <v>0</v>
      </c>
      <c r="Z630" s="126">
        <f t="shared" si="197"/>
        <v>0</v>
      </c>
      <c r="AA630" s="126">
        <f t="shared" si="197"/>
        <v>0</v>
      </c>
      <c r="AB630" s="126">
        <f t="shared" si="197"/>
        <v>0</v>
      </c>
      <c r="AC630" s="126">
        <f t="shared" si="197"/>
        <v>0</v>
      </c>
      <c r="AD630" s="126">
        <f t="shared" si="197"/>
        <v>0</v>
      </c>
      <c r="AE630" s="126">
        <f t="shared" si="197"/>
        <v>0</v>
      </c>
      <c r="AF630" s="255"/>
      <c r="AG630" s="256"/>
    </row>
    <row r="631" spans="1:33" s="70" customFormat="1" ht="17.25" customHeight="1">
      <c r="A631" s="285"/>
      <c r="B631" s="286"/>
      <c r="C631" s="286"/>
      <c r="D631" s="286"/>
      <c r="E631" s="286"/>
      <c r="F631" s="286"/>
      <c r="G631" s="286"/>
      <c r="H631" s="286"/>
      <c r="I631" s="286"/>
      <c r="J631" s="286"/>
      <c r="K631" s="286"/>
      <c r="L631" s="286"/>
      <c r="M631" s="286"/>
      <c r="N631" s="286"/>
      <c r="O631" s="286"/>
      <c r="P631" s="286"/>
      <c r="Q631" s="286"/>
      <c r="R631" s="286"/>
      <c r="S631" s="286"/>
      <c r="T631" s="287"/>
      <c r="U631" s="115" t="s">
        <v>245</v>
      </c>
      <c r="V631" s="126">
        <f aca="true" t="shared" si="198" ref="V631:AE631">V317+V342+V623</f>
        <v>276904.718</v>
      </c>
      <c r="W631" s="126">
        <f t="shared" si="198"/>
        <v>0</v>
      </c>
      <c r="X631" s="126">
        <f t="shared" si="198"/>
        <v>276904.718</v>
      </c>
      <c r="Y631" s="126">
        <f t="shared" si="198"/>
        <v>0</v>
      </c>
      <c r="Z631" s="126">
        <f t="shared" si="198"/>
        <v>0</v>
      </c>
      <c r="AA631" s="126">
        <f t="shared" si="198"/>
        <v>0</v>
      </c>
      <c r="AB631" s="126">
        <f t="shared" si="198"/>
        <v>0</v>
      </c>
      <c r="AC631" s="126">
        <f t="shared" si="198"/>
        <v>0</v>
      </c>
      <c r="AD631" s="126">
        <f t="shared" si="198"/>
        <v>0</v>
      </c>
      <c r="AE631" s="126">
        <f t="shared" si="198"/>
        <v>0</v>
      </c>
      <c r="AF631" s="255"/>
      <c r="AG631" s="256"/>
    </row>
    <row r="632" spans="1:33" s="67" customFormat="1" ht="29.25" customHeight="1">
      <c r="A632" s="308" t="s">
        <v>42</v>
      </c>
      <c r="B632" s="309"/>
      <c r="C632" s="309"/>
      <c r="D632" s="309"/>
      <c r="E632" s="309"/>
      <c r="F632" s="309"/>
      <c r="G632" s="309"/>
      <c r="H632" s="309"/>
      <c r="I632" s="309"/>
      <c r="J632" s="309"/>
      <c r="K632" s="309"/>
      <c r="L632" s="309"/>
      <c r="M632" s="309"/>
      <c r="N632" s="309"/>
      <c r="O632" s="309"/>
      <c r="P632" s="309"/>
      <c r="Q632" s="309"/>
      <c r="R632" s="309"/>
      <c r="S632" s="309"/>
      <c r="T632" s="309"/>
      <c r="U632" s="309"/>
      <c r="V632" s="309"/>
      <c r="W632" s="309"/>
      <c r="X632" s="309"/>
      <c r="Y632" s="309"/>
      <c r="Z632" s="309"/>
      <c r="AA632" s="309"/>
      <c r="AB632" s="309"/>
      <c r="AC632" s="309"/>
      <c r="AD632" s="309"/>
      <c r="AE632" s="309"/>
      <c r="AF632" s="309"/>
      <c r="AG632" s="310"/>
    </row>
    <row r="633" spans="1:33" s="67" customFormat="1" ht="33" customHeight="1" thickBot="1">
      <c r="A633" s="311" t="s">
        <v>260</v>
      </c>
      <c r="B633" s="312"/>
      <c r="C633" s="312"/>
      <c r="D633" s="312"/>
      <c r="E633" s="312"/>
      <c r="F633" s="312"/>
      <c r="G633" s="312"/>
      <c r="H633" s="312"/>
      <c r="I633" s="312"/>
      <c r="J633" s="312"/>
      <c r="K633" s="312"/>
      <c r="L633" s="312"/>
      <c r="M633" s="312"/>
      <c r="N633" s="312"/>
      <c r="O633" s="312"/>
      <c r="P633" s="312"/>
      <c r="Q633" s="312"/>
      <c r="R633" s="312"/>
      <c r="S633" s="312"/>
      <c r="T633" s="312"/>
      <c r="U633" s="312"/>
      <c r="V633" s="312"/>
      <c r="W633" s="312"/>
      <c r="X633" s="312"/>
      <c r="Y633" s="312"/>
      <c r="Z633" s="312"/>
      <c r="AA633" s="312"/>
      <c r="AB633" s="312"/>
      <c r="AC633" s="312"/>
      <c r="AD633" s="312"/>
      <c r="AE633" s="312"/>
      <c r="AF633" s="312"/>
      <c r="AG633" s="313"/>
    </row>
    <row r="634" spans="1:33" s="101" customFormat="1" ht="17.25" customHeight="1">
      <c r="A634" s="230" t="s">
        <v>43</v>
      </c>
      <c r="B634" s="329" t="s">
        <v>45</v>
      </c>
      <c r="C634" s="245" t="s">
        <v>15</v>
      </c>
      <c r="D634" s="74"/>
      <c r="E634" s="75"/>
      <c r="F634" s="75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6"/>
      <c r="S634" s="77"/>
      <c r="T634" s="77"/>
      <c r="U634" s="73" t="s">
        <v>12</v>
      </c>
      <c r="V634" s="78">
        <f aca="true" t="shared" si="199" ref="V634:AE634">SUM(V635:V639)</f>
        <v>35599.3</v>
      </c>
      <c r="W634" s="78">
        <f t="shared" si="199"/>
        <v>0</v>
      </c>
      <c r="X634" s="78">
        <f t="shared" si="199"/>
        <v>8899.8</v>
      </c>
      <c r="Y634" s="78">
        <f t="shared" si="199"/>
        <v>0</v>
      </c>
      <c r="Z634" s="78">
        <f t="shared" si="199"/>
        <v>0</v>
      </c>
      <c r="AA634" s="78">
        <f t="shared" si="199"/>
        <v>0</v>
      </c>
      <c r="AB634" s="78">
        <f t="shared" si="199"/>
        <v>26699.5</v>
      </c>
      <c r="AC634" s="78">
        <f t="shared" si="199"/>
        <v>0</v>
      </c>
      <c r="AD634" s="78">
        <f t="shared" si="199"/>
        <v>0</v>
      </c>
      <c r="AE634" s="78">
        <f t="shared" si="199"/>
        <v>0</v>
      </c>
      <c r="AF634" s="342" t="s">
        <v>276</v>
      </c>
      <c r="AG634" s="343"/>
    </row>
    <row r="635" spans="1:33" s="101" customFormat="1" ht="17.25" customHeight="1">
      <c r="A635" s="231"/>
      <c r="B635" s="244"/>
      <c r="C635" s="246"/>
      <c r="D635" s="81"/>
      <c r="E635" s="82"/>
      <c r="F635" s="82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3"/>
      <c r="S635" s="84"/>
      <c r="T635" s="84"/>
      <c r="U635" s="80" t="s">
        <v>81</v>
      </c>
      <c r="V635" s="81">
        <f aca="true" t="shared" si="200" ref="V635:W639">X635+Z635+AB635+AD635</f>
        <v>0</v>
      </c>
      <c r="W635" s="81">
        <f t="shared" si="200"/>
        <v>0</v>
      </c>
      <c r="X635" s="85">
        <v>0</v>
      </c>
      <c r="Y635" s="81">
        <v>0</v>
      </c>
      <c r="Z635" s="81">
        <v>0</v>
      </c>
      <c r="AA635" s="81">
        <v>0</v>
      </c>
      <c r="AB635" s="81">
        <v>0</v>
      </c>
      <c r="AC635" s="81">
        <v>0</v>
      </c>
      <c r="AD635" s="81">
        <v>0</v>
      </c>
      <c r="AE635" s="81">
        <v>0</v>
      </c>
      <c r="AF635" s="344"/>
      <c r="AG635" s="345"/>
    </row>
    <row r="636" spans="1:33" s="101" customFormat="1" ht="17.25" customHeight="1">
      <c r="A636" s="231"/>
      <c r="B636" s="244"/>
      <c r="C636" s="246"/>
      <c r="D636" s="81"/>
      <c r="E636" s="82"/>
      <c r="F636" s="82"/>
      <c r="G636" s="81"/>
      <c r="H636" s="81">
        <v>1</v>
      </c>
      <c r="I636" s="81"/>
      <c r="J636" s="81"/>
      <c r="K636" s="81"/>
      <c r="L636" s="81"/>
      <c r="M636" s="81"/>
      <c r="N636" s="81"/>
      <c r="O636" s="81"/>
      <c r="P636" s="81"/>
      <c r="Q636" s="81"/>
      <c r="R636" s="83"/>
      <c r="S636" s="139" t="s">
        <v>284</v>
      </c>
      <c r="T636" s="139" t="s">
        <v>285</v>
      </c>
      <c r="U636" s="80" t="s">
        <v>82</v>
      </c>
      <c r="V636" s="81">
        <f t="shared" si="200"/>
        <v>35599.3</v>
      </c>
      <c r="W636" s="81">
        <f t="shared" si="200"/>
        <v>0</v>
      </c>
      <c r="X636" s="85">
        <v>8899.8</v>
      </c>
      <c r="Y636" s="81">
        <v>0</v>
      </c>
      <c r="Z636" s="81">
        <v>0</v>
      </c>
      <c r="AA636" s="81">
        <v>0</v>
      </c>
      <c r="AB636" s="81">
        <v>26699.5</v>
      </c>
      <c r="AC636" s="81">
        <v>0</v>
      </c>
      <c r="AD636" s="81">
        <v>0</v>
      </c>
      <c r="AE636" s="81">
        <v>0</v>
      </c>
      <c r="AF636" s="344"/>
      <c r="AG636" s="345"/>
    </row>
    <row r="637" spans="1:33" s="101" customFormat="1" ht="17.25" customHeight="1">
      <c r="A637" s="231"/>
      <c r="B637" s="244"/>
      <c r="C637" s="246"/>
      <c r="D637" s="81"/>
      <c r="E637" s="82"/>
      <c r="F637" s="82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3"/>
      <c r="S637" s="84"/>
      <c r="T637" s="84"/>
      <c r="U637" s="80" t="s">
        <v>236</v>
      </c>
      <c r="V637" s="81">
        <f t="shared" si="200"/>
        <v>0</v>
      </c>
      <c r="W637" s="81">
        <f t="shared" si="200"/>
        <v>0</v>
      </c>
      <c r="X637" s="85">
        <v>0</v>
      </c>
      <c r="Y637" s="81">
        <v>0</v>
      </c>
      <c r="Z637" s="81">
        <v>0</v>
      </c>
      <c r="AA637" s="81">
        <v>0</v>
      </c>
      <c r="AB637" s="81">
        <v>0</v>
      </c>
      <c r="AC637" s="81">
        <v>0</v>
      </c>
      <c r="AD637" s="81">
        <v>0</v>
      </c>
      <c r="AE637" s="81">
        <v>0</v>
      </c>
      <c r="AF637" s="344"/>
      <c r="AG637" s="345"/>
    </row>
    <row r="638" spans="1:33" s="101" customFormat="1" ht="17.25" customHeight="1">
      <c r="A638" s="231"/>
      <c r="B638" s="244"/>
      <c r="C638" s="246"/>
      <c r="D638" s="81"/>
      <c r="E638" s="82"/>
      <c r="F638" s="82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3"/>
      <c r="S638" s="86"/>
      <c r="T638" s="86"/>
      <c r="U638" s="80" t="s">
        <v>237</v>
      </c>
      <c r="V638" s="81">
        <f t="shared" si="200"/>
        <v>0</v>
      </c>
      <c r="W638" s="81">
        <f t="shared" si="200"/>
        <v>0</v>
      </c>
      <c r="X638" s="85">
        <v>0</v>
      </c>
      <c r="Y638" s="81">
        <v>0</v>
      </c>
      <c r="Z638" s="81">
        <v>0</v>
      </c>
      <c r="AA638" s="81">
        <v>0</v>
      </c>
      <c r="AB638" s="81">
        <v>0</v>
      </c>
      <c r="AC638" s="81">
        <v>0</v>
      </c>
      <c r="AD638" s="81">
        <v>0</v>
      </c>
      <c r="AE638" s="81">
        <v>0</v>
      </c>
      <c r="AF638" s="344"/>
      <c r="AG638" s="345"/>
    </row>
    <row r="639" spans="1:33" s="101" customFormat="1" ht="17.25" customHeight="1">
      <c r="A639" s="231"/>
      <c r="B639" s="244"/>
      <c r="C639" s="246"/>
      <c r="D639" s="81"/>
      <c r="E639" s="82"/>
      <c r="F639" s="82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3"/>
      <c r="S639" s="84"/>
      <c r="T639" s="84"/>
      <c r="U639" s="80" t="s">
        <v>238</v>
      </c>
      <c r="V639" s="81">
        <f t="shared" si="200"/>
        <v>0</v>
      </c>
      <c r="W639" s="81">
        <f t="shared" si="200"/>
        <v>0</v>
      </c>
      <c r="X639" s="85">
        <v>0</v>
      </c>
      <c r="Y639" s="81">
        <v>0</v>
      </c>
      <c r="Z639" s="81">
        <v>0</v>
      </c>
      <c r="AA639" s="81">
        <v>0</v>
      </c>
      <c r="AB639" s="81">
        <v>0</v>
      </c>
      <c r="AC639" s="81">
        <v>0</v>
      </c>
      <c r="AD639" s="81">
        <v>0</v>
      </c>
      <c r="AE639" s="81">
        <v>0</v>
      </c>
      <c r="AF639" s="344"/>
      <c r="AG639" s="345"/>
    </row>
    <row r="640" spans="1:33" s="101" customFormat="1" ht="17.25" customHeight="1">
      <c r="A640" s="231"/>
      <c r="B640" s="244"/>
      <c r="C640" s="81"/>
      <c r="D640" s="81"/>
      <c r="E640" s="82"/>
      <c r="F640" s="82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3"/>
      <c r="S640" s="86"/>
      <c r="T640" s="86"/>
      <c r="U640" s="80" t="s">
        <v>244</v>
      </c>
      <c r="V640" s="81">
        <f>X640+Z640+AB640+AD640</f>
        <v>0</v>
      </c>
      <c r="W640" s="81">
        <f>Y640+AA640+AC640+AE640</f>
        <v>0</v>
      </c>
      <c r="X640" s="85">
        <v>0</v>
      </c>
      <c r="Y640" s="81">
        <v>0</v>
      </c>
      <c r="Z640" s="81">
        <v>0</v>
      </c>
      <c r="AA640" s="81">
        <v>0</v>
      </c>
      <c r="AB640" s="81">
        <v>0</v>
      </c>
      <c r="AC640" s="81">
        <v>0</v>
      </c>
      <c r="AD640" s="81">
        <v>0</v>
      </c>
      <c r="AE640" s="81">
        <v>0</v>
      </c>
      <c r="AF640" s="344"/>
      <c r="AG640" s="345"/>
    </row>
    <row r="641" spans="1:33" s="101" customFormat="1" ht="17.25" customHeight="1" thickBot="1">
      <c r="A641" s="257"/>
      <c r="B641" s="330"/>
      <c r="C641" s="88"/>
      <c r="D641" s="81"/>
      <c r="E641" s="82"/>
      <c r="F641" s="82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3"/>
      <c r="S641" s="84"/>
      <c r="T641" s="84"/>
      <c r="U641" s="80" t="s">
        <v>245</v>
      </c>
      <c r="V641" s="81">
        <f>X641+Z641+AB641+AD641</f>
        <v>0</v>
      </c>
      <c r="W641" s="81">
        <f>Y641+AA641+AC641+AE641</f>
        <v>0</v>
      </c>
      <c r="X641" s="85">
        <v>0</v>
      </c>
      <c r="Y641" s="81">
        <v>0</v>
      </c>
      <c r="Z641" s="81">
        <v>0</v>
      </c>
      <c r="AA641" s="81">
        <v>0</v>
      </c>
      <c r="AB641" s="81">
        <v>0</v>
      </c>
      <c r="AC641" s="81">
        <v>0</v>
      </c>
      <c r="AD641" s="81">
        <v>0</v>
      </c>
      <c r="AE641" s="81">
        <v>0</v>
      </c>
      <c r="AF641" s="346"/>
      <c r="AG641" s="347"/>
    </row>
    <row r="642" spans="1:33" s="67" customFormat="1" ht="17.25" customHeight="1">
      <c r="A642" s="230" t="s">
        <v>44</v>
      </c>
      <c r="B642" s="232" t="s">
        <v>47</v>
      </c>
      <c r="C642" s="305" t="s">
        <v>15</v>
      </c>
      <c r="D642" s="93"/>
      <c r="E642" s="94"/>
      <c r="F642" s="94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5"/>
      <c r="S642" s="96"/>
      <c r="T642" s="96"/>
      <c r="U642" s="68" t="s">
        <v>12</v>
      </c>
      <c r="V642" s="69">
        <f aca="true" t="shared" si="201" ref="V642:AE642">SUM(V643:V647)</f>
        <v>5293.8</v>
      </c>
      <c r="W642" s="69">
        <f t="shared" si="201"/>
        <v>0</v>
      </c>
      <c r="X642" s="69">
        <f t="shared" si="201"/>
        <v>5293.8</v>
      </c>
      <c r="Y642" s="69">
        <f t="shared" si="201"/>
        <v>0</v>
      </c>
      <c r="Z642" s="69">
        <f t="shared" si="201"/>
        <v>0</v>
      </c>
      <c r="AA642" s="69">
        <f t="shared" si="201"/>
        <v>0</v>
      </c>
      <c r="AB642" s="69">
        <f t="shared" si="201"/>
        <v>0</v>
      </c>
      <c r="AC642" s="69">
        <f t="shared" si="201"/>
        <v>0</v>
      </c>
      <c r="AD642" s="69">
        <f t="shared" si="201"/>
        <v>0</v>
      </c>
      <c r="AE642" s="69">
        <f t="shared" si="201"/>
        <v>0</v>
      </c>
      <c r="AF642" s="237" t="s">
        <v>13</v>
      </c>
      <c r="AG642" s="238"/>
    </row>
    <row r="643" spans="1:33" s="67" customFormat="1" ht="17.25" customHeight="1">
      <c r="A643" s="231"/>
      <c r="B643" s="233"/>
      <c r="C643" s="306"/>
      <c r="D643" s="97"/>
      <c r="E643" s="98"/>
      <c r="F643" s="98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"/>
      <c r="S643" s="65"/>
      <c r="T643" s="65"/>
      <c r="U643" s="66" t="s">
        <v>81</v>
      </c>
      <c r="V643" s="97">
        <f aca="true" t="shared" si="202" ref="V643:W645">X643+Z643+AB643+AD643</f>
        <v>0</v>
      </c>
      <c r="W643" s="97">
        <f t="shared" si="202"/>
        <v>0</v>
      </c>
      <c r="X643" s="71">
        <v>0</v>
      </c>
      <c r="Y643" s="97">
        <v>0</v>
      </c>
      <c r="Z643" s="97">
        <v>0</v>
      </c>
      <c r="AA643" s="97">
        <v>0</v>
      </c>
      <c r="AB643" s="97">
        <v>0</v>
      </c>
      <c r="AC643" s="97">
        <v>0</v>
      </c>
      <c r="AD643" s="97">
        <v>0</v>
      </c>
      <c r="AE643" s="97">
        <v>0</v>
      </c>
      <c r="AF643" s="239"/>
      <c r="AG643" s="240"/>
    </row>
    <row r="644" spans="1:33" s="67" customFormat="1" ht="17.25" customHeight="1">
      <c r="A644" s="231"/>
      <c r="B644" s="233"/>
      <c r="C644" s="306"/>
      <c r="D644" s="97"/>
      <c r="E644" s="98"/>
      <c r="F644" s="98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"/>
      <c r="S644" s="140"/>
      <c r="T644" s="140"/>
      <c r="U644" s="66" t="s">
        <v>82</v>
      </c>
      <c r="V644" s="97">
        <f t="shared" si="202"/>
        <v>0</v>
      </c>
      <c r="W644" s="97">
        <f t="shared" si="202"/>
        <v>0</v>
      </c>
      <c r="X644" s="71">
        <v>0</v>
      </c>
      <c r="Y644" s="97">
        <v>0</v>
      </c>
      <c r="Z644" s="97">
        <v>0</v>
      </c>
      <c r="AA644" s="97">
        <v>0</v>
      </c>
      <c r="AB644" s="97">
        <v>0</v>
      </c>
      <c r="AC644" s="97">
        <v>0</v>
      </c>
      <c r="AD644" s="97">
        <v>0</v>
      </c>
      <c r="AE644" s="97">
        <v>0</v>
      </c>
      <c r="AF644" s="239"/>
      <c r="AG644" s="240"/>
    </row>
    <row r="645" spans="1:33" s="67" customFormat="1" ht="17.25" customHeight="1">
      <c r="A645" s="231"/>
      <c r="B645" s="233"/>
      <c r="C645" s="306"/>
      <c r="D645" s="97"/>
      <c r="E645" s="98"/>
      <c r="F645" s="98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"/>
      <c r="S645" s="65"/>
      <c r="T645" s="65"/>
      <c r="U645" s="66" t="s">
        <v>236</v>
      </c>
      <c r="V645" s="97">
        <f t="shared" si="202"/>
        <v>0</v>
      </c>
      <c r="W645" s="97">
        <f t="shared" si="202"/>
        <v>0</v>
      </c>
      <c r="X645" s="71">
        <v>0</v>
      </c>
      <c r="Y645" s="97">
        <v>0</v>
      </c>
      <c r="Z645" s="97">
        <v>0</v>
      </c>
      <c r="AA645" s="97">
        <v>0</v>
      </c>
      <c r="AB645" s="97">
        <v>0</v>
      </c>
      <c r="AC645" s="97">
        <v>0</v>
      </c>
      <c r="AD645" s="97">
        <v>0</v>
      </c>
      <c r="AE645" s="97">
        <v>0</v>
      </c>
      <c r="AF645" s="239"/>
      <c r="AG645" s="240"/>
    </row>
    <row r="646" spans="1:33" s="67" customFormat="1" ht="17.25" customHeight="1">
      <c r="A646" s="231"/>
      <c r="B646" s="233"/>
      <c r="C646" s="306"/>
      <c r="D646" s="97"/>
      <c r="E646" s="98"/>
      <c r="F646" s="98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"/>
      <c r="S646" s="182"/>
      <c r="T646" s="182"/>
      <c r="U646" s="66" t="s">
        <v>237</v>
      </c>
      <c r="V646" s="133">
        <f aca="true" t="shared" si="203" ref="V646:W649">X646+Z646+AB646+AD646</f>
        <v>0</v>
      </c>
      <c r="W646" s="133">
        <f t="shared" si="203"/>
        <v>0</v>
      </c>
      <c r="X646" s="71">
        <v>0</v>
      </c>
      <c r="Y646" s="97">
        <v>0</v>
      </c>
      <c r="Z646" s="97">
        <v>0</v>
      </c>
      <c r="AA646" s="97">
        <v>0</v>
      </c>
      <c r="AB646" s="97">
        <v>0</v>
      </c>
      <c r="AC646" s="97">
        <v>0</v>
      </c>
      <c r="AD646" s="97">
        <v>0</v>
      </c>
      <c r="AE646" s="97">
        <v>0</v>
      </c>
      <c r="AF646" s="239"/>
      <c r="AG646" s="240"/>
    </row>
    <row r="647" spans="1:33" s="67" customFormat="1" ht="17.25" customHeight="1">
      <c r="A647" s="231"/>
      <c r="B647" s="233"/>
      <c r="C647" s="306"/>
      <c r="D647" s="97"/>
      <c r="E647" s="98"/>
      <c r="F647" s="98"/>
      <c r="G647" s="97"/>
      <c r="H647" s="97">
        <v>1</v>
      </c>
      <c r="I647" s="97"/>
      <c r="J647" s="97"/>
      <c r="K647" s="97"/>
      <c r="L647" s="97"/>
      <c r="M647" s="97"/>
      <c r="N647" s="97"/>
      <c r="O647" s="97"/>
      <c r="P647" s="97"/>
      <c r="Q647" s="97"/>
      <c r="R647" s="9"/>
      <c r="S647" s="140" t="s">
        <v>284</v>
      </c>
      <c r="T647" s="140" t="s">
        <v>285</v>
      </c>
      <c r="U647" s="66" t="s">
        <v>238</v>
      </c>
      <c r="V647" s="172">
        <f t="shared" si="203"/>
        <v>5293.8</v>
      </c>
      <c r="W647" s="172">
        <f t="shared" si="203"/>
        <v>0</v>
      </c>
      <c r="X647" s="71">
        <v>5293.8</v>
      </c>
      <c r="Y647" s="97">
        <v>0</v>
      </c>
      <c r="Z647" s="97">
        <v>0</v>
      </c>
      <c r="AA647" s="97">
        <v>0</v>
      </c>
      <c r="AB647" s="97">
        <v>0</v>
      </c>
      <c r="AC647" s="97">
        <v>0</v>
      </c>
      <c r="AD647" s="97">
        <v>0</v>
      </c>
      <c r="AE647" s="97">
        <v>0</v>
      </c>
      <c r="AF647" s="239"/>
      <c r="AG647" s="240"/>
    </row>
    <row r="648" spans="1:33" s="67" customFormat="1" ht="17.25" customHeight="1">
      <c r="A648" s="231"/>
      <c r="B648" s="233"/>
      <c r="C648" s="97"/>
      <c r="D648" s="97"/>
      <c r="E648" s="98"/>
      <c r="F648" s="98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"/>
      <c r="S648" s="99"/>
      <c r="T648" s="99"/>
      <c r="U648" s="66" t="s">
        <v>244</v>
      </c>
      <c r="V648" s="97">
        <f t="shared" si="203"/>
        <v>0</v>
      </c>
      <c r="W648" s="97">
        <f t="shared" si="203"/>
        <v>0</v>
      </c>
      <c r="X648" s="71">
        <v>0</v>
      </c>
      <c r="Y648" s="97">
        <v>0</v>
      </c>
      <c r="Z648" s="97">
        <v>0</v>
      </c>
      <c r="AA648" s="97">
        <v>0</v>
      </c>
      <c r="AB648" s="97">
        <v>0</v>
      </c>
      <c r="AC648" s="97">
        <v>0</v>
      </c>
      <c r="AD648" s="97">
        <v>0</v>
      </c>
      <c r="AE648" s="97">
        <v>0</v>
      </c>
      <c r="AF648" s="239"/>
      <c r="AG648" s="240"/>
    </row>
    <row r="649" spans="1:33" s="67" customFormat="1" ht="17.25" customHeight="1" thickBot="1">
      <c r="A649" s="257"/>
      <c r="B649" s="272"/>
      <c r="C649" s="100"/>
      <c r="D649" s="97"/>
      <c r="E649" s="98"/>
      <c r="F649" s="98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"/>
      <c r="S649" s="65"/>
      <c r="T649" s="65"/>
      <c r="U649" s="66" t="s">
        <v>245</v>
      </c>
      <c r="V649" s="97">
        <f t="shared" si="203"/>
        <v>0</v>
      </c>
      <c r="W649" s="97">
        <f t="shared" si="203"/>
        <v>0</v>
      </c>
      <c r="X649" s="71">
        <v>0</v>
      </c>
      <c r="Y649" s="97">
        <v>0</v>
      </c>
      <c r="Z649" s="97">
        <v>0</v>
      </c>
      <c r="AA649" s="97">
        <v>0</v>
      </c>
      <c r="AB649" s="97">
        <v>0</v>
      </c>
      <c r="AC649" s="97">
        <v>0</v>
      </c>
      <c r="AD649" s="97">
        <v>0</v>
      </c>
      <c r="AE649" s="97">
        <v>0</v>
      </c>
      <c r="AF649" s="273"/>
      <c r="AG649" s="274"/>
    </row>
    <row r="650" spans="1:33" s="67" customFormat="1" ht="17.25" customHeight="1">
      <c r="A650" s="230" t="s">
        <v>46</v>
      </c>
      <c r="B650" s="232" t="s">
        <v>49</v>
      </c>
      <c r="C650" s="305" t="s">
        <v>15</v>
      </c>
      <c r="D650" s="93"/>
      <c r="E650" s="94"/>
      <c r="F650" s="94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5"/>
      <c r="S650" s="96"/>
      <c r="T650" s="96"/>
      <c r="U650" s="68" t="s">
        <v>12</v>
      </c>
      <c r="V650" s="69">
        <f aca="true" t="shared" si="204" ref="V650:AE650">SUM(V651:V655)</f>
        <v>17105.7</v>
      </c>
      <c r="W650" s="69">
        <f t="shared" si="204"/>
        <v>0</v>
      </c>
      <c r="X650" s="69">
        <f t="shared" si="204"/>
        <v>17105.7</v>
      </c>
      <c r="Y650" s="69">
        <f t="shared" si="204"/>
        <v>0</v>
      </c>
      <c r="Z650" s="69">
        <f t="shared" si="204"/>
        <v>0</v>
      </c>
      <c r="AA650" s="69">
        <f t="shared" si="204"/>
        <v>0</v>
      </c>
      <c r="AB650" s="69">
        <f t="shared" si="204"/>
        <v>0</v>
      </c>
      <c r="AC650" s="69">
        <f t="shared" si="204"/>
        <v>0</v>
      </c>
      <c r="AD650" s="69">
        <f t="shared" si="204"/>
        <v>0</v>
      </c>
      <c r="AE650" s="69">
        <f t="shared" si="204"/>
        <v>0</v>
      </c>
      <c r="AF650" s="237" t="s">
        <v>13</v>
      </c>
      <c r="AG650" s="238"/>
    </row>
    <row r="651" spans="1:33" s="67" customFormat="1" ht="17.25" customHeight="1">
      <c r="A651" s="231"/>
      <c r="B651" s="233"/>
      <c r="C651" s="306"/>
      <c r="D651" s="97"/>
      <c r="E651" s="98"/>
      <c r="F651" s="98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"/>
      <c r="S651" s="65"/>
      <c r="T651" s="65"/>
      <c r="U651" s="66" t="s">
        <v>81</v>
      </c>
      <c r="V651" s="97">
        <f aca="true" t="shared" si="205" ref="V651:W653">X651+Z651+AB651+AD651</f>
        <v>0</v>
      </c>
      <c r="W651" s="97">
        <f t="shared" si="205"/>
        <v>0</v>
      </c>
      <c r="X651" s="71">
        <v>0</v>
      </c>
      <c r="Y651" s="97">
        <v>0</v>
      </c>
      <c r="Z651" s="97">
        <v>0</v>
      </c>
      <c r="AA651" s="97">
        <v>0</v>
      </c>
      <c r="AB651" s="97">
        <v>0</v>
      </c>
      <c r="AC651" s="97">
        <v>0</v>
      </c>
      <c r="AD651" s="97">
        <v>0</v>
      </c>
      <c r="AE651" s="97">
        <v>0</v>
      </c>
      <c r="AF651" s="239"/>
      <c r="AG651" s="240"/>
    </row>
    <row r="652" spans="1:33" s="67" customFormat="1" ht="17.25" customHeight="1">
      <c r="A652" s="231"/>
      <c r="B652" s="233"/>
      <c r="C652" s="306"/>
      <c r="D652" s="97"/>
      <c r="E652" s="98"/>
      <c r="F652" s="98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"/>
      <c r="S652" s="99"/>
      <c r="T652" s="99"/>
      <c r="U652" s="66" t="s">
        <v>82</v>
      </c>
      <c r="V652" s="97">
        <f t="shared" si="205"/>
        <v>0</v>
      </c>
      <c r="W652" s="97">
        <f t="shared" si="205"/>
        <v>0</v>
      </c>
      <c r="X652" s="71">
        <v>0</v>
      </c>
      <c r="Y652" s="97">
        <v>0</v>
      </c>
      <c r="Z652" s="97">
        <v>0</v>
      </c>
      <c r="AA652" s="97">
        <v>0</v>
      </c>
      <c r="AB652" s="97">
        <v>0</v>
      </c>
      <c r="AC652" s="97">
        <v>0</v>
      </c>
      <c r="AD652" s="97">
        <v>0</v>
      </c>
      <c r="AE652" s="97">
        <v>0</v>
      </c>
      <c r="AF652" s="239"/>
      <c r="AG652" s="240"/>
    </row>
    <row r="653" spans="1:33" s="67" customFormat="1" ht="17.25" customHeight="1">
      <c r="A653" s="231"/>
      <c r="B653" s="233"/>
      <c r="C653" s="306"/>
      <c r="D653" s="97"/>
      <c r="E653" s="98"/>
      <c r="F653" s="98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"/>
      <c r="S653" s="65"/>
      <c r="T653" s="65"/>
      <c r="U653" s="66" t="s">
        <v>236</v>
      </c>
      <c r="V653" s="97">
        <f t="shared" si="205"/>
        <v>0</v>
      </c>
      <c r="W653" s="97">
        <f t="shared" si="205"/>
        <v>0</v>
      </c>
      <c r="X653" s="71">
        <v>0</v>
      </c>
      <c r="Y653" s="97">
        <v>0</v>
      </c>
      <c r="Z653" s="97">
        <v>0</v>
      </c>
      <c r="AA653" s="97">
        <v>0</v>
      </c>
      <c r="AB653" s="97">
        <v>0</v>
      </c>
      <c r="AC653" s="97">
        <v>0</v>
      </c>
      <c r="AD653" s="97">
        <v>0</v>
      </c>
      <c r="AE653" s="97">
        <v>0</v>
      </c>
      <c r="AF653" s="239"/>
      <c r="AG653" s="240"/>
    </row>
    <row r="654" spans="1:33" s="67" customFormat="1" ht="17.25" customHeight="1">
      <c r="A654" s="231"/>
      <c r="B654" s="233"/>
      <c r="C654" s="306"/>
      <c r="D654" s="97"/>
      <c r="E654" s="98"/>
      <c r="F654" s="98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"/>
      <c r="U654" s="66" t="s">
        <v>237</v>
      </c>
      <c r="V654" s="133">
        <f aca="true" t="shared" si="206" ref="V654:W657">X654+Z654+AB654+AD654</f>
        <v>0</v>
      </c>
      <c r="W654" s="133">
        <f t="shared" si="206"/>
        <v>0</v>
      </c>
      <c r="X654" s="71">
        <v>0</v>
      </c>
      <c r="Y654" s="97">
        <v>0</v>
      </c>
      <c r="Z654" s="97">
        <v>0</v>
      </c>
      <c r="AA654" s="97">
        <v>0</v>
      </c>
      <c r="AB654" s="97">
        <v>0</v>
      </c>
      <c r="AC654" s="97">
        <v>0</v>
      </c>
      <c r="AD654" s="97">
        <v>0</v>
      </c>
      <c r="AE654" s="97">
        <v>0</v>
      </c>
      <c r="AF654" s="239"/>
      <c r="AG654" s="240"/>
    </row>
    <row r="655" spans="1:33" s="67" customFormat="1" ht="17.25" customHeight="1">
      <c r="A655" s="231"/>
      <c r="B655" s="233"/>
      <c r="C655" s="306"/>
      <c r="D655" s="97"/>
      <c r="E655" s="98"/>
      <c r="F655" s="98">
        <v>1</v>
      </c>
      <c r="G655" s="173"/>
      <c r="H655" s="173">
        <v>1</v>
      </c>
      <c r="I655" s="97"/>
      <c r="J655" s="97"/>
      <c r="K655" s="97"/>
      <c r="L655" s="97"/>
      <c r="M655" s="97"/>
      <c r="N655" s="97"/>
      <c r="O655" s="97"/>
      <c r="P655" s="97"/>
      <c r="Q655" s="97"/>
      <c r="R655" s="9"/>
      <c r="S655" s="140" t="s">
        <v>284</v>
      </c>
      <c r="T655" s="140" t="s">
        <v>285</v>
      </c>
      <c r="U655" s="66" t="s">
        <v>238</v>
      </c>
      <c r="V655" s="172">
        <f t="shared" si="206"/>
        <v>17105.7</v>
      </c>
      <c r="W655" s="172">
        <f t="shared" si="206"/>
        <v>0</v>
      </c>
      <c r="X655" s="71">
        <v>17105.7</v>
      </c>
      <c r="Y655" s="97">
        <v>0</v>
      </c>
      <c r="Z655" s="97">
        <v>0</v>
      </c>
      <c r="AA655" s="97">
        <v>0</v>
      </c>
      <c r="AB655" s="97">
        <v>0</v>
      </c>
      <c r="AC655" s="97">
        <v>0</v>
      </c>
      <c r="AD655" s="97">
        <v>0</v>
      </c>
      <c r="AE655" s="97">
        <v>0</v>
      </c>
      <c r="AF655" s="239"/>
      <c r="AG655" s="240"/>
    </row>
    <row r="656" spans="1:33" s="67" customFormat="1" ht="17.25" customHeight="1">
      <c r="A656" s="231"/>
      <c r="B656" s="233"/>
      <c r="C656" s="97"/>
      <c r="D656" s="97"/>
      <c r="E656" s="98"/>
      <c r="F656" s="98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"/>
      <c r="S656" s="99"/>
      <c r="T656" s="99"/>
      <c r="U656" s="66" t="s">
        <v>244</v>
      </c>
      <c r="V656" s="97">
        <f t="shared" si="206"/>
        <v>0</v>
      </c>
      <c r="W656" s="97">
        <f t="shared" si="206"/>
        <v>0</v>
      </c>
      <c r="X656" s="71">
        <v>0</v>
      </c>
      <c r="Y656" s="97">
        <v>0</v>
      </c>
      <c r="Z656" s="97">
        <v>0</v>
      </c>
      <c r="AA656" s="97">
        <v>0</v>
      </c>
      <c r="AB656" s="97">
        <v>0</v>
      </c>
      <c r="AC656" s="97">
        <v>0</v>
      </c>
      <c r="AD656" s="97">
        <v>0</v>
      </c>
      <c r="AE656" s="97">
        <v>0</v>
      </c>
      <c r="AF656" s="239"/>
      <c r="AG656" s="240"/>
    </row>
    <row r="657" spans="1:33" s="67" customFormat="1" ht="17.25" customHeight="1" thickBot="1">
      <c r="A657" s="257"/>
      <c r="B657" s="272"/>
      <c r="C657" s="100"/>
      <c r="D657" s="97"/>
      <c r="E657" s="98"/>
      <c r="F657" s="98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"/>
      <c r="S657" s="65"/>
      <c r="T657" s="65"/>
      <c r="U657" s="66" t="s">
        <v>245</v>
      </c>
      <c r="V657" s="97">
        <f t="shared" si="206"/>
        <v>0</v>
      </c>
      <c r="W657" s="97">
        <f t="shared" si="206"/>
        <v>0</v>
      </c>
      <c r="X657" s="71">
        <v>0</v>
      </c>
      <c r="Y657" s="97">
        <v>0</v>
      </c>
      <c r="Z657" s="97">
        <v>0</v>
      </c>
      <c r="AA657" s="97">
        <v>0</v>
      </c>
      <c r="AB657" s="97">
        <v>0</v>
      </c>
      <c r="AC657" s="97">
        <v>0</v>
      </c>
      <c r="AD657" s="97">
        <v>0</v>
      </c>
      <c r="AE657" s="97">
        <v>0</v>
      </c>
      <c r="AF657" s="273"/>
      <c r="AG657" s="274"/>
    </row>
    <row r="658" spans="1:33" s="67" customFormat="1" ht="17.25" customHeight="1">
      <c r="A658" s="230" t="s">
        <v>48</v>
      </c>
      <c r="B658" s="232" t="s">
        <v>51</v>
      </c>
      <c r="C658" s="305" t="s">
        <v>15</v>
      </c>
      <c r="D658" s="93"/>
      <c r="E658" s="94"/>
      <c r="F658" s="94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5"/>
      <c r="S658" s="96"/>
      <c r="T658" s="96"/>
      <c r="U658" s="68" t="s">
        <v>12</v>
      </c>
      <c r="V658" s="69">
        <f aca="true" t="shared" si="207" ref="V658:AE658">SUM(V659:V663)</f>
        <v>14707.8</v>
      </c>
      <c r="W658" s="69">
        <f t="shared" si="207"/>
        <v>0</v>
      </c>
      <c r="X658" s="69">
        <f t="shared" si="207"/>
        <v>14707.8</v>
      </c>
      <c r="Y658" s="69">
        <f t="shared" si="207"/>
        <v>0</v>
      </c>
      <c r="Z658" s="69">
        <f t="shared" si="207"/>
        <v>0</v>
      </c>
      <c r="AA658" s="69">
        <f t="shared" si="207"/>
        <v>0</v>
      </c>
      <c r="AB658" s="69">
        <f t="shared" si="207"/>
        <v>0</v>
      </c>
      <c r="AC658" s="69">
        <f t="shared" si="207"/>
        <v>0</v>
      </c>
      <c r="AD658" s="69">
        <f t="shared" si="207"/>
        <v>0</v>
      </c>
      <c r="AE658" s="69">
        <f t="shared" si="207"/>
        <v>0</v>
      </c>
      <c r="AF658" s="237" t="s">
        <v>13</v>
      </c>
      <c r="AG658" s="238"/>
    </row>
    <row r="659" spans="1:33" s="67" customFormat="1" ht="17.25" customHeight="1">
      <c r="A659" s="231"/>
      <c r="B659" s="233"/>
      <c r="C659" s="306"/>
      <c r="D659" s="97"/>
      <c r="E659" s="98"/>
      <c r="F659" s="98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"/>
      <c r="S659" s="65"/>
      <c r="T659" s="65"/>
      <c r="U659" s="66" t="s">
        <v>81</v>
      </c>
      <c r="V659" s="97">
        <f aca="true" t="shared" si="208" ref="V659:W661">X659+Z659+AB659+AD659</f>
        <v>0</v>
      </c>
      <c r="W659" s="97">
        <f t="shared" si="208"/>
        <v>0</v>
      </c>
      <c r="X659" s="71">
        <v>0</v>
      </c>
      <c r="Y659" s="97">
        <v>0</v>
      </c>
      <c r="Z659" s="97">
        <v>0</v>
      </c>
      <c r="AA659" s="97">
        <v>0</v>
      </c>
      <c r="AB659" s="97">
        <v>0</v>
      </c>
      <c r="AC659" s="97">
        <v>0</v>
      </c>
      <c r="AD659" s="97">
        <v>0</v>
      </c>
      <c r="AE659" s="97">
        <v>0</v>
      </c>
      <c r="AF659" s="239"/>
      <c r="AG659" s="240"/>
    </row>
    <row r="660" spans="1:33" s="67" customFormat="1" ht="17.25" customHeight="1">
      <c r="A660" s="231"/>
      <c r="B660" s="233"/>
      <c r="C660" s="306"/>
      <c r="D660" s="97"/>
      <c r="E660" s="98"/>
      <c r="F660" s="98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"/>
      <c r="S660" s="99"/>
      <c r="T660" s="99"/>
      <c r="U660" s="66" t="s">
        <v>82</v>
      </c>
      <c r="V660" s="97">
        <f t="shared" si="208"/>
        <v>0</v>
      </c>
      <c r="W660" s="97">
        <f t="shared" si="208"/>
        <v>0</v>
      </c>
      <c r="X660" s="71">
        <v>0</v>
      </c>
      <c r="Y660" s="97">
        <v>0</v>
      </c>
      <c r="Z660" s="97">
        <v>0</v>
      </c>
      <c r="AA660" s="97">
        <v>0</v>
      </c>
      <c r="AB660" s="97">
        <v>0</v>
      </c>
      <c r="AC660" s="97">
        <v>0</v>
      </c>
      <c r="AD660" s="97">
        <v>0</v>
      </c>
      <c r="AE660" s="97">
        <v>0</v>
      </c>
      <c r="AF660" s="239"/>
      <c r="AG660" s="240"/>
    </row>
    <row r="661" spans="1:33" s="67" customFormat="1" ht="17.25" customHeight="1">
      <c r="A661" s="231"/>
      <c r="B661" s="233"/>
      <c r="C661" s="306"/>
      <c r="D661" s="97"/>
      <c r="E661" s="98"/>
      <c r="F661" s="98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"/>
      <c r="S661" s="65"/>
      <c r="T661" s="65"/>
      <c r="U661" s="66" t="s">
        <v>236</v>
      </c>
      <c r="V661" s="97">
        <f t="shared" si="208"/>
        <v>0</v>
      </c>
      <c r="W661" s="97">
        <f t="shared" si="208"/>
        <v>0</v>
      </c>
      <c r="X661" s="71">
        <v>0</v>
      </c>
      <c r="Y661" s="97">
        <v>0</v>
      </c>
      <c r="Z661" s="97">
        <v>0</v>
      </c>
      <c r="AA661" s="97">
        <v>0</v>
      </c>
      <c r="AB661" s="97">
        <v>0</v>
      </c>
      <c r="AC661" s="97">
        <v>0</v>
      </c>
      <c r="AD661" s="97">
        <v>0</v>
      </c>
      <c r="AE661" s="97">
        <v>0</v>
      </c>
      <c r="AF661" s="239"/>
      <c r="AG661" s="240"/>
    </row>
    <row r="662" spans="1:33" s="67" customFormat="1" ht="17.25" customHeight="1">
      <c r="A662" s="231"/>
      <c r="B662" s="233"/>
      <c r="C662" s="306"/>
      <c r="D662" s="97"/>
      <c r="E662" s="98"/>
      <c r="F662" s="98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"/>
      <c r="S662" s="182"/>
      <c r="T662" s="182"/>
      <c r="U662" s="66" t="s">
        <v>237</v>
      </c>
      <c r="V662" s="133">
        <f aca="true" t="shared" si="209" ref="V662:W665">X662+Z662+AB662+AD662</f>
        <v>0</v>
      </c>
      <c r="W662" s="133">
        <f t="shared" si="209"/>
        <v>0</v>
      </c>
      <c r="X662" s="71">
        <v>0</v>
      </c>
      <c r="Y662" s="97">
        <v>0</v>
      </c>
      <c r="Z662" s="97">
        <v>0</v>
      </c>
      <c r="AA662" s="97">
        <v>0</v>
      </c>
      <c r="AB662" s="97">
        <v>0</v>
      </c>
      <c r="AC662" s="97">
        <v>0</v>
      </c>
      <c r="AD662" s="97">
        <v>0</v>
      </c>
      <c r="AE662" s="97">
        <v>0</v>
      </c>
      <c r="AF662" s="239"/>
      <c r="AG662" s="240"/>
    </row>
    <row r="663" spans="1:33" s="67" customFormat="1" ht="17.25" customHeight="1">
      <c r="A663" s="231"/>
      <c r="B663" s="233"/>
      <c r="C663" s="306"/>
      <c r="D663" s="97"/>
      <c r="E663" s="98"/>
      <c r="F663" s="98">
        <v>1</v>
      </c>
      <c r="G663" s="173"/>
      <c r="H663" s="173">
        <v>1</v>
      </c>
      <c r="I663" s="97"/>
      <c r="J663" s="97"/>
      <c r="K663" s="97"/>
      <c r="L663" s="97"/>
      <c r="M663" s="97"/>
      <c r="N663" s="97"/>
      <c r="O663" s="97"/>
      <c r="P663" s="97"/>
      <c r="Q663" s="97"/>
      <c r="R663" s="9"/>
      <c r="S663" s="140" t="s">
        <v>284</v>
      </c>
      <c r="T663" s="140" t="s">
        <v>285</v>
      </c>
      <c r="U663" s="66" t="s">
        <v>238</v>
      </c>
      <c r="V663" s="172">
        <f t="shared" si="209"/>
        <v>14707.8</v>
      </c>
      <c r="W663" s="172">
        <f t="shared" si="209"/>
        <v>0</v>
      </c>
      <c r="X663" s="71">
        <v>14707.8</v>
      </c>
      <c r="Y663" s="97">
        <v>0</v>
      </c>
      <c r="Z663" s="97">
        <v>0</v>
      </c>
      <c r="AA663" s="97">
        <v>0</v>
      </c>
      <c r="AB663" s="97">
        <v>0</v>
      </c>
      <c r="AC663" s="97">
        <v>0</v>
      </c>
      <c r="AD663" s="97">
        <v>0</v>
      </c>
      <c r="AE663" s="97">
        <v>0</v>
      </c>
      <c r="AF663" s="239"/>
      <c r="AG663" s="240"/>
    </row>
    <row r="664" spans="1:33" s="67" customFormat="1" ht="17.25" customHeight="1">
      <c r="A664" s="231"/>
      <c r="B664" s="233"/>
      <c r="C664" s="97"/>
      <c r="D664" s="97"/>
      <c r="E664" s="98"/>
      <c r="F664" s="98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"/>
      <c r="S664" s="99"/>
      <c r="T664" s="99"/>
      <c r="U664" s="66" t="s">
        <v>244</v>
      </c>
      <c r="V664" s="97">
        <f t="shared" si="209"/>
        <v>0</v>
      </c>
      <c r="W664" s="97">
        <f t="shared" si="209"/>
        <v>0</v>
      </c>
      <c r="X664" s="71">
        <v>0</v>
      </c>
      <c r="Y664" s="97">
        <v>0</v>
      </c>
      <c r="Z664" s="97">
        <v>0</v>
      </c>
      <c r="AA664" s="97">
        <v>0</v>
      </c>
      <c r="AB664" s="97">
        <v>0</v>
      </c>
      <c r="AC664" s="97">
        <v>0</v>
      </c>
      <c r="AD664" s="97">
        <v>0</v>
      </c>
      <c r="AE664" s="97">
        <v>0</v>
      </c>
      <c r="AF664" s="239"/>
      <c r="AG664" s="240"/>
    </row>
    <row r="665" spans="1:33" s="67" customFormat="1" ht="17.25" customHeight="1" thickBot="1">
      <c r="A665" s="257"/>
      <c r="B665" s="272"/>
      <c r="C665" s="100"/>
      <c r="D665" s="97"/>
      <c r="E665" s="98"/>
      <c r="F665" s="98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"/>
      <c r="S665" s="65"/>
      <c r="T665" s="65"/>
      <c r="U665" s="66" t="s">
        <v>245</v>
      </c>
      <c r="V665" s="97">
        <f t="shared" si="209"/>
        <v>0</v>
      </c>
      <c r="W665" s="97">
        <f t="shared" si="209"/>
        <v>0</v>
      </c>
      <c r="X665" s="71">
        <v>0</v>
      </c>
      <c r="Y665" s="97">
        <v>0</v>
      </c>
      <c r="Z665" s="97">
        <v>0</v>
      </c>
      <c r="AA665" s="97">
        <v>0</v>
      </c>
      <c r="AB665" s="97">
        <v>0</v>
      </c>
      <c r="AC665" s="97">
        <v>0</v>
      </c>
      <c r="AD665" s="97">
        <v>0</v>
      </c>
      <c r="AE665" s="97">
        <v>0</v>
      </c>
      <c r="AF665" s="273"/>
      <c r="AG665" s="274"/>
    </row>
    <row r="666" spans="1:33" s="67" customFormat="1" ht="17.25" customHeight="1">
      <c r="A666" s="230" t="s">
        <v>50</v>
      </c>
      <c r="B666" s="232" t="s">
        <v>53</v>
      </c>
      <c r="C666" s="305" t="s">
        <v>15</v>
      </c>
      <c r="D666" s="93"/>
      <c r="E666" s="94"/>
      <c r="F666" s="94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5"/>
      <c r="S666" s="96"/>
      <c r="T666" s="96"/>
      <c r="U666" s="68" t="s">
        <v>12</v>
      </c>
      <c r="V666" s="69">
        <f aca="true" t="shared" si="210" ref="V666:AE666">SUM(V667:V671)</f>
        <v>5293.8</v>
      </c>
      <c r="W666" s="69">
        <f t="shared" si="210"/>
        <v>0</v>
      </c>
      <c r="X666" s="69">
        <f t="shared" si="210"/>
        <v>5293.8</v>
      </c>
      <c r="Y666" s="69">
        <f t="shared" si="210"/>
        <v>0</v>
      </c>
      <c r="Z666" s="69">
        <f t="shared" si="210"/>
        <v>0</v>
      </c>
      <c r="AA666" s="69">
        <f t="shared" si="210"/>
        <v>0</v>
      </c>
      <c r="AB666" s="69">
        <f t="shared" si="210"/>
        <v>0</v>
      </c>
      <c r="AC666" s="69">
        <f t="shared" si="210"/>
        <v>0</v>
      </c>
      <c r="AD666" s="69">
        <f t="shared" si="210"/>
        <v>0</v>
      </c>
      <c r="AE666" s="69">
        <f t="shared" si="210"/>
        <v>0</v>
      </c>
      <c r="AF666" s="237" t="s">
        <v>13</v>
      </c>
      <c r="AG666" s="238"/>
    </row>
    <row r="667" spans="1:33" s="67" customFormat="1" ht="17.25" customHeight="1">
      <c r="A667" s="231"/>
      <c r="B667" s="233"/>
      <c r="C667" s="306"/>
      <c r="D667" s="97"/>
      <c r="E667" s="98"/>
      <c r="F667" s="98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"/>
      <c r="S667" s="65"/>
      <c r="T667" s="65"/>
      <c r="U667" s="66" t="s">
        <v>81</v>
      </c>
      <c r="V667" s="97">
        <f aca="true" t="shared" si="211" ref="V667:W671">X667+Z667+AB667+AD667</f>
        <v>0</v>
      </c>
      <c r="W667" s="97">
        <f t="shared" si="211"/>
        <v>0</v>
      </c>
      <c r="X667" s="71">
        <v>0</v>
      </c>
      <c r="Y667" s="97">
        <v>0</v>
      </c>
      <c r="Z667" s="97">
        <v>0</v>
      </c>
      <c r="AA667" s="97">
        <v>0</v>
      </c>
      <c r="AB667" s="97">
        <v>0</v>
      </c>
      <c r="AC667" s="97">
        <v>0</v>
      </c>
      <c r="AD667" s="97">
        <v>0</v>
      </c>
      <c r="AE667" s="97">
        <v>0</v>
      </c>
      <c r="AF667" s="239"/>
      <c r="AG667" s="240"/>
    </row>
    <row r="668" spans="1:33" s="67" customFormat="1" ht="17.25" customHeight="1">
      <c r="A668" s="231"/>
      <c r="B668" s="233"/>
      <c r="C668" s="306"/>
      <c r="D668" s="97"/>
      <c r="E668" s="98"/>
      <c r="F668" s="98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"/>
      <c r="S668" s="99"/>
      <c r="T668" s="99"/>
      <c r="U668" s="66" t="s">
        <v>82</v>
      </c>
      <c r="V668" s="97">
        <f t="shared" si="211"/>
        <v>0</v>
      </c>
      <c r="W668" s="97">
        <f t="shared" si="211"/>
        <v>0</v>
      </c>
      <c r="X668" s="71">
        <v>0</v>
      </c>
      <c r="Y668" s="97">
        <v>0</v>
      </c>
      <c r="Z668" s="97">
        <v>0</v>
      </c>
      <c r="AA668" s="97">
        <v>0</v>
      </c>
      <c r="AB668" s="97">
        <v>0</v>
      </c>
      <c r="AC668" s="97">
        <v>0</v>
      </c>
      <c r="AD668" s="97">
        <v>0</v>
      </c>
      <c r="AE668" s="97">
        <v>0</v>
      </c>
      <c r="AF668" s="239"/>
      <c r="AG668" s="240"/>
    </row>
    <row r="669" spans="1:33" s="67" customFormat="1" ht="17.25" customHeight="1">
      <c r="A669" s="231"/>
      <c r="B669" s="233"/>
      <c r="C669" s="306"/>
      <c r="D669" s="97"/>
      <c r="E669" s="98"/>
      <c r="F669" s="98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"/>
      <c r="S669" s="65"/>
      <c r="T669" s="65"/>
      <c r="U669" s="66" t="s">
        <v>236</v>
      </c>
      <c r="V669" s="97">
        <f t="shared" si="211"/>
        <v>0</v>
      </c>
      <c r="W669" s="97">
        <f t="shared" si="211"/>
        <v>0</v>
      </c>
      <c r="X669" s="71">
        <v>0</v>
      </c>
      <c r="Y669" s="97">
        <v>0</v>
      </c>
      <c r="Z669" s="97">
        <v>0</v>
      </c>
      <c r="AA669" s="97">
        <v>0</v>
      </c>
      <c r="AB669" s="97">
        <v>0</v>
      </c>
      <c r="AC669" s="97">
        <v>0</v>
      </c>
      <c r="AD669" s="97">
        <v>0</v>
      </c>
      <c r="AE669" s="97">
        <v>0</v>
      </c>
      <c r="AF669" s="239"/>
      <c r="AG669" s="240"/>
    </row>
    <row r="670" spans="1:33" s="67" customFormat="1" ht="17.25" customHeight="1">
      <c r="A670" s="231"/>
      <c r="B670" s="233"/>
      <c r="C670" s="306"/>
      <c r="D670" s="97"/>
      <c r="E670" s="98"/>
      <c r="F670" s="98">
        <v>1</v>
      </c>
      <c r="G670" s="173"/>
      <c r="H670" s="173">
        <v>1</v>
      </c>
      <c r="I670" s="97"/>
      <c r="J670" s="97"/>
      <c r="K670" s="97"/>
      <c r="L670" s="97"/>
      <c r="M670" s="97"/>
      <c r="N670" s="97"/>
      <c r="O670" s="97"/>
      <c r="P670" s="97"/>
      <c r="Q670" s="97"/>
      <c r="R670" s="9"/>
      <c r="S670" s="140" t="s">
        <v>284</v>
      </c>
      <c r="T670" s="140" t="s">
        <v>285</v>
      </c>
      <c r="U670" s="66" t="s">
        <v>237</v>
      </c>
      <c r="V670" s="133">
        <f>X670+Z670+AB670+AD670</f>
        <v>5293.8</v>
      </c>
      <c r="W670" s="133">
        <f>Y670+AA670+AC670+AE670</f>
        <v>0</v>
      </c>
      <c r="X670" s="71">
        <v>5293.8</v>
      </c>
      <c r="Y670" s="97">
        <v>0</v>
      </c>
      <c r="Z670" s="97">
        <v>0</v>
      </c>
      <c r="AA670" s="97">
        <v>0</v>
      </c>
      <c r="AB670" s="97">
        <v>0</v>
      </c>
      <c r="AC670" s="97">
        <v>0</v>
      </c>
      <c r="AD670" s="97">
        <v>0</v>
      </c>
      <c r="AE670" s="97">
        <v>0</v>
      </c>
      <c r="AF670" s="239"/>
      <c r="AG670" s="240"/>
    </row>
    <row r="671" spans="1:33" s="67" customFormat="1" ht="17.25" customHeight="1">
      <c r="A671" s="231"/>
      <c r="B671" s="233"/>
      <c r="C671" s="306"/>
      <c r="D671" s="97"/>
      <c r="E671" s="98"/>
      <c r="F671" s="98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"/>
      <c r="S671" s="65"/>
      <c r="T671" s="65"/>
      <c r="U671" s="66" t="s">
        <v>238</v>
      </c>
      <c r="V671" s="97">
        <f t="shared" si="211"/>
        <v>0</v>
      </c>
      <c r="W671" s="97">
        <f t="shared" si="211"/>
        <v>0</v>
      </c>
      <c r="X671" s="71">
        <v>0</v>
      </c>
      <c r="Y671" s="97">
        <v>0</v>
      </c>
      <c r="Z671" s="97">
        <v>0</v>
      </c>
      <c r="AA671" s="97">
        <v>0</v>
      </c>
      <c r="AB671" s="97">
        <v>0</v>
      </c>
      <c r="AC671" s="97">
        <v>0</v>
      </c>
      <c r="AD671" s="97">
        <v>0</v>
      </c>
      <c r="AE671" s="97">
        <v>0</v>
      </c>
      <c r="AF671" s="239"/>
      <c r="AG671" s="240"/>
    </row>
    <row r="672" spans="1:33" s="67" customFormat="1" ht="17.25" customHeight="1">
      <c r="A672" s="231"/>
      <c r="B672" s="233"/>
      <c r="C672" s="97"/>
      <c r="D672" s="97"/>
      <c r="E672" s="98"/>
      <c r="F672" s="98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"/>
      <c r="S672" s="99"/>
      <c r="T672" s="99"/>
      <c r="U672" s="66" t="s">
        <v>244</v>
      </c>
      <c r="V672" s="97">
        <f>X672+Z672+AB672+AD672</f>
        <v>0</v>
      </c>
      <c r="W672" s="97">
        <f>Y672+AA672+AC672+AE672</f>
        <v>0</v>
      </c>
      <c r="X672" s="71">
        <v>0</v>
      </c>
      <c r="Y672" s="97">
        <v>0</v>
      </c>
      <c r="Z672" s="97">
        <v>0</v>
      </c>
      <c r="AA672" s="97">
        <v>0</v>
      </c>
      <c r="AB672" s="97">
        <v>0</v>
      </c>
      <c r="AC672" s="97">
        <v>0</v>
      </c>
      <c r="AD672" s="97">
        <v>0</v>
      </c>
      <c r="AE672" s="97">
        <v>0</v>
      </c>
      <c r="AF672" s="239"/>
      <c r="AG672" s="240"/>
    </row>
    <row r="673" spans="1:33" s="67" customFormat="1" ht="17.25" customHeight="1" thickBot="1">
      <c r="A673" s="257"/>
      <c r="B673" s="272"/>
      <c r="C673" s="100"/>
      <c r="D673" s="97"/>
      <c r="E673" s="98"/>
      <c r="F673" s="98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"/>
      <c r="S673" s="65"/>
      <c r="T673" s="65"/>
      <c r="U673" s="66" t="s">
        <v>245</v>
      </c>
      <c r="V673" s="97">
        <f>X673+Z673+AB673+AD673</f>
        <v>0</v>
      </c>
      <c r="W673" s="97">
        <f>Y673+AA673+AC673+AE673</f>
        <v>0</v>
      </c>
      <c r="X673" s="71">
        <v>0</v>
      </c>
      <c r="Y673" s="97">
        <v>0</v>
      </c>
      <c r="Z673" s="97">
        <v>0</v>
      </c>
      <c r="AA673" s="97">
        <v>0</v>
      </c>
      <c r="AB673" s="97">
        <v>0</v>
      </c>
      <c r="AC673" s="97">
        <v>0</v>
      </c>
      <c r="AD673" s="97">
        <v>0</v>
      </c>
      <c r="AE673" s="97">
        <v>0</v>
      </c>
      <c r="AF673" s="273"/>
      <c r="AG673" s="274"/>
    </row>
    <row r="674" spans="1:33" s="67" customFormat="1" ht="17.25" customHeight="1">
      <c r="A674" s="230" t="s">
        <v>52</v>
      </c>
      <c r="B674" s="337" t="s">
        <v>79</v>
      </c>
      <c r="C674" s="261" t="s">
        <v>15</v>
      </c>
      <c r="D674" s="144"/>
      <c r="E674" s="145"/>
      <c r="F674" s="145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6"/>
      <c r="S674" s="147"/>
      <c r="T674" s="147"/>
      <c r="U674" s="143" t="s">
        <v>12</v>
      </c>
      <c r="V674" s="148">
        <f aca="true" t="shared" si="212" ref="V674:AE674">SUM(V675:V679)</f>
        <v>15000</v>
      </c>
      <c r="W674" s="148">
        <f t="shared" si="212"/>
        <v>0</v>
      </c>
      <c r="X674" s="148">
        <f t="shared" si="212"/>
        <v>15000</v>
      </c>
      <c r="Y674" s="148">
        <f t="shared" si="212"/>
        <v>0</v>
      </c>
      <c r="Z674" s="148">
        <f t="shared" si="212"/>
        <v>0</v>
      </c>
      <c r="AA674" s="148">
        <f t="shared" si="212"/>
        <v>0</v>
      </c>
      <c r="AB674" s="148">
        <f t="shared" si="212"/>
        <v>0</v>
      </c>
      <c r="AC674" s="148">
        <f t="shared" si="212"/>
        <v>0</v>
      </c>
      <c r="AD674" s="148">
        <f t="shared" si="212"/>
        <v>0</v>
      </c>
      <c r="AE674" s="148">
        <f t="shared" si="212"/>
        <v>0</v>
      </c>
      <c r="AF674" s="263" t="s">
        <v>41</v>
      </c>
      <c r="AG674" s="264"/>
    </row>
    <row r="675" spans="1:33" s="67" customFormat="1" ht="17.25" customHeight="1">
      <c r="A675" s="231"/>
      <c r="B675" s="338"/>
      <c r="C675" s="262"/>
      <c r="D675" s="151"/>
      <c r="E675" s="152"/>
      <c r="F675" s="152">
        <v>1</v>
      </c>
      <c r="G675" s="151"/>
      <c r="H675" s="151">
        <v>1</v>
      </c>
      <c r="I675" s="151"/>
      <c r="J675" s="151"/>
      <c r="K675" s="151"/>
      <c r="L675" s="151"/>
      <c r="M675" s="151"/>
      <c r="N675" s="151"/>
      <c r="O675" s="151"/>
      <c r="P675" s="151"/>
      <c r="Q675" s="151"/>
      <c r="R675" s="153"/>
      <c r="S675" s="154" t="s">
        <v>284</v>
      </c>
      <c r="T675" s="154" t="s">
        <v>285</v>
      </c>
      <c r="U675" s="150" t="s">
        <v>81</v>
      </c>
      <c r="V675" s="151">
        <f>X675+Z675+AB675+AD675</f>
        <v>15000</v>
      </c>
      <c r="W675" s="151">
        <f>Y675+AA675+AC675+AE675</f>
        <v>0</v>
      </c>
      <c r="X675" s="155">
        <v>15000</v>
      </c>
      <c r="Y675" s="151">
        <v>0</v>
      </c>
      <c r="Z675" s="151">
        <v>0</v>
      </c>
      <c r="AA675" s="151">
        <v>0</v>
      </c>
      <c r="AB675" s="151">
        <v>0</v>
      </c>
      <c r="AC675" s="151">
        <v>0</v>
      </c>
      <c r="AD675" s="151">
        <v>0</v>
      </c>
      <c r="AE675" s="151">
        <v>0</v>
      </c>
      <c r="AF675" s="265"/>
      <c r="AG675" s="266"/>
    </row>
    <row r="676" spans="1:33" s="67" customFormat="1" ht="17.25" customHeight="1">
      <c r="A676" s="231"/>
      <c r="B676" s="338"/>
      <c r="C676" s="262"/>
      <c r="D676" s="151"/>
      <c r="E676" s="152"/>
      <c r="F676" s="152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3"/>
      <c r="S676" s="156"/>
      <c r="T676" s="156"/>
      <c r="U676" s="150" t="s">
        <v>82</v>
      </c>
      <c r="V676" s="151">
        <f aca="true" t="shared" si="213" ref="V676:W679">X676+Z676+AB676+AD676</f>
        <v>0</v>
      </c>
      <c r="W676" s="151">
        <f t="shared" si="213"/>
        <v>0</v>
      </c>
      <c r="X676" s="155">
        <v>0</v>
      </c>
      <c r="Y676" s="151">
        <v>0</v>
      </c>
      <c r="Z676" s="151">
        <v>0</v>
      </c>
      <c r="AA676" s="151">
        <v>0</v>
      </c>
      <c r="AB676" s="151">
        <v>0</v>
      </c>
      <c r="AC676" s="151">
        <v>0</v>
      </c>
      <c r="AD676" s="151">
        <v>0</v>
      </c>
      <c r="AE676" s="151">
        <v>0</v>
      </c>
      <c r="AF676" s="265"/>
      <c r="AG676" s="266"/>
    </row>
    <row r="677" spans="1:33" s="67" customFormat="1" ht="17.25" customHeight="1">
      <c r="A677" s="231"/>
      <c r="B677" s="338"/>
      <c r="C677" s="262"/>
      <c r="D677" s="151"/>
      <c r="E677" s="152"/>
      <c r="F677" s="152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3"/>
      <c r="S677" s="157"/>
      <c r="T677" s="157"/>
      <c r="U677" s="150" t="s">
        <v>236</v>
      </c>
      <c r="V677" s="151">
        <f t="shared" si="213"/>
        <v>0</v>
      </c>
      <c r="W677" s="151">
        <f t="shared" si="213"/>
        <v>0</v>
      </c>
      <c r="X677" s="155">
        <v>0</v>
      </c>
      <c r="Y677" s="151">
        <v>0</v>
      </c>
      <c r="Z677" s="151">
        <v>0</v>
      </c>
      <c r="AA677" s="151">
        <v>0</v>
      </c>
      <c r="AB677" s="151">
        <v>0</v>
      </c>
      <c r="AC677" s="151">
        <v>0</v>
      </c>
      <c r="AD677" s="151">
        <v>0</v>
      </c>
      <c r="AE677" s="151">
        <v>0</v>
      </c>
      <c r="AF677" s="265"/>
      <c r="AG677" s="266"/>
    </row>
    <row r="678" spans="1:33" s="67" customFormat="1" ht="17.25" customHeight="1">
      <c r="A678" s="231"/>
      <c r="B678" s="338"/>
      <c r="C678" s="262"/>
      <c r="D678" s="151"/>
      <c r="E678" s="152"/>
      <c r="F678" s="152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3"/>
      <c r="S678" s="154"/>
      <c r="T678" s="154"/>
      <c r="U678" s="150" t="s">
        <v>237</v>
      </c>
      <c r="V678" s="151">
        <f>X678+Z678+AB678+AD678</f>
        <v>0</v>
      </c>
      <c r="W678" s="151">
        <f>Y678+AA678+AC678+AE678</f>
        <v>0</v>
      </c>
      <c r="X678" s="155">
        <v>0</v>
      </c>
      <c r="Y678" s="151">
        <v>0</v>
      </c>
      <c r="Z678" s="151">
        <v>0</v>
      </c>
      <c r="AA678" s="151">
        <v>0</v>
      </c>
      <c r="AB678" s="151">
        <v>0</v>
      </c>
      <c r="AC678" s="151">
        <v>0</v>
      </c>
      <c r="AD678" s="151">
        <v>0</v>
      </c>
      <c r="AE678" s="151">
        <v>0</v>
      </c>
      <c r="AF678" s="265"/>
      <c r="AG678" s="266"/>
    </row>
    <row r="679" spans="1:33" s="67" customFormat="1" ht="17.25" customHeight="1">
      <c r="A679" s="231"/>
      <c r="B679" s="338"/>
      <c r="C679" s="262"/>
      <c r="D679" s="151"/>
      <c r="E679" s="152"/>
      <c r="F679" s="152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3"/>
      <c r="S679" s="157"/>
      <c r="T679" s="157"/>
      <c r="U679" s="150" t="s">
        <v>238</v>
      </c>
      <c r="V679" s="151">
        <f t="shared" si="213"/>
        <v>0</v>
      </c>
      <c r="W679" s="151">
        <f t="shared" si="213"/>
        <v>0</v>
      </c>
      <c r="X679" s="155">
        <v>0</v>
      </c>
      <c r="Y679" s="151">
        <v>0</v>
      </c>
      <c r="Z679" s="151">
        <v>0</v>
      </c>
      <c r="AA679" s="151">
        <v>0</v>
      </c>
      <c r="AB679" s="151">
        <v>0</v>
      </c>
      <c r="AC679" s="151">
        <v>0</v>
      </c>
      <c r="AD679" s="151">
        <v>0</v>
      </c>
      <c r="AE679" s="151">
        <v>0</v>
      </c>
      <c r="AF679" s="265"/>
      <c r="AG679" s="266"/>
    </row>
    <row r="680" spans="1:33" s="67" customFormat="1" ht="17.25" customHeight="1">
      <c r="A680" s="231"/>
      <c r="B680" s="338"/>
      <c r="C680" s="151"/>
      <c r="D680" s="151"/>
      <c r="E680" s="152"/>
      <c r="F680" s="152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3"/>
      <c r="S680" s="156"/>
      <c r="T680" s="156"/>
      <c r="U680" s="150" t="s">
        <v>244</v>
      </c>
      <c r="V680" s="151">
        <f>X680+Z680+AB680+AD680</f>
        <v>0</v>
      </c>
      <c r="W680" s="151">
        <f>Y680+AA680+AC680+AE680</f>
        <v>0</v>
      </c>
      <c r="X680" s="155">
        <v>0</v>
      </c>
      <c r="Y680" s="151">
        <v>0</v>
      </c>
      <c r="Z680" s="151">
        <v>0</v>
      </c>
      <c r="AA680" s="151">
        <v>0</v>
      </c>
      <c r="AB680" s="151">
        <v>0</v>
      </c>
      <c r="AC680" s="151">
        <v>0</v>
      </c>
      <c r="AD680" s="151">
        <v>0</v>
      </c>
      <c r="AE680" s="151">
        <v>0</v>
      </c>
      <c r="AF680" s="265"/>
      <c r="AG680" s="266"/>
    </row>
    <row r="681" spans="1:33" s="67" customFormat="1" ht="17.25" customHeight="1" thickBot="1">
      <c r="A681" s="257"/>
      <c r="B681" s="339"/>
      <c r="C681" s="158"/>
      <c r="D681" s="151"/>
      <c r="E681" s="152"/>
      <c r="F681" s="152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3"/>
      <c r="S681" s="157"/>
      <c r="T681" s="157"/>
      <c r="U681" s="150" t="s">
        <v>245</v>
      </c>
      <c r="V681" s="151">
        <f>X681+Z681+AB681+AD681</f>
        <v>0</v>
      </c>
      <c r="W681" s="151">
        <f>Y681+AA681+AC681+AE681</f>
        <v>0</v>
      </c>
      <c r="X681" s="155">
        <v>0</v>
      </c>
      <c r="Y681" s="151">
        <v>0</v>
      </c>
      <c r="Z681" s="151">
        <v>0</v>
      </c>
      <c r="AA681" s="151">
        <v>0</v>
      </c>
      <c r="AB681" s="151">
        <v>0</v>
      </c>
      <c r="AC681" s="151">
        <v>0</v>
      </c>
      <c r="AD681" s="151">
        <v>0</v>
      </c>
      <c r="AE681" s="151">
        <v>0</v>
      </c>
      <c r="AF681" s="267"/>
      <c r="AG681" s="268"/>
    </row>
    <row r="682" spans="1:33" s="67" customFormat="1" ht="17.25" customHeight="1">
      <c r="A682" s="230" t="s">
        <v>54</v>
      </c>
      <c r="B682" s="232" t="s">
        <v>56</v>
      </c>
      <c r="C682" s="305" t="s">
        <v>15</v>
      </c>
      <c r="D682" s="93"/>
      <c r="E682" s="94"/>
      <c r="F682" s="94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5"/>
      <c r="S682" s="96"/>
      <c r="T682" s="96"/>
      <c r="U682" s="68" t="s">
        <v>12</v>
      </c>
      <c r="V682" s="69">
        <f aca="true" t="shared" si="214" ref="V682:AE682">SUM(V683:V687)</f>
        <v>0</v>
      </c>
      <c r="W682" s="69">
        <f t="shared" si="214"/>
        <v>0</v>
      </c>
      <c r="X682" s="69">
        <f t="shared" si="214"/>
        <v>0</v>
      </c>
      <c r="Y682" s="69">
        <f t="shared" si="214"/>
        <v>0</v>
      </c>
      <c r="Z682" s="69">
        <f t="shared" si="214"/>
        <v>0</v>
      </c>
      <c r="AA682" s="69">
        <f t="shared" si="214"/>
        <v>0</v>
      </c>
      <c r="AB682" s="69">
        <f t="shared" si="214"/>
        <v>0</v>
      </c>
      <c r="AC682" s="69">
        <f t="shared" si="214"/>
        <v>0</v>
      </c>
      <c r="AD682" s="69">
        <f t="shared" si="214"/>
        <v>0</v>
      </c>
      <c r="AE682" s="69">
        <f t="shared" si="214"/>
        <v>0</v>
      </c>
      <c r="AF682" s="237" t="s">
        <v>13</v>
      </c>
      <c r="AG682" s="238"/>
    </row>
    <row r="683" spans="1:33" s="67" customFormat="1" ht="17.25" customHeight="1">
      <c r="A683" s="231"/>
      <c r="B683" s="233"/>
      <c r="C683" s="306"/>
      <c r="D683" s="97"/>
      <c r="E683" s="98"/>
      <c r="F683" s="98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"/>
      <c r="S683" s="65"/>
      <c r="T683" s="65"/>
      <c r="U683" s="66" t="s">
        <v>81</v>
      </c>
      <c r="V683" s="97">
        <f aca="true" t="shared" si="215" ref="V683:W687">X683+Z683+AB683+AD683</f>
        <v>0</v>
      </c>
      <c r="W683" s="97">
        <f t="shared" si="215"/>
        <v>0</v>
      </c>
      <c r="X683" s="71">
        <v>0</v>
      </c>
      <c r="Y683" s="97">
        <v>0</v>
      </c>
      <c r="Z683" s="97">
        <v>0</v>
      </c>
      <c r="AA683" s="97">
        <v>0</v>
      </c>
      <c r="AB683" s="97">
        <v>0</v>
      </c>
      <c r="AC683" s="97">
        <v>0</v>
      </c>
      <c r="AD683" s="97">
        <v>0</v>
      </c>
      <c r="AE683" s="97">
        <v>0</v>
      </c>
      <c r="AF683" s="239"/>
      <c r="AG683" s="240"/>
    </row>
    <row r="684" spans="1:33" s="67" customFormat="1" ht="17.25" customHeight="1">
      <c r="A684" s="231"/>
      <c r="B684" s="233"/>
      <c r="C684" s="306"/>
      <c r="D684" s="97"/>
      <c r="E684" s="98"/>
      <c r="F684" s="98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"/>
      <c r="S684" s="99"/>
      <c r="T684" s="99"/>
      <c r="U684" s="66" t="s">
        <v>82</v>
      </c>
      <c r="V684" s="97">
        <f t="shared" si="215"/>
        <v>0</v>
      </c>
      <c r="W684" s="97">
        <f t="shared" si="215"/>
        <v>0</v>
      </c>
      <c r="X684" s="71">
        <v>0</v>
      </c>
      <c r="Y684" s="97">
        <v>0</v>
      </c>
      <c r="Z684" s="97">
        <v>0</v>
      </c>
      <c r="AA684" s="97">
        <v>0</v>
      </c>
      <c r="AB684" s="97">
        <v>0</v>
      </c>
      <c r="AC684" s="97">
        <v>0</v>
      </c>
      <c r="AD684" s="97">
        <v>0</v>
      </c>
      <c r="AE684" s="97">
        <v>0</v>
      </c>
      <c r="AF684" s="239"/>
      <c r="AG684" s="240"/>
    </row>
    <row r="685" spans="1:33" s="67" customFormat="1" ht="17.25" customHeight="1">
      <c r="A685" s="231"/>
      <c r="B685" s="233"/>
      <c r="C685" s="306"/>
      <c r="D685" s="97"/>
      <c r="E685" s="98"/>
      <c r="F685" s="98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"/>
      <c r="S685" s="183"/>
      <c r="T685" s="183"/>
      <c r="U685" s="66" t="s">
        <v>236</v>
      </c>
      <c r="V685" s="97">
        <f t="shared" si="215"/>
        <v>0</v>
      </c>
      <c r="W685" s="97">
        <f t="shared" si="215"/>
        <v>0</v>
      </c>
      <c r="X685" s="71">
        <v>0</v>
      </c>
      <c r="Y685" s="97">
        <v>0</v>
      </c>
      <c r="Z685" s="97">
        <v>0</v>
      </c>
      <c r="AA685" s="97">
        <v>0</v>
      </c>
      <c r="AB685" s="97">
        <v>0</v>
      </c>
      <c r="AC685" s="97">
        <v>0</v>
      </c>
      <c r="AD685" s="97">
        <v>0</v>
      </c>
      <c r="AE685" s="97">
        <v>0</v>
      </c>
      <c r="AF685" s="239"/>
      <c r="AG685" s="240"/>
    </row>
    <row r="686" spans="1:33" s="67" customFormat="1" ht="17.25" customHeight="1">
      <c r="A686" s="231"/>
      <c r="B686" s="233"/>
      <c r="C686" s="306"/>
      <c r="D686" s="97"/>
      <c r="E686" s="98"/>
      <c r="F686" s="98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"/>
      <c r="S686" s="182"/>
      <c r="T686" s="182"/>
      <c r="U686" s="66" t="s">
        <v>237</v>
      </c>
      <c r="V686" s="133">
        <f>X686+Z686+AB686+AD686</f>
        <v>0</v>
      </c>
      <c r="W686" s="133">
        <f>Y686+AA686+AC686+AE686</f>
        <v>0</v>
      </c>
      <c r="X686" s="71">
        <v>0</v>
      </c>
      <c r="Y686" s="97">
        <v>0</v>
      </c>
      <c r="Z686" s="97">
        <v>0</v>
      </c>
      <c r="AA686" s="97">
        <v>0</v>
      </c>
      <c r="AB686" s="97">
        <v>0</v>
      </c>
      <c r="AC686" s="97">
        <v>0</v>
      </c>
      <c r="AD686" s="97">
        <v>0</v>
      </c>
      <c r="AE686" s="97">
        <v>0</v>
      </c>
      <c r="AF686" s="239"/>
      <c r="AG686" s="240"/>
    </row>
    <row r="687" spans="1:33" s="67" customFormat="1" ht="17.25" customHeight="1">
      <c r="A687" s="231"/>
      <c r="B687" s="233"/>
      <c r="C687" s="306"/>
      <c r="D687" s="97"/>
      <c r="E687" s="98"/>
      <c r="F687" s="98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"/>
      <c r="S687" s="65"/>
      <c r="T687" s="65"/>
      <c r="U687" s="66" t="s">
        <v>238</v>
      </c>
      <c r="V687" s="97">
        <f t="shared" si="215"/>
        <v>0</v>
      </c>
      <c r="W687" s="97">
        <f t="shared" si="215"/>
        <v>0</v>
      </c>
      <c r="X687" s="71">
        <v>0</v>
      </c>
      <c r="Y687" s="97">
        <v>0</v>
      </c>
      <c r="Z687" s="97">
        <v>0</v>
      </c>
      <c r="AA687" s="97">
        <v>0</v>
      </c>
      <c r="AB687" s="97">
        <v>0</v>
      </c>
      <c r="AC687" s="97">
        <v>0</v>
      </c>
      <c r="AD687" s="97">
        <v>0</v>
      </c>
      <c r="AE687" s="97">
        <v>0</v>
      </c>
      <c r="AF687" s="239"/>
      <c r="AG687" s="240"/>
    </row>
    <row r="688" spans="1:33" s="67" customFormat="1" ht="17.25" customHeight="1">
      <c r="A688" s="231"/>
      <c r="B688" s="233"/>
      <c r="C688" s="97"/>
      <c r="D688" s="97"/>
      <c r="E688" s="98"/>
      <c r="F688" s="98">
        <v>1</v>
      </c>
      <c r="G688" s="173"/>
      <c r="H688" s="173">
        <v>1</v>
      </c>
      <c r="I688" s="97"/>
      <c r="J688" s="97"/>
      <c r="K688" s="97"/>
      <c r="L688" s="97"/>
      <c r="M688" s="97"/>
      <c r="N688" s="97"/>
      <c r="O688" s="97"/>
      <c r="P688" s="97"/>
      <c r="Q688" s="97"/>
      <c r="R688" s="9"/>
      <c r="S688" s="140" t="s">
        <v>284</v>
      </c>
      <c r="T688" s="140" t="s">
        <v>285</v>
      </c>
      <c r="U688" s="66" t="s">
        <v>244</v>
      </c>
      <c r="V688" s="172">
        <f>X688+Z688+AB688+AD688</f>
        <v>13551</v>
      </c>
      <c r="W688" s="172">
        <f>Y688+AA688+AC688+AE688</f>
        <v>0</v>
      </c>
      <c r="X688" s="71">
        <v>13551</v>
      </c>
      <c r="Y688" s="97">
        <v>0</v>
      </c>
      <c r="Z688" s="97">
        <v>0</v>
      </c>
      <c r="AA688" s="97">
        <v>0</v>
      </c>
      <c r="AB688" s="97">
        <v>0</v>
      </c>
      <c r="AC688" s="97">
        <v>0</v>
      </c>
      <c r="AD688" s="97">
        <v>0</v>
      </c>
      <c r="AE688" s="97">
        <v>0</v>
      </c>
      <c r="AF688" s="239"/>
      <c r="AG688" s="240"/>
    </row>
    <row r="689" spans="1:33" s="67" customFormat="1" ht="17.25" customHeight="1" thickBot="1">
      <c r="A689" s="257"/>
      <c r="B689" s="272"/>
      <c r="C689" s="100"/>
      <c r="D689" s="97"/>
      <c r="E689" s="98"/>
      <c r="F689" s="98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"/>
      <c r="S689" s="65"/>
      <c r="T689" s="65"/>
      <c r="U689" s="66" t="s">
        <v>245</v>
      </c>
      <c r="V689" s="97">
        <f>X689+Z689+AB689+AD689</f>
        <v>0</v>
      </c>
      <c r="W689" s="97">
        <f>Y689+AA689+AC689+AE689</f>
        <v>0</v>
      </c>
      <c r="X689" s="71">
        <v>0</v>
      </c>
      <c r="Y689" s="97">
        <v>0</v>
      </c>
      <c r="Z689" s="97">
        <v>0</v>
      </c>
      <c r="AA689" s="97">
        <v>0</v>
      </c>
      <c r="AB689" s="97">
        <v>0</v>
      </c>
      <c r="AC689" s="97">
        <v>0</v>
      </c>
      <c r="AD689" s="97">
        <v>0</v>
      </c>
      <c r="AE689" s="97">
        <v>0</v>
      </c>
      <c r="AF689" s="273"/>
      <c r="AG689" s="274"/>
    </row>
    <row r="690" spans="1:33" s="67" customFormat="1" ht="17.25" customHeight="1">
      <c r="A690" s="230" t="s">
        <v>55</v>
      </c>
      <c r="B690" s="396" t="s">
        <v>58</v>
      </c>
      <c r="C690" s="305" t="s">
        <v>15</v>
      </c>
      <c r="D690" s="93"/>
      <c r="E690" s="94"/>
      <c r="F690" s="94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5"/>
      <c r="S690" s="96"/>
      <c r="T690" s="96"/>
      <c r="U690" s="68" t="s">
        <v>12</v>
      </c>
      <c r="V690" s="69">
        <f aca="true" t="shared" si="216" ref="V690:AE690">SUM(V691:V695)</f>
        <v>0</v>
      </c>
      <c r="W690" s="69">
        <f t="shared" si="216"/>
        <v>0</v>
      </c>
      <c r="X690" s="69">
        <f t="shared" si="216"/>
        <v>0</v>
      </c>
      <c r="Y690" s="69">
        <f t="shared" si="216"/>
        <v>0</v>
      </c>
      <c r="Z690" s="69">
        <f t="shared" si="216"/>
        <v>0</v>
      </c>
      <c r="AA690" s="69">
        <f t="shared" si="216"/>
        <v>0</v>
      </c>
      <c r="AB690" s="69">
        <f t="shared" si="216"/>
        <v>0</v>
      </c>
      <c r="AC690" s="69">
        <f t="shared" si="216"/>
        <v>0</v>
      </c>
      <c r="AD690" s="69">
        <f t="shared" si="216"/>
        <v>0</v>
      </c>
      <c r="AE690" s="69">
        <f t="shared" si="216"/>
        <v>0</v>
      </c>
      <c r="AF690" s="237" t="s">
        <v>13</v>
      </c>
      <c r="AG690" s="238"/>
    </row>
    <row r="691" spans="1:33" s="67" customFormat="1" ht="17.25" customHeight="1">
      <c r="A691" s="231"/>
      <c r="B691" s="397"/>
      <c r="C691" s="306"/>
      <c r="D691" s="97"/>
      <c r="E691" s="98"/>
      <c r="F691" s="98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"/>
      <c r="S691" s="65"/>
      <c r="T691" s="65"/>
      <c r="U691" s="66" t="s">
        <v>81</v>
      </c>
      <c r="V691" s="97">
        <f aca="true" t="shared" si="217" ref="V691:W695">X691+Z691+AB691+AD691</f>
        <v>0</v>
      </c>
      <c r="W691" s="97">
        <f t="shared" si="217"/>
        <v>0</v>
      </c>
      <c r="X691" s="71">
        <v>0</v>
      </c>
      <c r="Y691" s="97">
        <v>0</v>
      </c>
      <c r="Z691" s="97">
        <v>0</v>
      </c>
      <c r="AA691" s="97">
        <v>0</v>
      </c>
      <c r="AB691" s="97">
        <v>0</v>
      </c>
      <c r="AC691" s="97">
        <v>0</v>
      </c>
      <c r="AD691" s="97">
        <v>0</v>
      </c>
      <c r="AE691" s="97">
        <v>0</v>
      </c>
      <c r="AF691" s="239"/>
      <c r="AG691" s="240"/>
    </row>
    <row r="692" spans="1:33" s="67" customFormat="1" ht="17.25" customHeight="1">
      <c r="A692" s="231"/>
      <c r="B692" s="397"/>
      <c r="C692" s="306"/>
      <c r="D692" s="97"/>
      <c r="E692" s="98"/>
      <c r="F692" s="98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"/>
      <c r="S692" s="99"/>
      <c r="T692" s="99"/>
      <c r="U692" s="66" t="s">
        <v>82</v>
      </c>
      <c r="V692" s="97">
        <f t="shared" si="217"/>
        <v>0</v>
      </c>
      <c r="W692" s="97">
        <f t="shared" si="217"/>
        <v>0</v>
      </c>
      <c r="X692" s="71">
        <v>0</v>
      </c>
      <c r="Y692" s="97">
        <v>0</v>
      </c>
      <c r="Z692" s="97">
        <v>0</v>
      </c>
      <c r="AA692" s="97">
        <v>0</v>
      </c>
      <c r="AB692" s="97">
        <v>0</v>
      </c>
      <c r="AC692" s="97">
        <v>0</v>
      </c>
      <c r="AD692" s="97">
        <v>0</v>
      </c>
      <c r="AE692" s="97">
        <v>0</v>
      </c>
      <c r="AF692" s="239"/>
      <c r="AG692" s="240"/>
    </row>
    <row r="693" spans="1:33" s="67" customFormat="1" ht="17.25" customHeight="1">
      <c r="A693" s="231"/>
      <c r="B693" s="397"/>
      <c r="C693" s="306"/>
      <c r="D693" s="97"/>
      <c r="E693" s="98"/>
      <c r="F693" s="98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"/>
      <c r="S693" s="65"/>
      <c r="T693" s="65"/>
      <c r="U693" s="66" t="s">
        <v>236</v>
      </c>
      <c r="V693" s="97">
        <f t="shared" si="217"/>
        <v>0</v>
      </c>
      <c r="W693" s="97">
        <f t="shared" si="217"/>
        <v>0</v>
      </c>
      <c r="X693" s="71">
        <v>0</v>
      </c>
      <c r="Y693" s="97">
        <v>0</v>
      </c>
      <c r="Z693" s="97">
        <v>0</v>
      </c>
      <c r="AA693" s="97">
        <v>0</v>
      </c>
      <c r="AB693" s="97">
        <v>0</v>
      </c>
      <c r="AC693" s="97">
        <v>0</v>
      </c>
      <c r="AD693" s="97">
        <v>0</v>
      </c>
      <c r="AE693" s="97">
        <v>0</v>
      </c>
      <c r="AF693" s="239"/>
      <c r="AG693" s="240"/>
    </row>
    <row r="694" spans="1:33" s="67" customFormat="1" ht="17.25" customHeight="1">
      <c r="A694" s="231"/>
      <c r="B694" s="397"/>
      <c r="C694" s="306"/>
      <c r="D694" s="97"/>
      <c r="E694" s="98"/>
      <c r="F694" s="98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"/>
      <c r="S694" s="182"/>
      <c r="T694" s="182"/>
      <c r="U694" s="66" t="s">
        <v>237</v>
      </c>
      <c r="V694" s="133">
        <f>X694+Z694+AB694+AD694</f>
        <v>0</v>
      </c>
      <c r="W694" s="133">
        <f>Y694+AA694+AC694+AE694</f>
        <v>0</v>
      </c>
      <c r="X694" s="71">
        <v>0</v>
      </c>
      <c r="Y694" s="97">
        <v>0</v>
      </c>
      <c r="Z694" s="97">
        <v>0</v>
      </c>
      <c r="AA694" s="97">
        <v>0</v>
      </c>
      <c r="AB694" s="97">
        <v>0</v>
      </c>
      <c r="AC694" s="97">
        <v>0</v>
      </c>
      <c r="AD694" s="97">
        <v>0</v>
      </c>
      <c r="AE694" s="97">
        <v>0</v>
      </c>
      <c r="AF694" s="239"/>
      <c r="AG694" s="240"/>
    </row>
    <row r="695" spans="1:33" s="67" customFormat="1" ht="17.25" customHeight="1">
      <c r="A695" s="231"/>
      <c r="B695" s="397"/>
      <c r="C695" s="306"/>
      <c r="D695" s="97"/>
      <c r="E695" s="98"/>
      <c r="F695" s="98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"/>
      <c r="S695" s="65"/>
      <c r="T695" s="65"/>
      <c r="U695" s="66" t="s">
        <v>238</v>
      </c>
      <c r="V695" s="97">
        <f t="shared" si="217"/>
        <v>0</v>
      </c>
      <c r="W695" s="97">
        <f t="shared" si="217"/>
        <v>0</v>
      </c>
      <c r="X695" s="71">
        <v>0</v>
      </c>
      <c r="Y695" s="97">
        <v>0</v>
      </c>
      <c r="Z695" s="97">
        <v>0</v>
      </c>
      <c r="AA695" s="97">
        <v>0</v>
      </c>
      <c r="AB695" s="97">
        <v>0</v>
      </c>
      <c r="AC695" s="97">
        <v>0</v>
      </c>
      <c r="AD695" s="97">
        <v>0</v>
      </c>
      <c r="AE695" s="97">
        <v>0</v>
      </c>
      <c r="AF695" s="239"/>
      <c r="AG695" s="240"/>
    </row>
    <row r="696" spans="1:33" s="67" customFormat="1" ht="17.25" customHeight="1">
      <c r="A696" s="231" t="s">
        <v>59</v>
      </c>
      <c r="B696" s="397"/>
      <c r="C696" s="97" t="s">
        <v>60</v>
      </c>
      <c r="D696" s="97"/>
      <c r="E696" s="98"/>
      <c r="F696" s="98">
        <v>1</v>
      </c>
      <c r="G696" s="173"/>
      <c r="H696" s="173">
        <v>1</v>
      </c>
      <c r="I696" s="97"/>
      <c r="J696" s="97"/>
      <c r="K696" s="97"/>
      <c r="L696" s="97"/>
      <c r="M696" s="97"/>
      <c r="N696" s="97"/>
      <c r="O696" s="97"/>
      <c r="P696" s="97"/>
      <c r="Q696" s="97"/>
      <c r="R696" s="9"/>
      <c r="S696" s="140" t="s">
        <v>284</v>
      </c>
      <c r="T696" s="140" t="s">
        <v>285</v>
      </c>
      <c r="U696" s="66" t="s">
        <v>244</v>
      </c>
      <c r="V696" s="172">
        <f>X696+Z696+AB696+AD696</f>
        <v>5737.5</v>
      </c>
      <c r="W696" s="172">
        <f>Y696+AA696+AC696+AE696</f>
        <v>0</v>
      </c>
      <c r="X696" s="71">
        <v>5737.5</v>
      </c>
      <c r="Y696" s="97">
        <v>0</v>
      </c>
      <c r="Z696" s="97">
        <v>0</v>
      </c>
      <c r="AA696" s="97">
        <v>0</v>
      </c>
      <c r="AB696" s="97">
        <v>0</v>
      </c>
      <c r="AC696" s="97">
        <v>0</v>
      </c>
      <c r="AD696" s="97">
        <v>0</v>
      </c>
      <c r="AE696" s="97">
        <v>0</v>
      </c>
      <c r="AF696" s="239" t="s">
        <v>13</v>
      </c>
      <c r="AG696" s="240"/>
    </row>
    <row r="697" spans="1:33" s="67" customFormat="1" ht="17.25" customHeight="1" thickBot="1">
      <c r="A697" s="257"/>
      <c r="B697" s="397"/>
      <c r="C697" s="100"/>
      <c r="D697" s="97"/>
      <c r="E697" s="98"/>
      <c r="F697" s="98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"/>
      <c r="S697" s="65"/>
      <c r="T697" s="65"/>
      <c r="U697" s="66" t="s">
        <v>245</v>
      </c>
      <c r="V697" s="97">
        <f>X697+Z697+AB697+AD697</f>
        <v>0</v>
      </c>
      <c r="W697" s="97">
        <f>Y697+AA697+AC697+AE697</f>
        <v>0</v>
      </c>
      <c r="X697" s="71">
        <v>0</v>
      </c>
      <c r="Y697" s="97">
        <v>0</v>
      </c>
      <c r="Z697" s="97">
        <v>0</v>
      </c>
      <c r="AA697" s="97">
        <v>0</v>
      </c>
      <c r="AB697" s="97">
        <v>0</v>
      </c>
      <c r="AC697" s="97">
        <v>0</v>
      </c>
      <c r="AD697" s="97">
        <v>0</v>
      </c>
      <c r="AE697" s="97">
        <v>0</v>
      </c>
      <c r="AF697" s="273"/>
      <c r="AG697" s="274"/>
    </row>
    <row r="698" spans="1:33" s="149" customFormat="1" ht="17.25" customHeight="1">
      <c r="A698" s="230" t="s">
        <v>57</v>
      </c>
      <c r="B698" s="337" t="s">
        <v>125</v>
      </c>
      <c r="C698" s="261" t="s">
        <v>62</v>
      </c>
      <c r="D698" s="144"/>
      <c r="E698" s="145"/>
      <c r="F698" s="145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6"/>
      <c r="S698" s="147"/>
      <c r="T698" s="147"/>
      <c r="U698" s="143" t="s">
        <v>12</v>
      </c>
      <c r="V698" s="148">
        <f aca="true" t="shared" si="218" ref="V698:AE698">SUM(V699:V703)</f>
        <v>51833.26</v>
      </c>
      <c r="W698" s="148">
        <f t="shared" si="218"/>
        <v>51833.3</v>
      </c>
      <c r="X698" s="148">
        <f t="shared" si="218"/>
        <v>51833.3</v>
      </c>
      <c r="Y698" s="148">
        <f t="shared" si="218"/>
        <v>51833.3</v>
      </c>
      <c r="Z698" s="148">
        <f t="shared" si="218"/>
        <v>0</v>
      </c>
      <c r="AA698" s="148">
        <f t="shared" si="218"/>
        <v>0</v>
      </c>
      <c r="AB698" s="148">
        <f t="shared" si="218"/>
        <v>0</v>
      </c>
      <c r="AC698" s="148">
        <f t="shared" si="218"/>
        <v>0</v>
      </c>
      <c r="AD698" s="148">
        <f t="shared" si="218"/>
        <v>0</v>
      </c>
      <c r="AE698" s="148">
        <f t="shared" si="218"/>
        <v>0</v>
      </c>
      <c r="AF698" s="263" t="s">
        <v>41</v>
      </c>
      <c r="AG698" s="264"/>
    </row>
    <row r="699" spans="1:33" s="149" customFormat="1" ht="17.25" customHeight="1">
      <c r="A699" s="231"/>
      <c r="B699" s="338"/>
      <c r="C699" s="262"/>
      <c r="D699" s="151"/>
      <c r="E699" s="152"/>
      <c r="F699" s="152"/>
      <c r="G699" s="151"/>
      <c r="H699" s="151"/>
      <c r="I699" s="151"/>
      <c r="J699" s="151">
        <v>1</v>
      </c>
      <c r="K699" s="151">
        <v>1</v>
      </c>
      <c r="L699" s="151"/>
      <c r="M699" s="151"/>
      <c r="N699" s="151"/>
      <c r="O699" s="151"/>
      <c r="P699" s="151"/>
      <c r="Q699" s="151"/>
      <c r="R699" s="153" t="s">
        <v>338</v>
      </c>
      <c r="S699" s="154" t="s">
        <v>284</v>
      </c>
      <c r="T699" s="154" t="s">
        <v>285</v>
      </c>
      <c r="U699" s="150" t="s">
        <v>81</v>
      </c>
      <c r="V699" s="151">
        <v>51833.26</v>
      </c>
      <c r="W699" s="151">
        <f aca="true" t="shared" si="219" ref="V699:W703">Y699+AA699+AC699+AE699</f>
        <v>51833.3</v>
      </c>
      <c r="X699" s="155">
        <v>51833.3</v>
      </c>
      <c r="Y699" s="151">
        <v>51833.3</v>
      </c>
      <c r="Z699" s="151">
        <v>0</v>
      </c>
      <c r="AA699" s="151">
        <v>0</v>
      </c>
      <c r="AB699" s="151">
        <v>0</v>
      </c>
      <c r="AC699" s="151">
        <v>0</v>
      </c>
      <c r="AD699" s="151">
        <v>0</v>
      </c>
      <c r="AE699" s="151">
        <v>0</v>
      </c>
      <c r="AF699" s="265"/>
      <c r="AG699" s="266"/>
    </row>
    <row r="700" spans="1:33" s="149" customFormat="1" ht="17.25" customHeight="1">
      <c r="A700" s="231"/>
      <c r="B700" s="338"/>
      <c r="C700" s="262"/>
      <c r="D700" s="151"/>
      <c r="E700" s="152"/>
      <c r="F700" s="152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3"/>
      <c r="S700" s="156"/>
      <c r="T700" s="156"/>
      <c r="U700" s="150" t="s">
        <v>82</v>
      </c>
      <c r="V700" s="151">
        <f t="shared" si="219"/>
        <v>0</v>
      </c>
      <c r="W700" s="151">
        <f t="shared" si="219"/>
        <v>0</v>
      </c>
      <c r="X700" s="155">
        <v>0</v>
      </c>
      <c r="Y700" s="151">
        <v>0</v>
      </c>
      <c r="Z700" s="151">
        <v>0</v>
      </c>
      <c r="AA700" s="151">
        <v>0</v>
      </c>
      <c r="AB700" s="151">
        <v>0</v>
      </c>
      <c r="AC700" s="151">
        <v>0</v>
      </c>
      <c r="AD700" s="151">
        <v>0</v>
      </c>
      <c r="AE700" s="151">
        <v>0</v>
      </c>
      <c r="AF700" s="265"/>
      <c r="AG700" s="266"/>
    </row>
    <row r="701" spans="1:33" s="149" customFormat="1" ht="17.25" customHeight="1">
      <c r="A701" s="231"/>
      <c r="B701" s="338"/>
      <c r="C701" s="262"/>
      <c r="D701" s="151"/>
      <c r="E701" s="152"/>
      <c r="F701" s="152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3"/>
      <c r="S701" s="157"/>
      <c r="T701" s="157"/>
      <c r="U701" s="150" t="s">
        <v>236</v>
      </c>
      <c r="V701" s="151">
        <f t="shared" si="219"/>
        <v>0</v>
      </c>
      <c r="W701" s="151">
        <f t="shared" si="219"/>
        <v>0</v>
      </c>
      <c r="X701" s="155">
        <v>0</v>
      </c>
      <c r="Y701" s="151">
        <v>0</v>
      </c>
      <c r="Z701" s="151">
        <v>0</v>
      </c>
      <c r="AA701" s="151">
        <v>0</v>
      </c>
      <c r="AB701" s="151">
        <v>0</v>
      </c>
      <c r="AC701" s="151">
        <v>0</v>
      </c>
      <c r="AD701" s="151">
        <v>0</v>
      </c>
      <c r="AE701" s="151">
        <v>0</v>
      </c>
      <c r="AF701" s="265"/>
      <c r="AG701" s="266"/>
    </row>
    <row r="702" spans="1:33" s="149" customFormat="1" ht="17.25" customHeight="1">
      <c r="A702" s="231"/>
      <c r="B702" s="338"/>
      <c r="C702" s="262"/>
      <c r="D702" s="151"/>
      <c r="E702" s="152"/>
      <c r="F702" s="152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3"/>
      <c r="S702" s="156"/>
      <c r="T702" s="156"/>
      <c r="U702" s="150" t="s">
        <v>237</v>
      </c>
      <c r="V702" s="151">
        <f t="shared" si="219"/>
        <v>0</v>
      </c>
      <c r="W702" s="151">
        <f t="shared" si="219"/>
        <v>0</v>
      </c>
      <c r="X702" s="155">
        <v>0</v>
      </c>
      <c r="Y702" s="151">
        <v>0</v>
      </c>
      <c r="Z702" s="151">
        <v>0</v>
      </c>
      <c r="AA702" s="151">
        <v>0</v>
      </c>
      <c r="AB702" s="151">
        <v>0</v>
      </c>
      <c r="AC702" s="151">
        <v>0</v>
      </c>
      <c r="AD702" s="151">
        <v>0</v>
      </c>
      <c r="AE702" s="151">
        <v>0</v>
      </c>
      <c r="AF702" s="265"/>
      <c r="AG702" s="266"/>
    </row>
    <row r="703" spans="1:33" s="149" customFormat="1" ht="17.25" customHeight="1">
      <c r="A703" s="231"/>
      <c r="B703" s="338"/>
      <c r="C703" s="262"/>
      <c r="D703" s="151"/>
      <c r="E703" s="152"/>
      <c r="F703" s="152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3"/>
      <c r="S703" s="157"/>
      <c r="T703" s="157"/>
      <c r="U703" s="150" t="s">
        <v>238</v>
      </c>
      <c r="V703" s="151">
        <f t="shared" si="219"/>
        <v>0</v>
      </c>
      <c r="W703" s="151">
        <f t="shared" si="219"/>
        <v>0</v>
      </c>
      <c r="X703" s="155">
        <v>0</v>
      </c>
      <c r="Y703" s="151">
        <v>0</v>
      </c>
      <c r="Z703" s="151">
        <v>0</v>
      </c>
      <c r="AA703" s="151">
        <v>0</v>
      </c>
      <c r="AB703" s="151">
        <v>0</v>
      </c>
      <c r="AC703" s="151">
        <v>0</v>
      </c>
      <c r="AD703" s="151">
        <v>0</v>
      </c>
      <c r="AE703" s="151">
        <v>0</v>
      </c>
      <c r="AF703" s="265"/>
      <c r="AG703" s="266"/>
    </row>
    <row r="704" spans="1:33" s="149" customFormat="1" ht="17.25" customHeight="1">
      <c r="A704" s="231"/>
      <c r="B704" s="338"/>
      <c r="C704" s="151"/>
      <c r="D704" s="151"/>
      <c r="E704" s="152"/>
      <c r="F704" s="152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3"/>
      <c r="S704" s="156"/>
      <c r="T704" s="156"/>
      <c r="U704" s="150" t="s">
        <v>244</v>
      </c>
      <c r="V704" s="151">
        <f>X704+Z704+AB704+AD704</f>
        <v>0</v>
      </c>
      <c r="W704" s="151">
        <f>Y704+AA704+AC704+AE704</f>
        <v>0</v>
      </c>
      <c r="X704" s="155">
        <v>0</v>
      </c>
      <c r="Y704" s="151">
        <v>0</v>
      </c>
      <c r="Z704" s="151">
        <v>0</v>
      </c>
      <c r="AA704" s="151">
        <v>0</v>
      </c>
      <c r="AB704" s="151">
        <v>0</v>
      </c>
      <c r="AC704" s="151">
        <v>0</v>
      </c>
      <c r="AD704" s="151">
        <v>0</v>
      </c>
      <c r="AE704" s="151">
        <v>0</v>
      </c>
      <c r="AF704" s="265"/>
      <c r="AG704" s="266"/>
    </row>
    <row r="705" spans="1:33" s="149" customFormat="1" ht="17.25" customHeight="1" thickBot="1">
      <c r="A705" s="257"/>
      <c r="B705" s="339"/>
      <c r="C705" s="158"/>
      <c r="D705" s="151"/>
      <c r="E705" s="152"/>
      <c r="F705" s="152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3"/>
      <c r="S705" s="157"/>
      <c r="T705" s="157"/>
      <c r="U705" s="150" t="s">
        <v>245</v>
      </c>
      <c r="V705" s="151">
        <f>X705+Z705+AB705+AD705</f>
        <v>0</v>
      </c>
      <c r="W705" s="151">
        <f>Y705+AA705+AC705+AE705</f>
        <v>0</v>
      </c>
      <c r="X705" s="155">
        <v>0</v>
      </c>
      <c r="Y705" s="151">
        <v>0</v>
      </c>
      <c r="Z705" s="151">
        <v>0</v>
      </c>
      <c r="AA705" s="151">
        <v>0</v>
      </c>
      <c r="AB705" s="151">
        <v>0</v>
      </c>
      <c r="AC705" s="151">
        <v>0</v>
      </c>
      <c r="AD705" s="151">
        <v>0</v>
      </c>
      <c r="AE705" s="151">
        <v>0</v>
      </c>
      <c r="AF705" s="267"/>
      <c r="AG705" s="268"/>
    </row>
    <row r="706" spans="1:33" s="101" customFormat="1" ht="17.25" customHeight="1">
      <c r="A706" s="230" t="s">
        <v>59</v>
      </c>
      <c r="B706" s="329" t="s">
        <v>65</v>
      </c>
      <c r="C706" s="245" t="s">
        <v>89</v>
      </c>
      <c r="D706" s="74"/>
      <c r="E706" s="75"/>
      <c r="F706" s="75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6"/>
      <c r="S706" s="77"/>
      <c r="T706" s="77"/>
      <c r="U706" s="73" t="s">
        <v>12</v>
      </c>
      <c r="V706" s="78">
        <f aca="true" t="shared" si="220" ref="V706:AE706">SUM(V707:V711)</f>
        <v>58439</v>
      </c>
      <c r="W706" s="78">
        <f t="shared" si="220"/>
        <v>0</v>
      </c>
      <c r="X706" s="78">
        <f t="shared" si="220"/>
        <v>14609.8</v>
      </c>
      <c r="Y706" s="78">
        <f t="shared" si="220"/>
        <v>0</v>
      </c>
      <c r="Z706" s="78">
        <f t="shared" si="220"/>
        <v>0</v>
      </c>
      <c r="AA706" s="78">
        <f t="shared" si="220"/>
        <v>0</v>
      </c>
      <c r="AB706" s="78">
        <f t="shared" si="220"/>
        <v>43829.2</v>
      </c>
      <c r="AC706" s="78">
        <f t="shared" si="220"/>
        <v>0</v>
      </c>
      <c r="AD706" s="78">
        <f t="shared" si="220"/>
        <v>0</v>
      </c>
      <c r="AE706" s="78">
        <f t="shared" si="220"/>
        <v>0</v>
      </c>
      <c r="AF706" s="331" t="s">
        <v>276</v>
      </c>
      <c r="AG706" s="332"/>
    </row>
    <row r="707" spans="1:33" s="101" customFormat="1" ht="17.25" customHeight="1">
      <c r="A707" s="231"/>
      <c r="B707" s="244"/>
      <c r="C707" s="246"/>
      <c r="D707" s="81"/>
      <c r="E707" s="82"/>
      <c r="F707" s="82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3"/>
      <c r="S707" s="84"/>
      <c r="T707" s="84"/>
      <c r="U707" s="80" t="s">
        <v>81</v>
      </c>
      <c r="V707" s="81">
        <f aca="true" t="shared" si="221" ref="V707:W711">X707+Z707+AB707+AD707</f>
        <v>0</v>
      </c>
      <c r="W707" s="81">
        <f t="shared" si="221"/>
        <v>0</v>
      </c>
      <c r="X707" s="85">
        <v>0</v>
      </c>
      <c r="Y707" s="81">
        <v>0</v>
      </c>
      <c r="Z707" s="81">
        <v>0</v>
      </c>
      <c r="AA707" s="81">
        <v>0</v>
      </c>
      <c r="AB707" s="81">
        <v>0</v>
      </c>
      <c r="AC707" s="81">
        <v>0</v>
      </c>
      <c r="AD707" s="81">
        <v>0</v>
      </c>
      <c r="AE707" s="81">
        <v>0</v>
      </c>
      <c r="AF707" s="333"/>
      <c r="AG707" s="334"/>
    </row>
    <row r="708" spans="1:33" s="101" customFormat="1" ht="17.25" customHeight="1">
      <c r="A708" s="231"/>
      <c r="B708" s="244"/>
      <c r="C708" s="246"/>
      <c r="D708" s="81"/>
      <c r="E708" s="82"/>
      <c r="F708" s="82"/>
      <c r="G708" s="81"/>
      <c r="H708" s="81">
        <v>1</v>
      </c>
      <c r="I708" s="81"/>
      <c r="J708" s="81"/>
      <c r="K708" s="81"/>
      <c r="L708" s="81"/>
      <c r="M708" s="81"/>
      <c r="N708" s="81"/>
      <c r="O708" s="81"/>
      <c r="P708" s="81"/>
      <c r="Q708" s="81"/>
      <c r="R708" s="83"/>
      <c r="S708" s="137" t="s">
        <v>284</v>
      </c>
      <c r="T708" s="137" t="s">
        <v>285</v>
      </c>
      <c r="U708" s="80" t="s">
        <v>82</v>
      </c>
      <c r="V708" s="81">
        <f t="shared" si="221"/>
        <v>58439</v>
      </c>
      <c r="W708" s="81">
        <f t="shared" si="221"/>
        <v>0</v>
      </c>
      <c r="X708" s="85">
        <v>14609.8</v>
      </c>
      <c r="Y708" s="81">
        <v>0</v>
      </c>
      <c r="Z708" s="81">
        <v>0</v>
      </c>
      <c r="AA708" s="81">
        <v>0</v>
      </c>
      <c r="AB708" s="81">
        <v>43829.2</v>
      </c>
      <c r="AC708" s="81">
        <v>0</v>
      </c>
      <c r="AD708" s="81">
        <v>0</v>
      </c>
      <c r="AE708" s="81">
        <v>0</v>
      </c>
      <c r="AF708" s="333"/>
      <c r="AG708" s="334"/>
    </row>
    <row r="709" spans="1:33" s="101" customFormat="1" ht="17.25" customHeight="1">
      <c r="A709" s="231"/>
      <c r="B709" s="244"/>
      <c r="C709" s="246"/>
      <c r="D709" s="81"/>
      <c r="E709" s="82"/>
      <c r="F709" s="82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3"/>
      <c r="S709" s="84"/>
      <c r="T709" s="84"/>
      <c r="U709" s="80" t="s">
        <v>236</v>
      </c>
      <c r="V709" s="81">
        <f t="shared" si="221"/>
        <v>0</v>
      </c>
      <c r="W709" s="81">
        <f t="shared" si="221"/>
        <v>0</v>
      </c>
      <c r="X709" s="85">
        <v>0</v>
      </c>
      <c r="Y709" s="81">
        <v>0</v>
      </c>
      <c r="Z709" s="81">
        <v>0</v>
      </c>
      <c r="AA709" s="81">
        <v>0</v>
      </c>
      <c r="AB709" s="81">
        <v>0</v>
      </c>
      <c r="AC709" s="81">
        <v>0</v>
      </c>
      <c r="AD709" s="81">
        <v>0</v>
      </c>
      <c r="AE709" s="81">
        <v>0</v>
      </c>
      <c r="AF709" s="333"/>
      <c r="AG709" s="334"/>
    </row>
    <row r="710" spans="1:33" s="101" customFormat="1" ht="17.25" customHeight="1">
      <c r="A710" s="231"/>
      <c r="B710" s="244"/>
      <c r="C710" s="246"/>
      <c r="D710" s="81"/>
      <c r="E710" s="82"/>
      <c r="F710" s="82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3"/>
      <c r="S710" s="86"/>
      <c r="T710" s="86"/>
      <c r="U710" s="80" t="s">
        <v>237</v>
      </c>
      <c r="V710" s="81">
        <f t="shared" si="221"/>
        <v>0</v>
      </c>
      <c r="W710" s="81">
        <f t="shared" si="221"/>
        <v>0</v>
      </c>
      <c r="X710" s="85">
        <v>0</v>
      </c>
      <c r="Y710" s="81">
        <v>0</v>
      </c>
      <c r="Z710" s="81">
        <v>0</v>
      </c>
      <c r="AA710" s="81">
        <v>0</v>
      </c>
      <c r="AB710" s="81">
        <v>0</v>
      </c>
      <c r="AC710" s="81">
        <v>0</v>
      </c>
      <c r="AD710" s="81">
        <v>0</v>
      </c>
      <c r="AE710" s="81">
        <v>0</v>
      </c>
      <c r="AF710" s="333"/>
      <c r="AG710" s="334"/>
    </row>
    <row r="711" spans="1:33" s="101" customFormat="1" ht="17.25" customHeight="1">
      <c r="A711" s="231"/>
      <c r="B711" s="244"/>
      <c r="C711" s="246"/>
      <c r="D711" s="81"/>
      <c r="E711" s="82"/>
      <c r="F711" s="82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3"/>
      <c r="S711" s="84"/>
      <c r="T711" s="84"/>
      <c r="U711" s="80" t="s">
        <v>238</v>
      </c>
      <c r="V711" s="81">
        <f t="shared" si="221"/>
        <v>0</v>
      </c>
      <c r="W711" s="81">
        <f t="shared" si="221"/>
        <v>0</v>
      </c>
      <c r="X711" s="85">
        <v>0</v>
      </c>
      <c r="Y711" s="81">
        <v>0</v>
      </c>
      <c r="Z711" s="81">
        <v>0</v>
      </c>
      <c r="AA711" s="81">
        <v>0</v>
      </c>
      <c r="AB711" s="81">
        <v>0</v>
      </c>
      <c r="AC711" s="81">
        <v>0</v>
      </c>
      <c r="AD711" s="81">
        <v>0</v>
      </c>
      <c r="AE711" s="81">
        <v>0</v>
      </c>
      <c r="AF711" s="333"/>
      <c r="AG711" s="334"/>
    </row>
    <row r="712" spans="1:33" s="101" customFormat="1" ht="17.25" customHeight="1">
      <c r="A712" s="231"/>
      <c r="B712" s="244"/>
      <c r="C712" s="81"/>
      <c r="D712" s="81"/>
      <c r="E712" s="82"/>
      <c r="F712" s="82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3"/>
      <c r="S712" s="86"/>
      <c r="T712" s="86"/>
      <c r="U712" s="80" t="s">
        <v>244</v>
      </c>
      <c r="V712" s="81">
        <f>X712+Z712+AB712+AD712</f>
        <v>0</v>
      </c>
      <c r="W712" s="81">
        <f>Y712+AA712+AC712+AE712</f>
        <v>0</v>
      </c>
      <c r="X712" s="85">
        <v>0</v>
      </c>
      <c r="Y712" s="81">
        <v>0</v>
      </c>
      <c r="Z712" s="81">
        <v>0</v>
      </c>
      <c r="AA712" s="81">
        <v>0</v>
      </c>
      <c r="AB712" s="81">
        <v>0</v>
      </c>
      <c r="AC712" s="81">
        <v>0</v>
      </c>
      <c r="AD712" s="81">
        <v>0</v>
      </c>
      <c r="AE712" s="81">
        <v>0</v>
      </c>
      <c r="AF712" s="333"/>
      <c r="AG712" s="334"/>
    </row>
    <row r="713" spans="1:33" s="101" customFormat="1" ht="17.25" customHeight="1" thickBot="1">
      <c r="A713" s="257"/>
      <c r="B713" s="330"/>
      <c r="C713" s="88"/>
      <c r="D713" s="81"/>
      <c r="E713" s="82"/>
      <c r="F713" s="82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3"/>
      <c r="S713" s="84"/>
      <c r="T713" s="84"/>
      <c r="U713" s="80" t="s">
        <v>245</v>
      </c>
      <c r="V713" s="81">
        <f>X713+Z713+AB713+AD713</f>
        <v>0</v>
      </c>
      <c r="W713" s="81">
        <f>Y713+AA713+AC713+AE713</f>
        <v>0</v>
      </c>
      <c r="X713" s="85">
        <v>0</v>
      </c>
      <c r="Y713" s="81">
        <v>0</v>
      </c>
      <c r="Z713" s="81">
        <v>0</v>
      </c>
      <c r="AA713" s="81">
        <v>0</v>
      </c>
      <c r="AB713" s="81">
        <v>0</v>
      </c>
      <c r="AC713" s="81">
        <v>0</v>
      </c>
      <c r="AD713" s="81">
        <v>0</v>
      </c>
      <c r="AE713" s="81">
        <v>0</v>
      </c>
      <c r="AF713" s="335"/>
      <c r="AG713" s="336"/>
    </row>
    <row r="714" spans="1:33" s="101" customFormat="1" ht="15" customHeight="1">
      <c r="A714" s="275" t="s">
        <v>61</v>
      </c>
      <c r="B714" s="329" t="s">
        <v>114</v>
      </c>
      <c r="C714" s="245"/>
      <c r="D714" s="187"/>
      <c r="E714" s="75"/>
      <c r="F714" s="75"/>
      <c r="G714" s="187"/>
      <c r="H714" s="187"/>
      <c r="I714" s="187"/>
      <c r="J714" s="187"/>
      <c r="K714" s="187"/>
      <c r="L714" s="187"/>
      <c r="M714" s="187"/>
      <c r="N714" s="187"/>
      <c r="O714" s="187"/>
      <c r="P714" s="187"/>
      <c r="Q714" s="187"/>
      <c r="R714" s="76"/>
      <c r="S714" s="191"/>
      <c r="T714" s="191"/>
      <c r="U714" s="73" t="s">
        <v>12</v>
      </c>
      <c r="V714" s="78">
        <f aca="true" t="shared" si="222" ref="V714:AE714">SUM(V715:V721)</f>
        <v>146312.8</v>
      </c>
      <c r="W714" s="78">
        <f t="shared" si="222"/>
        <v>146312.8</v>
      </c>
      <c r="X714" s="78">
        <f t="shared" si="222"/>
        <v>146312.8</v>
      </c>
      <c r="Y714" s="78">
        <f t="shared" si="222"/>
        <v>146312.8</v>
      </c>
      <c r="Z714" s="78">
        <f t="shared" si="222"/>
        <v>0</v>
      </c>
      <c r="AA714" s="78">
        <f t="shared" si="222"/>
        <v>0</v>
      </c>
      <c r="AB714" s="78">
        <f t="shared" si="222"/>
        <v>0</v>
      </c>
      <c r="AC714" s="78">
        <f t="shared" si="222"/>
        <v>0</v>
      </c>
      <c r="AD714" s="78">
        <f t="shared" si="222"/>
        <v>0</v>
      </c>
      <c r="AE714" s="78">
        <f t="shared" si="222"/>
        <v>0</v>
      </c>
      <c r="AF714" s="331" t="s">
        <v>13</v>
      </c>
      <c r="AG714" s="332"/>
    </row>
    <row r="715" spans="1:33" s="101" customFormat="1" ht="15.75">
      <c r="A715" s="276"/>
      <c r="B715" s="244"/>
      <c r="C715" s="246"/>
      <c r="D715" s="188"/>
      <c r="E715" s="82"/>
      <c r="F715" s="82"/>
      <c r="G715" s="188"/>
      <c r="H715" s="196">
        <v>1</v>
      </c>
      <c r="I715" s="196">
        <v>1</v>
      </c>
      <c r="J715" s="188"/>
      <c r="K715" s="188"/>
      <c r="L715" s="188"/>
      <c r="M715" s="188"/>
      <c r="N715" s="188"/>
      <c r="O715" s="188"/>
      <c r="P715" s="188"/>
      <c r="Q715" s="188"/>
      <c r="R715" s="83" t="s">
        <v>337</v>
      </c>
      <c r="S715" s="225" t="s">
        <v>284</v>
      </c>
      <c r="T715" s="225" t="s">
        <v>285</v>
      </c>
      <c r="U715" s="197" t="s">
        <v>81</v>
      </c>
      <c r="V715" s="196">
        <f aca="true" t="shared" si="223" ref="V715:W721">X715+Z715+AB715+AD715</f>
        <v>146312.8</v>
      </c>
      <c r="W715" s="196">
        <f t="shared" si="223"/>
        <v>146312.8</v>
      </c>
      <c r="X715" s="198">
        <v>146312.8</v>
      </c>
      <c r="Y715" s="198">
        <v>146312.8</v>
      </c>
      <c r="Z715" s="188">
        <v>0</v>
      </c>
      <c r="AA715" s="188">
        <v>0</v>
      </c>
      <c r="AB715" s="188">
        <v>0</v>
      </c>
      <c r="AC715" s="188">
        <v>0</v>
      </c>
      <c r="AD715" s="188">
        <v>0</v>
      </c>
      <c r="AE715" s="188">
        <v>0</v>
      </c>
      <c r="AF715" s="333"/>
      <c r="AG715" s="334"/>
    </row>
    <row r="716" spans="1:33" s="101" customFormat="1" ht="15.75">
      <c r="A716" s="276"/>
      <c r="B716" s="244"/>
      <c r="C716" s="246"/>
      <c r="D716" s="188"/>
      <c r="E716" s="82"/>
      <c r="F716" s="82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83"/>
      <c r="S716" s="86"/>
      <c r="T716" s="86"/>
      <c r="U716" s="80" t="s">
        <v>82</v>
      </c>
      <c r="V716" s="188">
        <f t="shared" si="223"/>
        <v>0</v>
      </c>
      <c r="W716" s="188">
        <f t="shared" si="223"/>
        <v>0</v>
      </c>
      <c r="X716" s="85">
        <v>0</v>
      </c>
      <c r="Y716" s="188">
        <v>0</v>
      </c>
      <c r="Z716" s="188">
        <v>0</v>
      </c>
      <c r="AA716" s="188">
        <v>0</v>
      </c>
      <c r="AB716" s="188">
        <v>0</v>
      </c>
      <c r="AC716" s="188">
        <v>0</v>
      </c>
      <c r="AD716" s="188">
        <v>0</v>
      </c>
      <c r="AE716" s="188">
        <v>0</v>
      </c>
      <c r="AF716" s="333"/>
      <c r="AG716" s="334"/>
    </row>
    <row r="717" spans="1:33" s="101" customFormat="1" ht="15.75">
      <c r="A717" s="276"/>
      <c r="B717" s="244"/>
      <c r="C717" s="246"/>
      <c r="D717" s="188"/>
      <c r="E717" s="82"/>
      <c r="F717" s="82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83"/>
      <c r="S717" s="192"/>
      <c r="T717" s="192"/>
      <c r="U717" s="80" t="s">
        <v>236</v>
      </c>
      <c r="V717" s="188">
        <f t="shared" si="223"/>
        <v>0</v>
      </c>
      <c r="W717" s="188">
        <f t="shared" si="223"/>
        <v>0</v>
      </c>
      <c r="X717" s="85">
        <v>0</v>
      </c>
      <c r="Y717" s="188">
        <v>0</v>
      </c>
      <c r="Z717" s="188">
        <v>0</v>
      </c>
      <c r="AA717" s="188">
        <v>0</v>
      </c>
      <c r="AB717" s="188">
        <v>0</v>
      </c>
      <c r="AC717" s="188">
        <v>0</v>
      </c>
      <c r="AD717" s="188">
        <v>0</v>
      </c>
      <c r="AE717" s="188">
        <v>0</v>
      </c>
      <c r="AF717" s="333"/>
      <c r="AG717" s="334"/>
    </row>
    <row r="718" spans="1:33" s="101" customFormat="1" ht="15.75">
      <c r="A718" s="276"/>
      <c r="B718" s="244"/>
      <c r="C718" s="246"/>
      <c r="D718" s="188"/>
      <c r="E718" s="82"/>
      <c r="F718" s="82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83"/>
      <c r="S718" s="86"/>
      <c r="T718" s="86"/>
      <c r="U718" s="80" t="s">
        <v>237</v>
      </c>
      <c r="V718" s="188">
        <f t="shared" si="223"/>
        <v>0</v>
      </c>
      <c r="W718" s="188">
        <f t="shared" si="223"/>
        <v>0</v>
      </c>
      <c r="X718" s="85">
        <v>0</v>
      </c>
      <c r="Y718" s="188">
        <v>0</v>
      </c>
      <c r="Z718" s="188">
        <v>0</v>
      </c>
      <c r="AA718" s="188">
        <v>0</v>
      </c>
      <c r="AB718" s="188">
        <v>0</v>
      </c>
      <c r="AC718" s="188">
        <v>0</v>
      </c>
      <c r="AD718" s="188">
        <v>0</v>
      </c>
      <c r="AE718" s="188">
        <v>0</v>
      </c>
      <c r="AF718" s="333"/>
      <c r="AG718" s="334"/>
    </row>
    <row r="719" spans="1:33" s="101" customFormat="1" ht="15.75">
      <c r="A719" s="276"/>
      <c r="B719" s="244"/>
      <c r="C719" s="246"/>
      <c r="D719" s="188"/>
      <c r="E719" s="82"/>
      <c r="F719" s="82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83"/>
      <c r="S719" s="192"/>
      <c r="T719" s="192"/>
      <c r="U719" s="80" t="s">
        <v>238</v>
      </c>
      <c r="V719" s="188">
        <f t="shared" si="223"/>
        <v>0</v>
      </c>
      <c r="W719" s="188">
        <f t="shared" si="223"/>
        <v>0</v>
      </c>
      <c r="X719" s="85">
        <v>0</v>
      </c>
      <c r="Y719" s="188">
        <v>0</v>
      </c>
      <c r="Z719" s="188">
        <v>0</v>
      </c>
      <c r="AA719" s="188">
        <v>0</v>
      </c>
      <c r="AB719" s="188">
        <v>0</v>
      </c>
      <c r="AC719" s="188">
        <v>0</v>
      </c>
      <c r="AD719" s="188">
        <v>0</v>
      </c>
      <c r="AE719" s="188">
        <v>0</v>
      </c>
      <c r="AF719" s="333"/>
      <c r="AG719" s="334"/>
    </row>
    <row r="720" spans="1:33" s="101" customFormat="1" ht="15.75">
      <c r="A720" s="276"/>
      <c r="B720" s="244"/>
      <c r="C720" s="188"/>
      <c r="D720" s="188"/>
      <c r="E720" s="82"/>
      <c r="F720" s="82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83"/>
      <c r="S720" s="86"/>
      <c r="T720" s="86"/>
      <c r="U720" s="80" t="s">
        <v>244</v>
      </c>
      <c r="V720" s="188">
        <f t="shared" si="223"/>
        <v>0</v>
      </c>
      <c r="W720" s="188">
        <f t="shared" si="223"/>
        <v>0</v>
      </c>
      <c r="X720" s="85">
        <v>0</v>
      </c>
      <c r="Y720" s="188">
        <v>0</v>
      </c>
      <c r="Z720" s="188">
        <v>0</v>
      </c>
      <c r="AA720" s="188">
        <v>0</v>
      </c>
      <c r="AB720" s="188">
        <v>0</v>
      </c>
      <c r="AC720" s="188">
        <v>0</v>
      </c>
      <c r="AD720" s="188">
        <v>0</v>
      </c>
      <c r="AE720" s="188">
        <v>0</v>
      </c>
      <c r="AF720" s="333"/>
      <c r="AG720" s="334"/>
    </row>
    <row r="721" spans="1:33" s="101" customFormat="1" ht="18" customHeight="1" thickBot="1">
      <c r="A721" s="277"/>
      <c r="B721" s="330"/>
      <c r="C721" s="88"/>
      <c r="D721" s="188"/>
      <c r="E721" s="82"/>
      <c r="F721" s="82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83"/>
      <c r="S721" s="192"/>
      <c r="T721" s="192"/>
      <c r="U721" s="80" t="s">
        <v>245</v>
      </c>
      <c r="V721" s="188">
        <f t="shared" si="223"/>
        <v>0</v>
      </c>
      <c r="W721" s="188">
        <f t="shared" si="223"/>
        <v>0</v>
      </c>
      <c r="X721" s="85">
        <v>0</v>
      </c>
      <c r="Y721" s="188">
        <v>0</v>
      </c>
      <c r="Z721" s="188">
        <v>0</v>
      </c>
      <c r="AA721" s="188">
        <v>0</v>
      </c>
      <c r="AB721" s="188">
        <v>0</v>
      </c>
      <c r="AC721" s="188">
        <v>0</v>
      </c>
      <c r="AD721" s="188">
        <v>0</v>
      </c>
      <c r="AE721" s="188">
        <v>0</v>
      </c>
      <c r="AF721" s="335"/>
      <c r="AG721" s="336"/>
    </row>
    <row r="722" spans="1:33" s="67" customFormat="1" ht="17.25" customHeight="1">
      <c r="A722" s="230" t="s">
        <v>63</v>
      </c>
      <c r="B722" s="232" t="s">
        <v>247</v>
      </c>
      <c r="C722" s="305"/>
      <c r="D722" s="93"/>
      <c r="E722" s="94"/>
      <c r="F722" s="94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5"/>
      <c r="S722" s="96"/>
      <c r="T722" s="96"/>
      <c r="U722" s="68" t="s">
        <v>12</v>
      </c>
      <c r="V722" s="69">
        <f aca="true" t="shared" si="224" ref="V722:AE722">SUM(V723:V729)</f>
        <v>59719.2</v>
      </c>
      <c r="W722" s="69">
        <f t="shared" si="224"/>
        <v>0</v>
      </c>
      <c r="X722" s="69">
        <f t="shared" si="224"/>
        <v>59719.2</v>
      </c>
      <c r="Y722" s="69">
        <f t="shared" si="224"/>
        <v>0</v>
      </c>
      <c r="Z722" s="69">
        <f t="shared" si="224"/>
        <v>0</v>
      </c>
      <c r="AA722" s="69">
        <f t="shared" si="224"/>
        <v>0</v>
      </c>
      <c r="AB722" s="69">
        <f t="shared" si="224"/>
        <v>0</v>
      </c>
      <c r="AC722" s="69">
        <f t="shared" si="224"/>
        <v>0</v>
      </c>
      <c r="AD722" s="69">
        <f t="shared" si="224"/>
        <v>0</v>
      </c>
      <c r="AE722" s="69">
        <f t="shared" si="224"/>
        <v>0</v>
      </c>
      <c r="AF722" s="237" t="s">
        <v>13</v>
      </c>
      <c r="AG722" s="238"/>
    </row>
    <row r="723" spans="1:33" s="67" customFormat="1" ht="17.25" customHeight="1">
      <c r="A723" s="231"/>
      <c r="B723" s="233"/>
      <c r="C723" s="306"/>
      <c r="D723" s="97"/>
      <c r="E723" s="98"/>
      <c r="F723" s="98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"/>
      <c r="S723" s="65"/>
      <c r="T723" s="65"/>
      <c r="U723" s="66" t="s">
        <v>81</v>
      </c>
      <c r="V723" s="97">
        <f aca="true" t="shared" si="225" ref="V723:V729">X723+Z723+AB723+AD723</f>
        <v>0</v>
      </c>
      <c r="W723" s="97">
        <f aca="true" t="shared" si="226" ref="W723:W729">Y723+AA723+AC723+AE723</f>
        <v>0</v>
      </c>
      <c r="X723" s="71">
        <v>0</v>
      </c>
      <c r="Y723" s="97">
        <v>0</v>
      </c>
      <c r="Z723" s="97">
        <v>0</v>
      </c>
      <c r="AA723" s="97">
        <v>0</v>
      </c>
      <c r="AB723" s="97">
        <v>0</v>
      </c>
      <c r="AC723" s="97">
        <v>0</v>
      </c>
      <c r="AD723" s="97">
        <v>0</v>
      </c>
      <c r="AE723" s="97">
        <v>0</v>
      </c>
      <c r="AF723" s="239"/>
      <c r="AG723" s="240"/>
    </row>
    <row r="724" spans="1:33" s="67" customFormat="1" ht="17.25" customHeight="1">
      <c r="A724" s="231"/>
      <c r="B724" s="233"/>
      <c r="C724" s="306"/>
      <c r="D724" s="97"/>
      <c r="E724" s="98"/>
      <c r="F724" s="98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"/>
      <c r="S724" s="99"/>
      <c r="T724" s="99"/>
      <c r="U724" s="66" t="s">
        <v>82</v>
      </c>
      <c r="V724" s="97">
        <f t="shared" si="225"/>
        <v>0</v>
      </c>
      <c r="W724" s="97">
        <f t="shared" si="226"/>
        <v>0</v>
      </c>
      <c r="X724" s="71">
        <v>0</v>
      </c>
      <c r="Y724" s="97">
        <v>0</v>
      </c>
      <c r="Z724" s="97">
        <v>0</v>
      </c>
      <c r="AA724" s="97">
        <v>0</v>
      </c>
      <c r="AB724" s="97">
        <v>0</v>
      </c>
      <c r="AC724" s="97">
        <v>0</v>
      </c>
      <c r="AD724" s="97">
        <v>0</v>
      </c>
      <c r="AE724" s="97">
        <v>0</v>
      </c>
      <c r="AF724" s="239"/>
      <c r="AG724" s="240"/>
    </row>
    <row r="725" spans="1:33" s="67" customFormat="1" ht="17.25" customHeight="1">
      <c r="A725" s="231"/>
      <c r="B725" s="233"/>
      <c r="C725" s="306"/>
      <c r="D725" s="97"/>
      <c r="E725" s="98"/>
      <c r="F725" s="98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"/>
      <c r="S725" s="65"/>
      <c r="T725" s="65"/>
      <c r="U725" s="66" t="s">
        <v>236</v>
      </c>
      <c r="V725" s="97">
        <f t="shared" si="225"/>
        <v>0</v>
      </c>
      <c r="W725" s="97">
        <f t="shared" si="226"/>
        <v>0</v>
      </c>
      <c r="X725" s="71">
        <v>0</v>
      </c>
      <c r="Y725" s="97">
        <v>0</v>
      </c>
      <c r="Z725" s="97">
        <v>0</v>
      </c>
      <c r="AA725" s="97">
        <v>0</v>
      </c>
      <c r="AB725" s="97">
        <v>0</v>
      </c>
      <c r="AC725" s="97">
        <v>0</v>
      </c>
      <c r="AD725" s="97">
        <v>0</v>
      </c>
      <c r="AE725" s="97">
        <v>0</v>
      </c>
      <c r="AF725" s="239"/>
      <c r="AG725" s="240"/>
    </row>
    <row r="726" spans="1:33" s="67" customFormat="1" ht="17.25" customHeight="1">
      <c r="A726" s="231"/>
      <c r="B726" s="233"/>
      <c r="C726" s="306"/>
      <c r="D726" s="97"/>
      <c r="E726" s="98"/>
      <c r="F726" s="98"/>
      <c r="G726" s="97"/>
      <c r="H726" s="97">
        <v>1</v>
      </c>
      <c r="I726" s="97"/>
      <c r="J726" s="97"/>
      <c r="K726" s="97"/>
      <c r="L726" s="97"/>
      <c r="M726" s="97"/>
      <c r="N726" s="97"/>
      <c r="O726" s="97"/>
      <c r="P726" s="97"/>
      <c r="Q726" s="97"/>
      <c r="R726" s="9"/>
      <c r="S726" s="135" t="s">
        <v>284</v>
      </c>
      <c r="T726" s="135" t="s">
        <v>285</v>
      </c>
      <c r="U726" s="66" t="s">
        <v>237</v>
      </c>
      <c r="V726" s="133">
        <f>X726+Z726+AB726+AD726</f>
        <v>59719.2</v>
      </c>
      <c r="W726" s="133">
        <f>Y726+AA726+AC726+AE726</f>
        <v>0</v>
      </c>
      <c r="X726" s="71">
        <v>59719.2</v>
      </c>
      <c r="Y726" s="97">
        <v>0</v>
      </c>
      <c r="Z726" s="97">
        <v>0</v>
      </c>
      <c r="AA726" s="97">
        <v>0</v>
      </c>
      <c r="AB726" s="97">
        <v>0</v>
      </c>
      <c r="AC726" s="97">
        <v>0</v>
      </c>
      <c r="AD726" s="97">
        <v>0</v>
      </c>
      <c r="AE726" s="97">
        <v>0</v>
      </c>
      <c r="AF726" s="239"/>
      <c r="AG726" s="240"/>
    </row>
    <row r="727" spans="1:33" s="67" customFormat="1" ht="17.25" customHeight="1">
      <c r="A727" s="231"/>
      <c r="B727" s="233"/>
      <c r="C727" s="306"/>
      <c r="D727" s="97"/>
      <c r="E727" s="98"/>
      <c r="F727" s="98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"/>
      <c r="S727" s="65"/>
      <c r="T727" s="65"/>
      <c r="U727" s="66" t="s">
        <v>238</v>
      </c>
      <c r="V727" s="97">
        <f t="shared" si="225"/>
        <v>0</v>
      </c>
      <c r="W727" s="97">
        <f t="shared" si="226"/>
        <v>0</v>
      </c>
      <c r="X727" s="71">
        <v>0</v>
      </c>
      <c r="Y727" s="97">
        <v>0</v>
      </c>
      <c r="Z727" s="97">
        <v>0</v>
      </c>
      <c r="AA727" s="97">
        <v>0</v>
      </c>
      <c r="AB727" s="97">
        <v>0</v>
      </c>
      <c r="AC727" s="97">
        <v>0</v>
      </c>
      <c r="AD727" s="97">
        <v>0</v>
      </c>
      <c r="AE727" s="97">
        <v>0</v>
      </c>
      <c r="AF727" s="239"/>
      <c r="AG727" s="240"/>
    </row>
    <row r="728" spans="1:33" s="67" customFormat="1" ht="17.25" customHeight="1">
      <c r="A728" s="231"/>
      <c r="B728" s="233"/>
      <c r="C728" s="97"/>
      <c r="D728" s="97"/>
      <c r="E728" s="98"/>
      <c r="F728" s="98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"/>
      <c r="S728" s="99"/>
      <c r="T728" s="99"/>
      <c r="U728" s="66" t="s">
        <v>244</v>
      </c>
      <c r="V728" s="97">
        <f t="shared" si="225"/>
        <v>0</v>
      </c>
      <c r="W728" s="97">
        <f t="shared" si="226"/>
        <v>0</v>
      </c>
      <c r="X728" s="71">
        <v>0</v>
      </c>
      <c r="Y728" s="97">
        <v>0</v>
      </c>
      <c r="Z728" s="97">
        <v>0</v>
      </c>
      <c r="AA728" s="97">
        <v>0</v>
      </c>
      <c r="AB728" s="97">
        <v>0</v>
      </c>
      <c r="AC728" s="97">
        <v>0</v>
      </c>
      <c r="AD728" s="97">
        <v>0</v>
      </c>
      <c r="AE728" s="97">
        <v>0</v>
      </c>
      <c r="AF728" s="239"/>
      <c r="AG728" s="240"/>
    </row>
    <row r="729" spans="1:33" s="67" customFormat="1" ht="17.25" customHeight="1" thickBot="1">
      <c r="A729" s="257"/>
      <c r="B729" s="272"/>
      <c r="C729" s="100"/>
      <c r="D729" s="97"/>
      <c r="E729" s="98"/>
      <c r="F729" s="98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"/>
      <c r="S729" s="65"/>
      <c r="T729" s="65"/>
      <c r="U729" s="66" t="s">
        <v>245</v>
      </c>
      <c r="V729" s="97">
        <f t="shared" si="225"/>
        <v>0</v>
      </c>
      <c r="W729" s="97">
        <f t="shared" si="226"/>
        <v>0</v>
      </c>
      <c r="X729" s="71">
        <v>0</v>
      </c>
      <c r="Y729" s="97">
        <v>0</v>
      </c>
      <c r="Z729" s="97">
        <v>0</v>
      </c>
      <c r="AA729" s="97">
        <v>0</v>
      </c>
      <c r="AB729" s="97">
        <v>0</v>
      </c>
      <c r="AC729" s="97">
        <v>0</v>
      </c>
      <c r="AD729" s="97">
        <v>0</v>
      </c>
      <c r="AE729" s="97">
        <v>0</v>
      </c>
      <c r="AF729" s="273"/>
      <c r="AG729" s="274"/>
    </row>
    <row r="730" spans="1:33" s="67" customFormat="1" ht="17.25" customHeight="1">
      <c r="A730" s="230" t="s">
        <v>64</v>
      </c>
      <c r="B730" s="232" t="s">
        <v>248</v>
      </c>
      <c r="C730" s="305"/>
      <c r="D730" s="93"/>
      <c r="E730" s="94"/>
      <c r="F730" s="94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5"/>
      <c r="S730" s="96"/>
      <c r="T730" s="96"/>
      <c r="U730" s="68" t="s">
        <v>12</v>
      </c>
      <c r="V730" s="69">
        <f aca="true" t="shared" si="227" ref="V730:AE730">SUM(V731:V737)</f>
        <v>89687</v>
      </c>
      <c r="W730" s="69">
        <f t="shared" si="227"/>
        <v>0</v>
      </c>
      <c r="X730" s="69">
        <f t="shared" si="227"/>
        <v>89687</v>
      </c>
      <c r="Y730" s="69">
        <f t="shared" si="227"/>
        <v>0</v>
      </c>
      <c r="Z730" s="69">
        <f t="shared" si="227"/>
        <v>0</v>
      </c>
      <c r="AA730" s="69">
        <f t="shared" si="227"/>
        <v>0</v>
      </c>
      <c r="AB730" s="69">
        <f t="shared" si="227"/>
        <v>0</v>
      </c>
      <c r="AC730" s="69">
        <f t="shared" si="227"/>
        <v>0</v>
      </c>
      <c r="AD730" s="69">
        <f t="shared" si="227"/>
        <v>0</v>
      </c>
      <c r="AE730" s="69">
        <f t="shared" si="227"/>
        <v>0</v>
      </c>
      <c r="AF730" s="237" t="s">
        <v>13</v>
      </c>
      <c r="AG730" s="238"/>
    </row>
    <row r="731" spans="1:33" s="67" customFormat="1" ht="17.25" customHeight="1">
      <c r="A731" s="231"/>
      <c r="B731" s="233"/>
      <c r="C731" s="306"/>
      <c r="D731" s="97"/>
      <c r="E731" s="98"/>
      <c r="F731" s="98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"/>
      <c r="S731" s="65"/>
      <c r="T731" s="65"/>
      <c r="U731" s="66" t="s">
        <v>81</v>
      </c>
      <c r="V731" s="97">
        <f aca="true" t="shared" si="228" ref="V731:V736">X731+Z731+AB731+AD731</f>
        <v>0</v>
      </c>
      <c r="W731" s="97">
        <f aca="true" t="shared" si="229" ref="W731:W736">Y731+AA731+AC731+AE731</f>
        <v>0</v>
      </c>
      <c r="X731" s="71">
        <v>0</v>
      </c>
      <c r="Y731" s="97">
        <v>0</v>
      </c>
      <c r="Z731" s="97">
        <v>0</v>
      </c>
      <c r="AA731" s="97">
        <v>0</v>
      </c>
      <c r="AB731" s="97">
        <v>0</v>
      </c>
      <c r="AC731" s="97">
        <v>0</v>
      </c>
      <c r="AD731" s="97">
        <v>0</v>
      </c>
      <c r="AE731" s="97">
        <v>0</v>
      </c>
      <c r="AF731" s="239"/>
      <c r="AG731" s="240"/>
    </row>
    <row r="732" spans="1:33" s="67" customFormat="1" ht="17.25" customHeight="1">
      <c r="A732" s="231"/>
      <c r="B732" s="233"/>
      <c r="C732" s="306"/>
      <c r="D732" s="97"/>
      <c r="E732" s="98"/>
      <c r="F732" s="98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"/>
      <c r="S732" s="99"/>
      <c r="T732" s="99"/>
      <c r="U732" s="66" t="s">
        <v>82</v>
      </c>
      <c r="V732" s="97">
        <f t="shared" si="228"/>
        <v>0</v>
      </c>
      <c r="W732" s="97">
        <f t="shared" si="229"/>
        <v>0</v>
      </c>
      <c r="X732" s="71">
        <v>0</v>
      </c>
      <c r="Y732" s="97">
        <v>0</v>
      </c>
      <c r="Z732" s="97">
        <v>0</v>
      </c>
      <c r="AA732" s="97">
        <v>0</v>
      </c>
      <c r="AB732" s="97">
        <v>0</v>
      </c>
      <c r="AC732" s="97">
        <v>0</v>
      </c>
      <c r="AD732" s="97">
        <v>0</v>
      </c>
      <c r="AE732" s="97">
        <v>0</v>
      </c>
      <c r="AF732" s="239"/>
      <c r="AG732" s="240"/>
    </row>
    <row r="733" spans="1:33" s="67" customFormat="1" ht="17.25" customHeight="1">
      <c r="A733" s="231"/>
      <c r="B733" s="233"/>
      <c r="C733" s="306"/>
      <c r="D733" s="97"/>
      <c r="E733" s="98"/>
      <c r="F733" s="98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"/>
      <c r="S733" s="65"/>
      <c r="T733" s="65"/>
      <c r="U733" s="66" t="s">
        <v>236</v>
      </c>
      <c r="V733" s="97">
        <f t="shared" si="228"/>
        <v>0</v>
      </c>
      <c r="W733" s="97">
        <f t="shared" si="229"/>
        <v>0</v>
      </c>
      <c r="X733" s="71">
        <v>0</v>
      </c>
      <c r="Y733" s="97">
        <v>0</v>
      </c>
      <c r="Z733" s="97">
        <v>0</v>
      </c>
      <c r="AA733" s="97">
        <v>0</v>
      </c>
      <c r="AB733" s="97">
        <v>0</v>
      </c>
      <c r="AC733" s="97">
        <v>0</v>
      </c>
      <c r="AD733" s="97">
        <v>0</v>
      </c>
      <c r="AE733" s="97">
        <v>0</v>
      </c>
      <c r="AF733" s="239"/>
      <c r="AG733" s="240"/>
    </row>
    <row r="734" spans="1:33" s="67" customFormat="1" ht="17.25" customHeight="1">
      <c r="A734" s="231"/>
      <c r="B734" s="233"/>
      <c r="C734" s="306"/>
      <c r="D734" s="97"/>
      <c r="E734" s="98"/>
      <c r="F734" s="98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"/>
      <c r="S734" s="182"/>
      <c r="T734" s="182"/>
      <c r="U734" s="66" t="s">
        <v>237</v>
      </c>
      <c r="V734" s="133">
        <f>X734+Z734+AB734+AD734</f>
        <v>0</v>
      </c>
      <c r="W734" s="133">
        <f>Y734+AA734+AC734+AE734</f>
        <v>0</v>
      </c>
      <c r="X734" s="71">
        <v>0</v>
      </c>
      <c r="Y734" s="97">
        <v>0</v>
      </c>
      <c r="Z734" s="97">
        <v>0</v>
      </c>
      <c r="AA734" s="97">
        <v>0</v>
      </c>
      <c r="AB734" s="97">
        <v>0</v>
      </c>
      <c r="AC734" s="97">
        <v>0</v>
      </c>
      <c r="AD734" s="97">
        <v>0</v>
      </c>
      <c r="AE734" s="97">
        <v>0</v>
      </c>
      <c r="AF734" s="239"/>
      <c r="AG734" s="240"/>
    </row>
    <row r="735" spans="1:33" s="67" customFormat="1" ht="17.25" customHeight="1">
      <c r="A735" s="231"/>
      <c r="B735" s="233"/>
      <c r="C735" s="306"/>
      <c r="D735" s="97"/>
      <c r="E735" s="98"/>
      <c r="F735" s="98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"/>
      <c r="S735" s="65"/>
      <c r="T735" s="65"/>
      <c r="U735" s="66" t="s">
        <v>238</v>
      </c>
      <c r="V735" s="97">
        <f t="shared" si="228"/>
        <v>0</v>
      </c>
      <c r="W735" s="97">
        <f t="shared" si="229"/>
        <v>0</v>
      </c>
      <c r="X735" s="71">
        <v>0</v>
      </c>
      <c r="Y735" s="97">
        <v>0</v>
      </c>
      <c r="Z735" s="97">
        <v>0</v>
      </c>
      <c r="AA735" s="97">
        <v>0</v>
      </c>
      <c r="AB735" s="97">
        <v>0</v>
      </c>
      <c r="AC735" s="97">
        <v>0</v>
      </c>
      <c r="AD735" s="97">
        <v>0</v>
      </c>
      <c r="AE735" s="97">
        <v>0</v>
      </c>
      <c r="AF735" s="239"/>
      <c r="AG735" s="240"/>
    </row>
    <row r="736" spans="1:33" s="67" customFormat="1" ht="17.25" customHeight="1">
      <c r="A736" s="231"/>
      <c r="B736" s="233"/>
      <c r="C736" s="97"/>
      <c r="D736" s="97"/>
      <c r="E736" s="98"/>
      <c r="F736" s="98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"/>
      <c r="S736" s="99"/>
      <c r="T736" s="99"/>
      <c r="U736" s="66" t="s">
        <v>244</v>
      </c>
      <c r="V736" s="97">
        <f t="shared" si="228"/>
        <v>0</v>
      </c>
      <c r="W736" s="97">
        <f t="shared" si="229"/>
        <v>0</v>
      </c>
      <c r="X736" s="71">
        <v>0</v>
      </c>
      <c r="Y736" s="97">
        <v>0</v>
      </c>
      <c r="Z736" s="97">
        <v>0</v>
      </c>
      <c r="AA736" s="97">
        <v>0</v>
      </c>
      <c r="AB736" s="97">
        <v>0</v>
      </c>
      <c r="AC736" s="97">
        <v>0</v>
      </c>
      <c r="AD736" s="97">
        <v>0</v>
      </c>
      <c r="AE736" s="97">
        <v>0</v>
      </c>
      <c r="AF736" s="239"/>
      <c r="AG736" s="240"/>
    </row>
    <row r="737" spans="1:33" s="67" customFormat="1" ht="17.25" customHeight="1" thickBot="1">
      <c r="A737" s="257"/>
      <c r="B737" s="272"/>
      <c r="C737" s="100"/>
      <c r="D737" s="97"/>
      <c r="E737" s="98"/>
      <c r="F737" s="98"/>
      <c r="G737" s="97"/>
      <c r="H737" s="97">
        <v>1</v>
      </c>
      <c r="I737" s="97"/>
      <c r="J737" s="97"/>
      <c r="K737" s="97"/>
      <c r="L737" s="97"/>
      <c r="M737" s="97"/>
      <c r="N737" s="97"/>
      <c r="O737" s="97"/>
      <c r="P737" s="97"/>
      <c r="Q737" s="97"/>
      <c r="R737" s="9"/>
      <c r="S737" s="135" t="s">
        <v>284</v>
      </c>
      <c r="T737" s="135" t="s">
        <v>285</v>
      </c>
      <c r="U737" s="66" t="s">
        <v>245</v>
      </c>
      <c r="V737" s="172">
        <f>X737+Z737+AB737+AD737</f>
        <v>89687</v>
      </c>
      <c r="W737" s="172">
        <f>Y737+AA737+AC737+AE737</f>
        <v>0</v>
      </c>
      <c r="X737" s="71">
        <v>89687</v>
      </c>
      <c r="Y737" s="97">
        <v>0</v>
      </c>
      <c r="Z737" s="97">
        <v>0</v>
      </c>
      <c r="AA737" s="97">
        <v>0</v>
      </c>
      <c r="AB737" s="97">
        <v>0</v>
      </c>
      <c r="AC737" s="97">
        <v>0</v>
      </c>
      <c r="AD737" s="97">
        <v>0</v>
      </c>
      <c r="AE737" s="97">
        <v>0</v>
      </c>
      <c r="AF737" s="273"/>
      <c r="AG737" s="274"/>
    </row>
    <row r="738" spans="1:33" s="67" customFormat="1" ht="17.25" customHeight="1">
      <c r="A738" s="230" t="s">
        <v>66</v>
      </c>
      <c r="B738" s="232" t="s">
        <v>249</v>
      </c>
      <c r="C738" s="305"/>
      <c r="D738" s="93"/>
      <c r="E738" s="94"/>
      <c r="F738" s="94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5"/>
      <c r="S738" s="96"/>
      <c r="T738" s="96"/>
      <c r="U738" s="68" t="s">
        <v>12</v>
      </c>
      <c r="V738" s="69">
        <f aca="true" t="shared" si="230" ref="V738:AE738">SUM(V739:V745)</f>
        <v>288372</v>
      </c>
      <c r="W738" s="69">
        <f t="shared" si="230"/>
        <v>0</v>
      </c>
      <c r="X738" s="69">
        <f t="shared" si="230"/>
        <v>288372</v>
      </c>
      <c r="Y738" s="69">
        <f t="shared" si="230"/>
        <v>0</v>
      </c>
      <c r="Z738" s="69">
        <f t="shared" si="230"/>
        <v>0</v>
      </c>
      <c r="AA738" s="69">
        <f t="shared" si="230"/>
        <v>0</v>
      </c>
      <c r="AB738" s="69">
        <f t="shared" si="230"/>
        <v>0</v>
      </c>
      <c r="AC738" s="69">
        <f t="shared" si="230"/>
        <v>0</v>
      </c>
      <c r="AD738" s="69">
        <f t="shared" si="230"/>
        <v>0</v>
      </c>
      <c r="AE738" s="69">
        <f t="shared" si="230"/>
        <v>0</v>
      </c>
      <c r="AF738" s="237" t="s">
        <v>13</v>
      </c>
      <c r="AG738" s="238"/>
    </row>
    <row r="739" spans="1:33" s="67" customFormat="1" ht="17.25" customHeight="1">
      <c r="A739" s="231"/>
      <c r="B739" s="233"/>
      <c r="C739" s="306"/>
      <c r="D739" s="97"/>
      <c r="E739" s="98"/>
      <c r="F739" s="98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"/>
      <c r="S739" s="65"/>
      <c r="T739" s="65"/>
      <c r="U739" s="66" t="s">
        <v>81</v>
      </c>
      <c r="V739" s="97">
        <f aca="true" t="shared" si="231" ref="V739:W744">X739+Z739+AB739+AD739</f>
        <v>0</v>
      </c>
      <c r="W739" s="97">
        <f t="shared" si="231"/>
        <v>0</v>
      </c>
      <c r="X739" s="71">
        <v>0</v>
      </c>
      <c r="Y739" s="97">
        <v>0</v>
      </c>
      <c r="Z739" s="97">
        <v>0</v>
      </c>
      <c r="AA739" s="97">
        <v>0</v>
      </c>
      <c r="AB739" s="97">
        <v>0</v>
      </c>
      <c r="AC739" s="97">
        <v>0</v>
      </c>
      <c r="AD739" s="97">
        <v>0</v>
      </c>
      <c r="AE739" s="97">
        <v>0</v>
      </c>
      <c r="AF739" s="239"/>
      <c r="AG739" s="240"/>
    </row>
    <row r="740" spans="1:33" s="67" customFormat="1" ht="17.25" customHeight="1">
      <c r="A740" s="231"/>
      <c r="B740" s="233"/>
      <c r="C740" s="306"/>
      <c r="D740" s="97"/>
      <c r="E740" s="98"/>
      <c r="F740" s="98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"/>
      <c r="S740" s="99"/>
      <c r="T740" s="99"/>
      <c r="U740" s="66" t="s">
        <v>82</v>
      </c>
      <c r="V740" s="97">
        <f t="shared" si="231"/>
        <v>0</v>
      </c>
      <c r="W740" s="97">
        <f t="shared" si="231"/>
        <v>0</v>
      </c>
      <c r="X740" s="71">
        <v>0</v>
      </c>
      <c r="Y740" s="97">
        <v>0</v>
      </c>
      <c r="Z740" s="97">
        <v>0</v>
      </c>
      <c r="AA740" s="97">
        <v>0</v>
      </c>
      <c r="AB740" s="97">
        <v>0</v>
      </c>
      <c r="AC740" s="97">
        <v>0</v>
      </c>
      <c r="AD740" s="97">
        <v>0</v>
      </c>
      <c r="AE740" s="97">
        <v>0</v>
      </c>
      <c r="AF740" s="239"/>
      <c r="AG740" s="240"/>
    </row>
    <row r="741" spans="1:33" s="67" customFormat="1" ht="17.25" customHeight="1">
      <c r="A741" s="231"/>
      <c r="B741" s="233"/>
      <c r="C741" s="306"/>
      <c r="D741" s="97"/>
      <c r="E741" s="98"/>
      <c r="F741" s="98"/>
      <c r="G741" s="97"/>
      <c r="H741" s="97">
        <v>1</v>
      </c>
      <c r="I741" s="97"/>
      <c r="J741" s="97"/>
      <c r="K741" s="97"/>
      <c r="L741" s="97"/>
      <c r="M741" s="97"/>
      <c r="N741" s="97"/>
      <c r="O741" s="97"/>
      <c r="P741" s="97"/>
      <c r="Q741" s="97"/>
      <c r="R741" s="9"/>
      <c r="S741" s="212" t="s">
        <v>284</v>
      </c>
      <c r="T741" s="212" t="s">
        <v>285</v>
      </c>
      <c r="U741" s="66" t="s">
        <v>236</v>
      </c>
      <c r="V741" s="210">
        <f>X741+Z741+AB741+AD741</f>
        <v>288372</v>
      </c>
      <c r="W741" s="210">
        <f>Y741+AA741+AC741+AE741</f>
        <v>0</v>
      </c>
      <c r="X741" s="71">
        <v>288372</v>
      </c>
      <c r="Y741" s="97">
        <v>0</v>
      </c>
      <c r="Z741" s="97">
        <v>0</v>
      </c>
      <c r="AA741" s="97">
        <v>0</v>
      </c>
      <c r="AB741" s="97">
        <v>0</v>
      </c>
      <c r="AC741" s="97">
        <v>0</v>
      </c>
      <c r="AD741" s="97">
        <v>0</v>
      </c>
      <c r="AE741" s="97">
        <v>0</v>
      </c>
      <c r="AF741" s="239"/>
      <c r="AG741" s="240"/>
    </row>
    <row r="742" spans="1:33" s="67" customFormat="1" ht="17.25" customHeight="1">
      <c r="A742" s="231"/>
      <c r="B742" s="233"/>
      <c r="C742" s="306"/>
      <c r="D742" s="97"/>
      <c r="E742" s="98"/>
      <c r="F742" s="98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"/>
      <c r="S742" s="182"/>
      <c r="T742" s="182"/>
      <c r="U742" s="66" t="s">
        <v>237</v>
      </c>
      <c r="V742" s="133">
        <f>X742+Z742+AB742+AD742</f>
        <v>0</v>
      </c>
      <c r="W742" s="133">
        <f>Y742+AA742+AC742+AE742</f>
        <v>0</v>
      </c>
      <c r="X742" s="71">
        <v>0</v>
      </c>
      <c r="Y742" s="97">
        <v>0</v>
      </c>
      <c r="Z742" s="97">
        <v>0</v>
      </c>
      <c r="AA742" s="97">
        <v>0</v>
      </c>
      <c r="AB742" s="97">
        <v>0</v>
      </c>
      <c r="AC742" s="97">
        <v>0</v>
      </c>
      <c r="AD742" s="97">
        <v>0</v>
      </c>
      <c r="AE742" s="97">
        <v>0</v>
      </c>
      <c r="AF742" s="239"/>
      <c r="AG742" s="240"/>
    </row>
    <row r="743" spans="1:33" s="67" customFormat="1" ht="17.25" customHeight="1">
      <c r="A743" s="231"/>
      <c r="B743" s="233"/>
      <c r="C743" s="306"/>
      <c r="D743" s="97"/>
      <c r="E743" s="98"/>
      <c r="F743" s="98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"/>
      <c r="S743" s="65"/>
      <c r="T743" s="65"/>
      <c r="U743" s="66" t="s">
        <v>238</v>
      </c>
      <c r="V743" s="97">
        <f t="shared" si="231"/>
        <v>0</v>
      </c>
      <c r="W743" s="97">
        <f t="shared" si="231"/>
        <v>0</v>
      </c>
      <c r="X743" s="71">
        <v>0</v>
      </c>
      <c r="Y743" s="97">
        <v>0</v>
      </c>
      <c r="Z743" s="97">
        <v>0</v>
      </c>
      <c r="AA743" s="97">
        <v>0</v>
      </c>
      <c r="AB743" s="97">
        <v>0</v>
      </c>
      <c r="AC743" s="97">
        <v>0</v>
      </c>
      <c r="AD743" s="97">
        <v>0</v>
      </c>
      <c r="AE743" s="97">
        <v>0</v>
      </c>
      <c r="AF743" s="239"/>
      <c r="AG743" s="240"/>
    </row>
    <row r="744" spans="1:33" s="67" customFormat="1" ht="17.25" customHeight="1">
      <c r="A744" s="231"/>
      <c r="B744" s="233"/>
      <c r="C744" s="97"/>
      <c r="D744" s="97"/>
      <c r="E744" s="98"/>
      <c r="F744" s="98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"/>
      <c r="S744" s="99"/>
      <c r="T744" s="99"/>
      <c r="U744" s="66" t="s">
        <v>244</v>
      </c>
      <c r="V744" s="97">
        <f t="shared" si="231"/>
        <v>0</v>
      </c>
      <c r="W744" s="97">
        <f t="shared" si="231"/>
        <v>0</v>
      </c>
      <c r="X744" s="71">
        <v>0</v>
      </c>
      <c r="Y744" s="97">
        <v>0</v>
      </c>
      <c r="Z744" s="97">
        <v>0</v>
      </c>
      <c r="AA744" s="97">
        <v>0</v>
      </c>
      <c r="AB744" s="97">
        <v>0</v>
      </c>
      <c r="AC744" s="97">
        <v>0</v>
      </c>
      <c r="AD744" s="97">
        <v>0</v>
      </c>
      <c r="AE744" s="97">
        <v>0</v>
      </c>
      <c r="AF744" s="239"/>
      <c r="AG744" s="240"/>
    </row>
    <row r="745" spans="1:33" s="67" customFormat="1" ht="17.25" customHeight="1" thickBot="1">
      <c r="A745" s="257"/>
      <c r="B745" s="272"/>
      <c r="C745" s="100"/>
      <c r="D745" s="97"/>
      <c r="E745" s="98"/>
      <c r="F745" s="98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"/>
      <c r="S745" s="135"/>
      <c r="T745" s="135"/>
      <c r="U745" s="66" t="s">
        <v>245</v>
      </c>
      <c r="V745" s="172">
        <f>X745+Z745+AB745+AD745</f>
        <v>0</v>
      </c>
      <c r="W745" s="172">
        <f>Y745+AA745+AC745+AE745</f>
        <v>0</v>
      </c>
      <c r="X745" s="71">
        <v>0</v>
      </c>
      <c r="Y745" s="97">
        <v>0</v>
      </c>
      <c r="Z745" s="97">
        <v>0</v>
      </c>
      <c r="AA745" s="97">
        <v>0</v>
      </c>
      <c r="AB745" s="97">
        <v>0</v>
      </c>
      <c r="AC745" s="97">
        <v>0</v>
      </c>
      <c r="AD745" s="97">
        <v>0</v>
      </c>
      <c r="AE745" s="97">
        <v>0</v>
      </c>
      <c r="AF745" s="273"/>
      <c r="AG745" s="274"/>
    </row>
    <row r="746" spans="1:33" s="67" customFormat="1" ht="17.25" customHeight="1">
      <c r="A746" s="230" t="s">
        <v>67</v>
      </c>
      <c r="B746" s="232" t="s">
        <v>117</v>
      </c>
      <c r="C746" s="305"/>
      <c r="D746" s="93"/>
      <c r="E746" s="94"/>
      <c r="F746" s="94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5"/>
      <c r="S746" s="96"/>
      <c r="T746" s="96"/>
      <c r="U746" s="68" t="s">
        <v>12</v>
      </c>
      <c r="V746" s="69">
        <f aca="true" t="shared" si="232" ref="V746:AE746">SUM(V747:V751)</f>
        <v>0</v>
      </c>
      <c r="W746" s="69">
        <f t="shared" si="232"/>
        <v>0</v>
      </c>
      <c r="X746" s="69">
        <f t="shared" si="232"/>
        <v>0</v>
      </c>
      <c r="Y746" s="69">
        <f t="shared" si="232"/>
        <v>0</v>
      </c>
      <c r="Z746" s="69">
        <f t="shared" si="232"/>
        <v>0</v>
      </c>
      <c r="AA746" s="69">
        <f t="shared" si="232"/>
        <v>0</v>
      </c>
      <c r="AB746" s="69">
        <f t="shared" si="232"/>
        <v>0</v>
      </c>
      <c r="AC746" s="69">
        <f t="shared" si="232"/>
        <v>0</v>
      </c>
      <c r="AD746" s="69">
        <f t="shared" si="232"/>
        <v>0</v>
      </c>
      <c r="AE746" s="69">
        <f t="shared" si="232"/>
        <v>0</v>
      </c>
      <c r="AF746" s="237" t="s">
        <v>13</v>
      </c>
      <c r="AG746" s="238"/>
    </row>
    <row r="747" spans="1:33" s="67" customFormat="1" ht="17.25" customHeight="1">
      <c r="A747" s="231"/>
      <c r="B747" s="233"/>
      <c r="C747" s="306"/>
      <c r="D747" s="97"/>
      <c r="E747" s="98"/>
      <c r="F747" s="98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"/>
      <c r="S747" s="65"/>
      <c r="T747" s="65"/>
      <c r="U747" s="66" t="s">
        <v>81</v>
      </c>
      <c r="V747" s="97">
        <f aca="true" t="shared" si="233" ref="V747:W751">X747+Z747+AB747+AD747</f>
        <v>0</v>
      </c>
      <c r="W747" s="97">
        <f t="shared" si="233"/>
        <v>0</v>
      </c>
      <c r="X747" s="71">
        <v>0</v>
      </c>
      <c r="Y747" s="97">
        <v>0</v>
      </c>
      <c r="Z747" s="97">
        <v>0</v>
      </c>
      <c r="AA747" s="97">
        <v>0</v>
      </c>
      <c r="AB747" s="97">
        <v>0</v>
      </c>
      <c r="AC747" s="97">
        <v>0</v>
      </c>
      <c r="AD747" s="97">
        <v>0</v>
      </c>
      <c r="AE747" s="97">
        <v>0</v>
      </c>
      <c r="AF747" s="239"/>
      <c r="AG747" s="240"/>
    </row>
    <row r="748" spans="1:33" s="67" customFormat="1" ht="17.25" customHeight="1">
      <c r="A748" s="231"/>
      <c r="B748" s="233"/>
      <c r="C748" s="306"/>
      <c r="D748" s="97"/>
      <c r="E748" s="98"/>
      <c r="F748" s="98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"/>
      <c r="S748" s="99"/>
      <c r="T748" s="99"/>
      <c r="U748" s="66" t="s">
        <v>82</v>
      </c>
      <c r="V748" s="97">
        <f t="shared" si="233"/>
        <v>0</v>
      </c>
      <c r="W748" s="97">
        <f t="shared" si="233"/>
        <v>0</v>
      </c>
      <c r="X748" s="71">
        <v>0</v>
      </c>
      <c r="Y748" s="97">
        <v>0</v>
      </c>
      <c r="Z748" s="97">
        <v>0</v>
      </c>
      <c r="AA748" s="97">
        <v>0</v>
      </c>
      <c r="AB748" s="97">
        <v>0</v>
      </c>
      <c r="AC748" s="97">
        <v>0</v>
      </c>
      <c r="AD748" s="97">
        <v>0</v>
      </c>
      <c r="AE748" s="97">
        <v>0</v>
      </c>
      <c r="AF748" s="239"/>
      <c r="AG748" s="240"/>
    </row>
    <row r="749" spans="1:33" s="67" customFormat="1" ht="17.25" customHeight="1">
      <c r="A749" s="231"/>
      <c r="B749" s="233"/>
      <c r="C749" s="306"/>
      <c r="D749" s="97"/>
      <c r="E749" s="98"/>
      <c r="F749" s="98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"/>
      <c r="S749" s="65"/>
      <c r="T749" s="65"/>
      <c r="U749" s="66" t="s">
        <v>236</v>
      </c>
      <c r="V749" s="97">
        <f t="shared" si="233"/>
        <v>0</v>
      </c>
      <c r="W749" s="97">
        <f t="shared" si="233"/>
        <v>0</v>
      </c>
      <c r="X749" s="71">
        <v>0</v>
      </c>
      <c r="Y749" s="97">
        <v>0</v>
      </c>
      <c r="Z749" s="97">
        <v>0</v>
      </c>
      <c r="AA749" s="97">
        <v>0</v>
      </c>
      <c r="AB749" s="97">
        <v>0</v>
      </c>
      <c r="AC749" s="97">
        <v>0</v>
      </c>
      <c r="AD749" s="97">
        <v>0</v>
      </c>
      <c r="AE749" s="97">
        <v>0</v>
      </c>
      <c r="AF749" s="239"/>
      <c r="AG749" s="240"/>
    </row>
    <row r="750" spans="1:33" s="67" customFormat="1" ht="17.25" customHeight="1">
      <c r="A750" s="231"/>
      <c r="B750" s="233"/>
      <c r="C750" s="306"/>
      <c r="D750" s="97"/>
      <c r="E750" s="98"/>
      <c r="F750" s="98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"/>
      <c r="S750" s="182"/>
      <c r="T750" s="182"/>
      <c r="U750" s="66" t="s">
        <v>237</v>
      </c>
      <c r="V750" s="133">
        <f>X750+Z750+AB750+AD750</f>
        <v>0</v>
      </c>
      <c r="W750" s="133">
        <f>Y750+AA750+AC750+AE750</f>
        <v>0</v>
      </c>
      <c r="X750" s="71">
        <v>0</v>
      </c>
      <c r="Y750" s="97">
        <v>0</v>
      </c>
      <c r="Z750" s="97">
        <v>0</v>
      </c>
      <c r="AA750" s="97">
        <v>0</v>
      </c>
      <c r="AB750" s="97">
        <v>0</v>
      </c>
      <c r="AC750" s="97">
        <v>0</v>
      </c>
      <c r="AD750" s="97">
        <v>0</v>
      </c>
      <c r="AE750" s="97">
        <v>0</v>
      </c>
      <c r="AF750" s="239"/>
      <c r="AG750" s="240"/>
    </row>
    <row r="751" spans="1:33" s="67" customFormat="1" ht="17.25" customHeight="1">
      <c r="A751" s="231"/>
      <c r="B751" s="233"/>
      <c r="C751" s="306"/>
      <c r="D751" s="97"/>
      <c r="E751" s="98"/>
      <c r="F751" s="98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"/>
      <c r="S751" s="65"/>
      <c r="T751" s="65"/>
      <c r="U751" s="66" t="s">
        <v>238</v>
      </c>
      <c r="V751" s="97">
        <f t="shared" si="233"/>
        <v>0</v>
      </c>
      <c r="W751" s="97">
        <f t="shared" si="233"/>
        <v>0</v>
      </c>
      <c r="X751" s="71">
        <v>0</v>
      </c>
      <c r="Y751" s="97">
        <v>0</v>
      </c>
      <c r="Z751" s="97">
        <v>0</v>
      </c>
      <c r="AA751" s="97">
        <v>0</v>
      </c>
      <c r="AB751" s="97">
        <v>0</v>
      </c>
      <c r="AC751" s="97">
        <v>0</v>
      </c>
      <c r="AD751" s="97">
        <v>0</v>
      </c>
      <c r="AE751" s="97">
        <v>0</v>
      </c>
      <c r="AF751" s="239"/>
      <c r="AG751" s="240"/>
    </row>
    <row r="752" spans="1:33" s="67" customFormat="1" ht="17.25" customHeight="1">
      <c r="A752" s="231"/>
      <c r="B752" s="233"/>
      <c r="C752" s="97"/>
      <c r="D752" s="97"/>
      <c r="E752" s="98"/>
      <c r="F752" s="98"/>
      <c r="G752" s="97"/>
      <c r="H752" s="97">
        <v>1</v>
      </c>
      <c r="I752" s="97"/>
      <c r="J752" s="97"/>
      <c r="K752" s="97"/>
      <c r="L752" s="97"/>
      <c r="M752" s="97"/>
      <c r="N752" s="97"/>
      <c r="O752" s="97"/>
      <c r="P752" s="97"/>
      <c r="Q752" s="97"/>
      <c r="R752" s="9"/>
      <c r="S752" s="135" t="s">
        <v>284</v>
      </c>
      <c r="T752" s="135" t="s">
        <v>285</v>
      </c>
      <c r="U752" s="66" t="s">
        <v>244</v>
      </c>
      <c r="V752" s="172">
        <f>X752+Z752+AB752+AD752</f>
        <v>15713.3</v>
      </c>
      <c r="W752" s="172">
        <f>Y752+AA752+AC752+AE752</f>
        <v>0</v>
      </c>
      <c r="X752" s="71">
        <v>15713.3</v>
      </c>
      <c r="Y752" s="97">
        <v>0</v>
      </c>
      <c r="Z752" s="97">
        <v>0</v>
      </c>
      <c r="AA752" s="97">
        <v>0</v>
      </c>
      <c r="AB752" s="97">
        <v>0</v>
      </c>
      <c r="AC752" s="97">
        <v>0</v>
      </c>
      <c r="AD752" s="97">
        <v>0</v>
      </c>
      <c r="AE752" s="97">
        <v>0</v>
      </c>
      <c r="AF752" s="239"/>
      <c r="AG752" s="240"/>
    </row>
    <row r="753" spans="1:33" s="67" customFormat="1" ht="17.25" customHeight="1" thickBot="1">
      <c r="A753" s="257"/>
      <c r="B753" s="272"/>
      <c r="C753" s="100"/>
      <c r="D753" s="97"/>
      <c r="E753" s="98"/>
      <c r="F753" s="98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"/>
      <c r="U753" s="66" t="s">
        <v>245</v>
      </c>
      <c r="V753" s="97">
        <f>X753+Z753+AB753+AD753</f>
        <v>0</v>
      </c>
      <c r="W753" s="97">
        <f>Y753+AA753+AC753+AE753</f>
        <v>0</v>
      </c>
      <c r="X753" s="71">
        <v>0</v>
      </c>
      <c r="Y753" s="97">
        <v>0</v>
      </c>
      <c r="Z753" s="97">
        <v>0</v>
      </c>
      <c r="AA753" s="97">
        <v>0</v>
      </c>
      <c r="AB753" s="97">
        <v>0</v>
      </c>
      <c r="AC753" s="97">
        <v>0</v>
      </c>
      <c r="AD753" s="97">
        <v>0</v>
      </c>
      <c r="AE753" s="97">
        <v>0</v>
      </c>
      <c r="AF753" s="273"/>
      <c r="AG753" s="274"/>
    </row>
    <row r="754" spans="1:33" s="67" customFormat="1" ht="17.25" customHeight="1">
      <c r="A754" s="230" t="s">
        <v>76</v>
      </c>
      <c r="B754" s="232" t="s">
        <v>126</v>
      </c>
      <c r="C754" s="305"/>
      <c r="D754" s="93"/>
      <c r="E754" s="94"/>
      <c r="F754" s="94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5"/>
      <c r="S754" s="96"/>
      <c r="T754" s="96"/>
      <c r="U754" s="68" t="s">
        <v>12</v>
      </c>
      <c r="V754" s="69">
        <f aca="true" t="shared" si="234" ref="V754:AE754">SUM(V755:V761)</f>
        <v>10940.1</v>
      </c>
      <c r="W754" s="69">
        <f t="shared" si="234"/>
        <v>0</v>
      </c>
      <c r="X754" s="69">
        <f t="shared" si="234"/>
        <v>10940.1</v>
      </c>
      <c r="Y754" s="69">
        <f t="shared" si="234"/>
        <v>0</v>
      </c>
      <c r="Z754" s="69">
        <f t="shared" si="234"/>
        <v>0</v>
      </c>
      <c r="AA754" s="69">
        <f t="shared" si="234"/>
        <v>0</v>
      </c>
      <c r="AB754" s="69">
        <f t="shared" si="234"/>
        <v>0</v>
      </c>
      <c r="AC754" s="69">
        <f t="shared" si="234"/>
        <v>0</v>
      </c>
      <c r="AD754" s="69">
        <f t="shared" si="234"/>
        <v>0</v>
      </c>
      <c r="AE754" s="69">
        <f t="shared" si="234"/>
        <v>0</v>
      </c>
      <c r="AF754" s="237" t="s">
        <v>13</v>
      </c>
      <c r="AG754" s="238"/>
    </row>
    <row r="755" spans="1:33" s="67" customFormat="1" ht="17.25" customHeight="1">
      <c r="A755" s="231"/>
      <c r="B755" s="233"/>
      <c r="C755" s="306"/>
      <c r="D755" s="97"/>
      <c r="E755" s="98"/>
      <c r="F755" s="98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"/>
      <c r="S755" s="65"/>
      <c r="T755" s="65"/>
      <c r="U755" s="66" t="s">
        <v>81</v>
      </c>
      <c r="V755" s="97">
        <f aca="true" t="shared" si="235" ref="V755:W760">X755+Z755+AB755+AD755</f>
        <v>0</v>
      </c>
      <c r="W755" s="97">
        <f t="shared" si="235"/>
        <v>0</v>
      </c>
      <c r="X755" s="71">
        <v>0</v>
      </c>
      <c r="Y755" s="97">
        <v>0</v>
      </c>
      <c r="Z755" s="97">
        <v>0</v>
      </c>
      <c r="AA755" s="97">
        <v>0</v>
      </c>
      <c r="AB755" s="97">
        <v>0</v>
      </c>
      <c r="AC755" s="97">
        <v>0</v>
      </c>
      <c r="AD755" s="97">
        <v>0</v>
      </c>
      <c r="AE755" s="97">
        <v>0</v>
      </c>
      <c r="AF755" s="239"/>
      <c r="AG755" s="240"/>
    </row>
    <row r="756" spans="1:33" s="67" customFormat="1" ht="17.25" customHeight="1">
      <c r="A756" s="231"/>
      <c r="B756" s="233"/>
      <c r="C756" s="306"/>
      <c r="D756" s="97"/>
      <c r="E756" s="98"/>
      <c r="F756" s="98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"/>
      <c r="S756" s="99"/>
      <c r="T756" s="99"/>
      <c r="U756" s="66" t="s">
        <v>82</v>
      </c>
      <c r="V756" s="97">
        <f t="shared" si="235"/>
        <v>0</v>
      </c>
      <c r="W756" s="97">
        <f t="shared" si="235"/>
        <v>0</v>
      </c>
      <c r="X756" s="71">
        <v>0</v>
      </c>
      <c r="Y756" s="97">
        <v>0</v>
      </c>
      <c r="Z756" s="97">
        <v>0</v>
      </c>
      <c r="AA756" s="97">
        <v>0</v>
      </c>
      <c r="AB756" s="97">
        <v>0</v>
      </c>
      <c r="AC756" s="97">
        <v>0</v>
      </c>
      <c r="AD756" s="97">
        <v>0</v>
      </c>
      <c r="AE756" s="97">
        <v>0</v>
      </c>
      <c r="AF756" s="239"/>
      <c r="AG756" s="240"/>
    </row>
    <row r="757" spans="1:33" s="67" customFormat="1" ht="17.25" customHeight="1">
      <c r="A757" s="231"/>
      <c r="B757" s="233"/>
      <c r="C757" s="306"/>
      <c r="D757" s="97"/>
      <c r="E757" s="98"/>
      <c r="F757" s="98"/>
      <c r="G757" s="97"/>
      <c r="H757" s="97">
        <v>1</v>
      </c>
      <c r="I757" s="97"/>
      <c r="J757" s="97"/>
      <c r="K757" s="97"/>
      <c r="L757" s="97"/>
      <c r="M757" s="97"/>
      <c r="N757" s="97"/>
      <c r="O757" s="97"/>
      <c r="P757" s="97"/>
      <c r="Q757" s="97"/>
      <c r="R757" s="9"/>
      <c r="S757" s="212" t="s">
        <v>284</v>
      </c>
      <c r="T757" s="212" t="s">
        <v>285</v>
      </c>
      <c r="U757" s="66" t="s">
        <v>236</v>
      </c>
      <c r="V757" s="210">
        <f>X757+Z757+AB757+AD757</f>
        <v>10940.1</v>
      </c>
      <c r="W757" s="210">
        <f>Y757+AA757+AC757+AE757</f>
        <v>0</v>
      </c>
      <c r="X757" s="71">
        <v>10940.1</v>
      </c>
      <c r="Y757" s="97">
        <v>0</v>
      </c>
      <c r="Z757" s="97">
        <v>0</v>
      </c>
      <c r="AA757" s="97">
        <v>0</v>
      </c>
      <c r="AB757" s="97">
        <v>0</v>
      </c>
      <c r="AC757" s="97">
        <v>0</v>
      </c>
      <c r="AD757" s="97">
        <v>0</v>
      </c>
      <c r="AE757" s="97">
        <v>0</v>
      </c>
      <c r="AF757" s="239"/>
      <c r="AG757" s="240"/>
    </row>
    <row r="758" spans="1:33" s="67" customFormat="1" ht="17.25" customHeight="1">
      <c r="A758" s="231"/>
      <c r="B758" s="233"/>
      <c r="C758" s="306"/>
      <c r="D758" s="97"/>
      <c r="E758" s="98"/>
      <c r="F758" s="98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"/>
      <c r="U758" s="66" t="s">
        <v>237</v>
      </c>
      <c r="V758" s="133">
        <f>X758+Z758+AB758+AD758</f>
        <v>0</v>
      </c>
      <c r="W758" s="133">
        <f>Y758+AA758+AC758+AE758</f>
        <v>0</v>
      </c>
      <c r="X758" s="71">
        <v>0</v>
      </c>
      <c r="Y758" s="97">
        <v>0</v>
      </c>
      <c r="Z758" s="97">
        <v>0</v>
      </c>
      <c r="AA758" s="97">
        <v>0</v>
      </c>
      <c r="AB758" s="97">
        <v>0</v>
      </c>
      <c r="AC758" s="97">
        <v>0</v>
      </c>
      <c r="AD758" s="97">
        <v>0</v>
      </c>
      <c r="AE758" s="97">
        <v>0</v>
      </c>
      <c r="AF758" s="239"/>
      <c r="AG758" s="240"/>
    </row>
    <row r="759" spans="1:33" s="67" customFormat="1" ht="17.25" customHeight="1">
      <c r="A759" s="231"/>
      <c r="B759" s="233"/>
      <c r="C759" s="306"/>
      <c r="D759" s="97"/>
      <c r="E759" s="98"/>
      <c r="F759" s="98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"/>
      <c r="S759" s="65"/>
      <c r="T759" s="65"/>
      <c r="U759" s="66" t="s">
        <v>238</v>
      </c>
      <c r="V759" s="97">
        <f t="shared" si="235"/>
        <v>0</v>
      </c>
      <c r="W759" s="97">
        <f t="shared" si="235"/>
        <v>0</v>
      </c>
      <c r="X759" s="71">
        <v>0</v>
      </c>
      <c r="Y759" s="97">
        <v>0</v>
      </c>
      <c r="Z759" s="97">
        <v>0</v>
      </c>
      <c r="AA759" s="97">
        <v>0</v>
      </c>
      <c r="AB759" s="97">
        <v>0</v>
      </c>
      <c r="AC759" s="97">
        <v>0</v>
      </c>
      <c r="AD759" s="97">
        <v>0</v>
      </c>
      <c r="AE759" s="97">
        <v>0</v>
      </c>
      <c r="AF759" s="239"/>
      <c r="AG759" s="240"/>
    </row>
    <row r="760" spans="1:33" s="67" customFormat="1" ht="17.25" customHeight="1">
      <c r="A760" s="231"/>
      <c r="B760" s="233"/>
      <c r="C760" s="97"/>
      <c r="D760" s="97"/>
      <c r="E760" s="98"/>
      <c r="F760" s="98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"/>
      <c r="S760" s="99"/>
      <c r="T760" s="99"/>
      <c r="U760" s="66" t="s">
        <v>244</v>
      </c>
      <c r="V760" s="97">
        <f t="shared" si="235"/>
        <v>0</v>
      </c>
      <c r="W760" s="97">
        <f t="shared" si="235"/>
        <v>0</v>
      </c>
      <c r="X760" s="71">
        <v>0</v>
      </c>
      <c r="Y760" s="97">
        <v>0</v>
      </c>
      <c r="Z760" s="97">
        <v>0</v>
      </c>
      <c r="AA760" s="97">
        <v>0</v>
      </c>
      <c r="AB760" s="97">
        <v>0</v>
      </c>
      <c r="AC760" s="97">
        <v>0</v>
      </c>
      <c r="AD760" s="97">
        <v>0</v>
      </c>
      <c r="AE760" s="97">
        <v>0</v>
      </c>
      <c r="AF760" s="239"/>
      <c r="AG760" s="240"/>
    </row>
    <row r="761" spans="1:33" s="67" customFormat="1" ht="17.25" customHeight="1" thickBot="1">
      <c r="A761" s="257"/>
      <c r="B761" s="272"/>
      <c r="C761" s="100"/>
      <c r="D761" s="97"/>
      <c r="E761" s="98"/>
      <c r="F761" s="98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"/>
      <c r="S761" s="135"/>
      <c r="T761" s="135"/>
      <c r="U761" s="66" t="s">
        <v>245</v>
      </c>
      <c r="V761" s="172">
        <v>0</v>
      </c>
      <c r="W761" s="172">
        <f>Y761+AA761+AC761+AE761</f>
        <v>0</v>
      </c>
      <c r="X761" s="71">
        <v>0</v>
      </c>
      <c r="Y761" s="97">
        <v>0</v>
      </c>
      <c r="Z761" s="97">
        <v>0</v>
      </c>
      <c r="AA761" s="97">
        <v>0</v>
      </c>
      <c r="AB761" s="97">
        <v>0</v>
      </c>
      <c r="AC761" s="97">
        <v>0</v>
      </c>
      <c r="AD761" s="97">
        <v>0</v>
      </c>
      <c r="AE761" s="97">
        <v>0</v>
      </c>
      <c r="AF761" s="273"/>
      <c r="AG761" s="274"/>
    </row>
    <row r="762" spans="1:33" s="67" customFormat="1" ht="17.25" customHeight="1">
      <c r="A762" s="230" t="s">
        <v>74</v>
      </c>
      <c r="B762" s="232" t="s">
        <v>127</v>
      </c>
      <c r="C762" s="305"/>
      <c r="D762" s="93"/>
      <c r="E762" s="94"/>
      <c r="F762" s="94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5"/>
      <c r="S762" s="96"/>
      <c r="T762" s="96"/>
      <c r="U762" s="68" t="s">
        <v>12</v>
      </c>
      <c r="V762" s="69">
        <f aca="true" t="shared" si="236" ref="V762:AE762">SUM(V763:V769)</f>
        <v>133628</v>
      </c>
      <c r="W762" s="69">
        <f t="shared" si="236"/>
        <v>0</v>
      </c>
      <c r="X762" s="69">
        <f t="shared" si="236"/>
        <v>133628</v>
      </c>
      <c r="Y762" s="69">
        <f t="shared" si="236"/>
        <v>0</v>
      </c>
      <c r="Z762" s="69">
        <f t="shared" si="236"/>
        <v>0</v>
      </c>
      <c r="AA762" s="69">
        <f t="shared" si="236"/>
        <v>0</v>
      </c>
      <c r="AB762" s="69">
        <f t="shared" si="236"/>
        <v>0</v>
      </c>
      <c r="AC762" s="69">
        <f t="shared" si="236"/>
        <v>0</v>
      </c>
      <c r="AD762" s="69">
        <f t="shared" si="236"/>
        <v>0</v>
      </c>
      <c r="AE762" s="69">
        <f t="shared" si="236"/>
        <v>0</v>
      </c>
      <c r="AF762" s="237" t="s">
        <v>13</v>
      </c>
      <c r="AG762" s="238"/>
    </row>
    <row r="763" spans="1:33" s="67" customFormat="1" ht="17.25" customHeight="1">
      <c r="A763" s="231"/>
      <c r="B763" s="233"/>
      <c r="C763" s="306"/>
      <c r="D763" s="97"/>
      <c r="E763" s="98"/>
      <c r="F763" s="98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"/>
      <c r="S763" s="65"/>
      <c r="T763" s="65"/>
      <c r="U763" s="66" t="s">
        <v>81</v>
      </c>
      <c r="V763" s="97">
        <f aca="true" t="shared" si="237" ref="V763:V769">X763+Z763+AB763+AD763</f>
        <v>0</v>
      </c>
      <c r="W763" s="97">
        <f aca="true" t="shared" si="238" ref="W763:W769">Y763+AA763+AC763+AE763</f>
        <v>0</v>
      </c>
      <c r="X763" s="71">
        <v>0</v>
      </c>
      <c r="Y763" s="97">
        <v>0</v>
      </c>
      <c r="Z763" s="97">
        <v>0</v>
      </c>
      <c r="AA763" s="97">
        <v>0</v>
      </c>
      <c r="AB763" s="97">
        <v>0</v>
      </c>
      <c r="AC763" s="97">
        <v>0</v>
      </c>
      <c r="AD763" s="97">
        <v>0</v>
      </c>
      <c r="AE763" s="97">
        <v>0</v>
      </c>
      <c r="AF763" s="239"/>
      <c r="AG763" s="240"/>
    </row>
    <row r="764" spans="1:33" s="67" customFormat="1" ht="17.25" customHeight="1">
      <c r="A764" s="231"/>
      <c r="B764" s="233"/>
      <c r="C764" s="306"/>
      <c r="D764" s="97"/>
      <c r="E764" s="98"/>
      <c r="F764" s="98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"/>
      <c r="S764" s="99"/>
      <c r="T764" s="99"/>
      <c r="U764" s="66" t="s">
        <v>82</v>
      </c>
      <c r="V764" s="97">
        <f t="shared" si="237"/>
        <v>0</v>
      </c>
      <c r="W764" s="97">
        <f t="shared" si="238"/>
        <v>0</v>
      </c>
      <c r="X764" s="71">
        <v>0</v>
      </c>
      <c r="Y764" s="97">
        <v>0</v>
      </c>
      <c r="Z764" s="97">
        <v>0</v>
      </c>
      <c r="AA764" s="97">
        <v>0</v>
      </c>
      <c r="AB764" s="97">
        <v>0</v>
      </c>
      <c r="AC764" s="97">
        <v>0</v>
      </c>
      <c r="AD764" s="97">
        <v>0</v>
      </c>
      <c r="AE764" s="97">
        <v>0</v>
      </c>
      <c r="AF764" s="239"/>
      <c r="AG764" s="240"/>
    </row>
    <row r="765" spans="1:33" s="67" customFormat="1" ht="17.25" customHeight="1">
      <c r="A765" s="231"/>
      <c r="B765" s="233"/>
      <c r="C765" s="306"/>
      <c r="D765" s="97"/>
      <c r="E765" s="98"/>
      <c r="F765" s="98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"/>
      <c r="S765" s="65"/>
      <c r="T765" s="65"/>
      <c r="U765" s="66" t="s">
        <v>236</v>
      </c>
      <c r="V765" s="97">
        <f t="shared" si="237"/>
        <v>0</v>
      </c>
      <c r="W765" s="97">
        <f t="shared" si="238"/>
        <v>0</v>
      </c>
      <c r="X765" s="71">
        <v>0</v>
      </c>
      <c r="Y765" s="97">
        <v>0</v>
      </c>
      <c r="Z765" s="97">
        <v>0</v>
      </c>
      <c r="AA765" s="97">
        <v>0</v>
      </c>
      <c r="AB765" s="97">
        <v>0</v>
      </c>
      <c r="AC765" s="97">
        <v>0</v>
      </c>
      <c r="AD765" s="97">
        <v>0</v>
      </c>
      <c r="AE765" s="97">
        <v>0</v>
      </c>
      <c r="AF765" s="239"/>
      <c r="AG765" s="240"/>
    </row>
    <row r="766" spans="1:33" s="67" customFormat="1" ht="17.25" customHeight="1">
      <c r="A766" s="231"/>
      <c r="B766" s="233"/>
      <c r="C766" s="306"/>
      <c r="D766" s="97"/>
      <c r="E766" s="98"/>
      <c r="F766" s="98"/>
      <c r="G766" s="97"/>
      <c r="H766" s="173">
        <v>1</v>
      </c>
      <c r="I766" s="97"/>
      <c r="J766" s="97"/>
      <c r="K766" s="97"/>
      <c r="L766" s="97"/>
      <c r="M766" s="97"/>
      <c r="N766" s="97"/>
      <c r="O766" s="97"/>
      <c r="P766" s="97"/>
      <c r="Q766" s="97"/>
      <c r="R766" s="9"/>
      <c r="S766" s="135" t="s">
        <v>284</v>
      </c>
      <c r="T766" s="135" t="s">
        <v>285</v>
      </c>
      <c r="U766" s="66" t="s">
        <v>237</v>
      </c>
      <c r="V766" s="133">
        <f>X766+Z766+AB766+AD766</f>
        <v>14425</v>
      </c>
      <c r="W766" s="133">
        <f>Y766+AA766+AC766+AE766</f>
        <v>0</v>
      </c>
      <c r="X766" s="71">
        <v>14425</v>
      </c>
      <c r="Y766" s="97">
        <v>0</v>
      </c>
      <c r="Z766" s="97">
        <v>0</v>
      </c>
      <c r="AA766" s="97">
        <v>0</v>
      </c>
      <c r="AB766" s="97">
        <v>0</v>
      </c>
      <c r="AC766" s="97">
        <v>0</v>
      </c>
      <c r="AD766" s="97">
        <v>0</v>
      </c>
      <c r="AE766" s="97">
        <v>0</v>
      </c>
      <c r="AF766" s="239"/>
      <c r="AG766" s="240"/>
    </row>
    <row r="767" spans="1:33" s="67" customFormat="1" ht="17.25" customHeight="1">
      <c r="A767" s="231"/>
      <c r="B767" s="233"/>
      <c r="C767" s="306"/>
      <c r="D767" s="97"/>
      <c r="E767" s="98"/>
      <c r="F767" s="98"/>
      <c r="G767" s="97"/>
      <c r="H767" s="173">
        <v>1</v>
      </c>
      <c r="I767" s="97"/>
      <c r="J767" s="97"/>
      <c r="K767" s="97"/>
      <c r="L767" s="97"/>
      <c r="M767" s="97"/>
      <c r="N767" s="97"/>
      <c r="O767" s="97"/>
      <c r="P767" s="97"/>
      <c r="Q767" s="97"/>
      <c r="R767" s="9"/>
      <c r="S767" s="135" t="s">
        <v>284</v>
      </c>
      <c r="T767" s="135" t="s">
        <v>285</v>
      </c>
      <c r="U767" s="66" t="s">
        <v>238</v>
      </c>
      <c r="V767" s="133">
        <f>X767+Z767+AB767+AD767</f>
        <v>119203</v>
      </c>
      <c r="W767" s="133">
        <f>Y767+AA767+AC767+AE767</f>
        <v>0</v>
      </c>
      <c r="X767" s="71">
        <v>119203</v>
      </c>
      <c r="Y767" s="97">
        <v>0</v>
      </c>
      <c r="Z767" s="97">
        <v>0</v>
      </c>
      <c r="AA767" s="97">
        <v>0</v>
      </c>
      <c r="AB767" s="97">
        <v>0</v>
      </c>
      <c r="AC767" s="97">
        <v>0</v>
      </c>
      <c r="AD767" s="97">
        <v>0</v>
      </c>
      <c r="AE767" s="97">
        <v>0</v>
      </c>
      <c r="AF767" s="239"/>
      <c r="AG767" s="240"/>
    </row>
    <row r="768" spans="1:33" s="67" customFormat="1" ht="17.25" customHeight="1">
      <c r="A768" s="231"/>
      <c r="B768" s="233"/>
      <c r="C768" s="97"/>
      <c r="D768" s="97"/>
      <c r="E768" s="98"/>
      <c r="F768" s="98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"/>
      <c r="S768" s="99"/>
      <c r="T768" s="99"/>
      <c r="U768" s="66" t="s">
        <v>244</v>
      </c>
      <c r="V768" s="97">
        <f t="shared" si="237"/>
        <v>0</v>
      </c>
      <c r="W768" s="97">
        <f t="shared" si="238"/>
        <v>0</v>
      </c>
      <c r="X768" s="71">
        <v>0</v>
      </c>
      <c r="Y768" s="97">
        <v>0</v>
      </c>
      <c r="Z768" s="97">
        <v>0</v>
      </c>
      <c r="AA768" s="97">
        <v>0</v>
      </c>
      <c r="AB768" s="97">
        <v>0</v>
      </c>
      <c r="AC768" s="97">
        <v>0</v>
      </c>
      <c r="AD768" s="97">
        <v>0</v>
      </c>
      <c r="AE768" s="97">
        <v>0</v>
      </c>
      <c r="AF768" s="239"/>
      <c r="AG768" s="240"/>
    </row>
    <row r="769" spans="1:33" s="67" customFormat="1" ht="17.25" customHeight="1" thickBot="1">
      <c r="A769" s="257"/>
      <c r="B769" s="272"/>
      <c r="C769" s="100"/>
      <c r="D769" s="97"/>
      <c r="E769" s="98"/>
      <c r="F769" s="98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"/>
      <c r="S769" s="65"/>
      <c r="T769" s="65"/>
      <c r="U769" s="66" t="s">
        <v>245</v>
      </c>
      <c r="V769" s="97">
        <f t="shared" si="237"/>
        <v>0</v>
      </c>
      <c r="W769" s="97">
        <f t="shared" si="238"/>
        <v>0</v>
      </c>
      <c r="X769" s="71">
        <v>0</v>
      </c>
      <c r="Y769" s="97">
        <v>0</v>
      </c>
      <c r="Z769" s="97">
        <v>0</v>
      </c>
      <c r="AA769" s="97">
        <v>0</v>
      </c>
      <c r="AB769" s="97">
        <v>0</v>
      </c>
      <c r="AC769" s="97">
        <v>0</v>
      </c>
      <c r="AD769" s="97">
        <v>0</v>
      </c>
      <c r="AE769" s="97">
        <v>0</v>
      </c>
      <c r="AF769" s="273"/>
      <c r="AG769" s="274"/>
    </row>
    <row r="770" spans="1:33" s="67" customFormat="1" ht="17.25" customHeight="1">
      <c r="A770" s="230" t="s">
        <v>83</v>
      </c>
      <c r="B770" s="232" t="s">
        <v>251</v>
      </c>
      <c r="C770" s="305"/>
      <c r="D770" s="93"/>
      <c r="E770" s="94"/>
      <c r="F770" s="94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5"/>
      <c r="S770" s="96"/>
      <c r="T770" s="96"/>
      <c r="U770" s="68" t="s">
        <v>12</v>
      </c>
      <c r="V770" s="69">
        <f aca="true" t="shared" si="239" ref="V770:AE770">SUM(V771:V777)</f>
        <v>113652</v>
      </c>
      <c r="W770" s="69">
        <f t="shared" si="239"/>
        <v>0</v>
      </c>
      <c r="X770" s="69">
        <f t="shared" si="239"/>
        <v>113652</v>
      </c>
      <c r="Y770" s="69">
        <f t="shared" si="239"/>
        <v>0</v>
      </c>
      <c r="Z770" s="69">
        <f t="shared" si="239"/>
        <v>0</v>
      </c>
      <c r="AA770" s="69">
        <f t="shared" si="239"/>
        <v>0</v>
      </c>
      <c r="AB770" s="69">
        <f t="shared" si="239"/>
        <v>0</v>
      </c>
      <c r="AC770" s="69">
        <f t="shared" si="239"/>
        <v>0</v>
      </c>
      <c r="AD770" s="69">
        <f t="shared" si="239"/>
        <v>0</v>
      </c>
      <c r="AE770" s="69">
        <f t="shared" si="239"/>
        <v>0</v>
      </c>
      <c r="AF770" s="237" t="s">
        <v>13</v>
      </c>
      <c r="AG770" s="238"/>
    </row>
    <row r="771" spans="1:33" s="67" customFormat="1" ht="17.25" customHeight="1">
      <c r="A771" s="231"/>
      <c r="B771" s="233"/>
      <c r="C771" s="306"/>
      <c r="D771" s="97"/>
      <c r="E771" s="98"/>
      <c r="F771" s="98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"/>
      <c r="S771" s="65"/>
      <c r="T771" s="65"/>
      <c r="U771" s="66" t="s">
        <v>81</v>
      </c>
      <c r="V771" s="97">
        <f aca="true" t="shared" si="240" ref="V771:V777">X771+Z771+AB771+AD771</f>
        <v>0</v>
      </c>
      <c r="W771" s="97">
        <f aca="true" t="shared" si="241" ref="W771:W777">Y771+AA771+AC771+AE771</f>
        <v>0</v>
      </c>
      <c r="X771" s="71">
        <v>0</v>
      </c>
      <c r="Y771" s="97">
        <v>0</v>
      </c>
      <c r="Z771" s="97">
        <v>0</v>
      </c>
      <c r="AA771" s="97">
        <v>0</v>
      </c>
      <c r="AB771" s="97">
        <v>0</v>
      </c>
      <c r="AC771" s="97">
        <v>0</v>
      </c>
      <c r="AD771" s="97">
        <v>0</v>
      </c>
      <c r="AE771" s="97">
        <v>0</v>
      </c>
      <c r="AF771" s="239"/>
      <c r="AG771" s="240"/>
    </row>
    <row r="772" spans="1:33" s="67" customFormat="1" ht="17.25" customHeight="1">
      <c r="A772" s="231"/>
      <c r="B772" s="233"/>
      <c r="C772" s="306"/>
      <c r="D772" s="97"/>
      <c r="E772" s="98"/>
      <c r="F772" s="98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"/>
      <c r="S772" s="99"/>
      <c r="T772" s="99"/>
      <c r="U772" s="66" t="s">
        <v>82</v>
      </c>
      <c r="V772" s="97">
        <f t="shared" si="240"/>
        <v>0</v>
      </c>
      <c r="W772" s="97">
        <f t="shared" si="241"/>
        <v>0</v>
      </c>
      <c r="X772" s="71">
        <v>0</v>
      </c>
      <c r="Y772" s="97">
        <v>0</v>
      </c>
      <c r="Z772" s="97">
        <v>0</v>
      </c>
      <c r="AA772" s="97">
        <v>0</v>
      </c>
      <c r="AB772" s="97">
        <v>0</v>
      </c>
      <c r="AC772" s="97">
        <v>0</v>
      </c>
      <c r="AD772" s="97">
        <v>0</v>
      </c>
      <c r="AE772" s="97">
        <v>0</v>
      </c>
      <c r="AF772" s="239"/>
      <c r="AG772" s="240"/>
    </row>
    <row r="773" spans="1:33" s="67" customFormat="1" ht="17.25" customHeight="1">
      <c r="A773" s="231"/>
      <c r="B773" s="233"/>
      <c r="C773" s="306"/>
      <c r="D773" s="97"/>
      <c r="E773" s="98"/>
      <c r="F773" s="98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"/>
      <c r="S773" s="65"/>
      <c r="T773" s="65"/>
      <c r="U773" s="66" t="s">
        <v>236</v>
      </c>
      <c r="V773" s="97">
        <f t="shared" si="240"/>
        <v>0</v>
      </c>
      <c r="W773" s="97">
        <f t="shared" si="241"/>
        <v>0</v>
      </c>
      <c r="X773" s="71">
        <v>0</v>
      </c>
      <c r="Y773" s="97">
        <v>0</v>
      </c>
      <c r="Z773" s="97">
        <v>0</v>
      </c>
      <c r="AA773" s="97">
        <v>0</v>
      </c>
      <c r="AB773" s="97">
        <v>0</v>
      </c>
      <c r="AC773" s="97">
        <v>0</v>
      </c>
      <c r="AD773" s="97">
        <v>0</v>
      </c>
      <c r="AE773" s="97">
        <v>0</v>
      </c>
      <c r="AF773" s="239"/>
      <c r="AG773" s="240"/>
    </row>
    <row r="774" spans="1:33" s="67" customFormat="1" ht="17.25" customHeight="1">
      <c r="A774" s="231"/>
      <c r="B774" s="233"/>
      <c r="C774" s="306"/>
      <c r="D774" s="97"/>
      <c r="E774" s="98"/>
      <c r="F774" s="98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"/>
      <c r="S774" s="182"/>
      <c r="T774" s="182"/>
      <c r="U774" s="66" t="s">
        <v>237</v>
      </c>
      <c r="V774" s="133">
        <f>X774+Z774+AB774+AD774</f>
        <v>0</v>
      </c>
      <c r="W774" s="133">
        <f>Y774+AA774+AC774+AE774</f>
        <v>0</v>
      </c>
      <c r="X774" s="71">
        <v>0</v>
      </c>
      <c r="Y774" s="97">
        <v>0</v>
      </c>
      <c r="Z774" s="97">
        <v>0</v>
      </c>
      <c r="AA774" s="97">
        <v>0</v>
      </c>
      <c r="AB774" s="97">
        <v>0</v>
      </c>
      <c r="AC774" s="97">
        <v>0</v>
      </c>
      <c r="AD774" s="97">
        <v>0</v>
      </c>
      <c r="AE774" s="97">
        <v>0</v>
      </c>
      <c r="AF774" s="239"/>
      <c r="AG774" s="240"/>
    </row>
    <row r="775" spans="1:33" s="67" customFormat="1" ht="17.25" customHeight="1">
      <c r="A775" s="231"/>
      <c r="B775" s="233"/>
      <c r="C775" s="306"/>
      <c r="D775" s="97"/>
      <c r="E775" s="98"/>
      <c r="F775" s="98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"/>
      <c r="S775" s="65"/>
      <c r="T775" s="65"/>
      <c r="U775" s="66" t="s">
        <v>238</v>
      </c>
      <c r="V775" s="97">
        <f t="shared" si="240"/>
        <v>0</v>
      </c>
      <c r="W775" s="97">
        <f t="shared" si="241"/>
        <v>0</v>
      </c>
      <c r="X775" s="71">
        <v>0</v>
      </c>
      <c r="Y775" s="97">
        <v>0</v>
      </c>
      <c r="Z775" s="97">
        <v>0</v>
      </c>
      <c r="AA775" s="97">
        <v>0</v>
      </c>
      <c r="AB775" s="97">
        <v>0</v>
      </c>
      <c r="AC775" s="97">
        <v>0</v>
      </c>
      <c r="AD775" s="97">
        <v>0</v>
      </c>
      <c r="AE775" s="97">
        <v>0</v>
      </c>
      <c r="AF775" s="239"/>
      <c r="AG775" s="240"/>
    </row>
    <row r="776" spans="1:33" s="67" customFormat="1" ht="17.25" customHeight="1">
      <c r="A776" s="231"/>
      <c r="B776" s="233"/>
      <c r="C776" s="97"/>
      <c r="D776" s="97"/>
      <c r="E776" s="98"/>
      <c r="F776" s="98"/>
      <c r="G776" s="97"/>
      <c r="H776" s="97">
        <v>1</v>
      </c>
      <c r="I776" s="97"/>
      <c r="J776" s="97"/>
      <c r="K776" s="97"/>
      <c r="L776" s="97"/>
      <c r="M776" s="97"/>
      <c r="N776" s="97"/>
      <c r="O776" s="97"/>
      <c r="P776" s="97"/>
      <c r="Q776" s="97"/>
      <c r="R776" s="9"/>
      <c r="S776" s="135" t="s">
        <v>284</v>
      </c>
      <c r="T776" s="135" t="s">
        <v>285</v>
      </c>
      <c r="U776" s="66" t="s">
        <v>244</v>
      </c>
      <c r="V776" s="172">
        <f>X776+Z776+AB776+AD776</f>
        <v>113652</v>
      </c>
      <c r="W776" s="172">
        <f>Y776+AA776+AC776+AE776</f>
        <v>0</v>
      </c>
      <c r="X776" s="71">
        <v>113652</v>
      </c>
      <c r="Y776" s="97">
        <v>0</v>
      </c>
      <c r="Z776" s="97">
        <v>0</v>
      </c>
      <c r="AA776" s="97">
        <v>0</v>
      </c>
      <c r="AB776" s="97">
        <v>0</v>
      </c>
      <c r="AC776" s="97">
        <v>0</v>
      </c>
      <c r="AD776" s="97">
        <v>0</v>
      </c>
      <c r="AE776" s="97">
        <v>0</v>
      </c>
      <c r="AF776" s="239"/>
      <c r="AG776" s="240"/>
    </row>
    <row r="777" spans="1:33" s="67" customFormat="1" ht="17.25" customHeight="1" thickBot="1">
      <c r="A777" s="257"/>
      <c r="B777" s="272"/>
      <c r="C777" s="100"/>
      <c r="D777" s="97"/>
      <c r="E777" s="98"/>
      <c r="F777" s="98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"/>
      <c r="S777" s="65"/>
      <c r="T777" s="65"/>
      <c r="U777" s="66" t="s">
        <v>245</v>
      </c>
      <c r="V777" s="97">
        <f t="shared" si="240"/>
        <v>0</v>
      </c>
      <c r="W777" s="97">
        <f t="shared" si="241"/>
        <v>0</v>
      </c>
      <c r="X777" s="71">
        <v>0</v>
      </c>
      <c r="Y777" s="97">
        <v>0</v>
      </c>
      <c r="Z777" s="97">
        <v>0</v>
      </c>
      <c r="AA777" s="97">
        <v>0</v>
      </c>
      <c r="AB777" s="97">
        <v>0</v>
      </c>
      <c r="AC777" s="97">
        <v>0</v>
      </c>
      <c r="AD777" s="97">
        <v>0</v>
      </c>
      <c r="AE777" s="97">
        <v>0</v>
      </c>
      <c r="AF777" s="273"/>
      <c r="AG777" s="274"/>
    </row>
    <row r="778" spans="1:33" s="67" customFormat="1" ht="17.25" customHeight="1">
      <c r="A778" s="230" t="s">
        <v>254</v>
      </c>
      <c r="B778" s="232" t="s">
        <v>250</v>
      </c>
      <c r="C778" s="305"/>
      <c r="D778" s="93"/>
      <c r="E778" s="94"/>
      <c r="F778" s="94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5"/>
      <c r="S778" s="96"/>
      <c r="T778" s="96"/>
      <c r="U778" s="68" t="s">
        <v>12</v>
      </c>
      <c r="V778" s="69">
        <f aca="true" t="shared" si="242" ref="V778:AE778">SUM(V779:V785)</f>
        <v>222325</v>
      </c>
      <c r="W778" s="69">
        <f t="shared" si="242"/>
        <v>0</v>
      </c>
      <c r="X778" s="69">
        <f t="shared" si="242"/>
        <v>222325</v>
      </c>
      <c r="Y778" s="69">
        <f t="shared" si="242"/>
        <v>0</v>
      </c>
      <c r="Z778" s="69">
        <f t="shared" si="242"/>
        <v>0</v>
      </c>
      <c r="AA778" s="69">
        <f t="shared" si="242"/>
        <v>0</v>
      </c>
      <c r="AB778" s="69">
        <f t="shared" si="242"/>
        <v>0</v>
      </c>
      <c r="AC778" s="69">
        <f t="shared" si="242"/>
        <v>0</v>
      </c>
      <c r="AD778" s="69">
        <f t="shared" si="242"/>
        <v>0</v>
      </c>
      <c r="AE778" s="69">
        <f t="shared" si="242"/>
        <v>0</v>
      </c>
      <c r="AF778" s="237" t="s">
        <v>13</v>
      </c>
      <c r="AG778" s="238"/>
    </row>
    <row r="779" spans="1:33" s="67" customFormat="1" ht="17.25" customHeight="1">
      <c r="A779" s="231"/>
      <c r="B779" s="233"/>
      <c r="C779" s="306"/>
      <c r="D779" s="97"/>
      <c r="E779" s="98"/>
      <c r="F779" s="98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"/>
      <c r="S779" s="65"/>
      <c r="T779" s="65"/>
      <c r="U779" s="66" t="s">
        <v>81</v>
      </c>
      <c r="V779" s="97">
        <f aca="true" t="shared" si="243" ref="V779:V784">X779+Z779+AB779+AD779</f>
        <v>0</v>
      </c>
      <c r="W779" s="97">
        <f aca="true" t="shared" si="244" ref="W779:W784">Y779+AA779+AC779+AE779</f>
        <v>0</v>
      </c>
      <c r="X779" s="71">
        <v>0</v>
      </c>
      <c r="Y779" s="97">
        <v>0</v>
      </c>
      <c r="Z779" s="97">
        <v>0</v>
      </c>
      <c r="AA779" s="97">
        <v>0</v>
      </c>
      <c r="AB779" s="97">
        <v>0</v>
      </c>
      <c r="AC779" s="97">
        <v>0</v>
      </c>
      <c r="AD779" s="97">
        <v>0</v>
      </c>
      <c r="AE779" s="97">
        <v>0</v>
      </c>
      <c r="AF779" s="239"/>
      <c r="AG779" s="240"/>
    </row>
    <row r="780" spans="1:33" s="67" customFormat="1" ht="17.25" customHeight="1">
      <c r="A780" s="231"/>
      <c r="B780" s="233"/>
      <c r="C780" s="306"/>
      <c r="D780" s="97"/>
      <c r="E780" s="98"/>
      <c r="F780" s="98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"/>
      <c r="S780" s="99"/>
      <c r="T780" s="99"/>
      <c r="U780" s="66" t="s">
        <v>82</v>
      </c>
      <c r="V780" s="97">
        <f t="shared" si="243"/>
        <v>0</v>
      </c>
      <c r="W780" s="97">
        <f t="shared" si="244"/>
        <v>0</v>
      </c>
      <c r="X780" s="71">
        <v>0</v>
      </c>
      <c r="Y780" s="97">
        <v>0</v>
      </c>
      <c r="Z780" s="97">
        <v>0</v>
      </c>
      <c r="AA780" s="97">
        <v>0</v>
      </c>
      <c r="AB780" s="97">
        <v>0</v>
      </c>
      <c r="AC780" s="97">
        <v>0</v>
      </c>
      <c r="AD780" s="97">
        <v>0</v>
      </c>
      <c r="AE780" s="97">
        <v>0</v>
      </c>
      <c r="AF780" s="239"/>
      <c r="AG780" s="240"/>
    </row>
    <row r="781" spans="1:33" s="67" customFormat="1" ht="17.25" customHeight="1">
      <c r="A781" s="231"/>
      <c r="B781" s="233"/>
      <c r="C781" s="306"/>
      <c r="D781" s="97"/>
      <c r="E781" s="98"/>
      <c r="F781" s="98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"/>
      <c r="S781" s="65"/>
      <c r="T781" s="65"/>
      <c r="U781" s="66" t="s">
        <v>236</v>
      </c>
      <c r="V781" s="97">
        <f t="shared" si="243"/>
        <v>0</v>
      </c>
      <c r="W781" s="97">
        <f t="shared" si="244"/>
        <v>0</v>
      </c>
      <c r="X781" s="71">
        <v>0</v>
      </c>
      <c r="Y781" s="97">
        <v>0</v>
      </c>
      <c r="Z781" s="97">
        <v>0</v>
      </c>
      <c r="AA781" s="97">
        <v>0</v>
      </c>
      <c r="AB781" s="97">
        <v>0</v>
      </c>
      <c r="AC781" s="97">
        <v>0</v>
      </c>
      <c r="AD781" s="97">
        <v>0</v>
      </c>
      <c r="AE781" s="97">
        <v>0</v>
      </c>
      <c r="AF781" s="239"/>
      <c r="AG781" s="240"/>
    </row>
    <row r="782" spans="1:33" s="67" customFormat="1" ht="17.25" customHeight="1">
      <c r="A782" s="231"/>
      <c r="B782" s="233"/>
      <c r="C782" s="306"/>
      <c r="D782" s="97"/>
      <c r="E782" s="98"/>
      <c r="F782" s="98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"/>
      <c r="S782" s="182"/>
      <c r="T782" s="182"/>
      <c r="U782" s="66" t="s">
        <v>237</v>
      </c>
      <c r="V782" s="133">
        <f>X782+Z782+AB782+AD782</f>
        <v>0</v>
      </c>
      <c r="W782" s="133">
        <f>Y782+AA782+AC782+AE782</f>
        <v>0</v>
      </c>
      <c r="X782" s="71">
        <v>0</v>
      </c>
      <c r="Y782" s="97">
        <v>0</v>
      </c>
      <c r="Z782" s="97">
        <v>0</v>
      </c>
      <c r="AA782" s="97">
        <v>0</v>
      </c>
      <c r="AB782" s="97">
        <v>0</v>
      </c>
      <c r="AC782" s="97">
        <v>0</v>
      </c>
      <c r="AD782" s="97">
        <v>0</v>
      </c>
      <c r="AE782" s="97">
        <v>0</v>
      </c>
      <c r="AF782" s="239"/>
      <c r="AG782" s="240"/>
    </row>
    <row r="783" spans="1:33" s="67" customFormat="1" ht="17.25" customHeight="1">
      <c r="A783" s="231"/>
      <c r="B783" s="233"/>
      <c r="C783" s="306"/>
      <c r="D783" s="97"/>
      <c r="E783" s="98"/>
      <c r="F783" s="98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"/>
      <c r="S783" s="65"/>
      <c r="T783" s="65"/>
      <c r="U783" s="66" t="s">
        <v>238</v>
      </c>
      <c r="V783" s="97">
        <f t="shared" si="243"/>
        <v>0</v>
      </c>
      <c r="W783" s="97">
        <f t="shared" si="244"/>
        <v>0</v>
      </c>
      <c r="X783" s="71">
        <v>0</v>
      </c>
      <c r="Y783" s="97">
        <v>0</v>
      </c>
      <c r="Z783" s="97">
        <v>0</v>
      </c>
      <c r="AA783" s="97">
        <v>0</v>
      </c>
      <c r="AB783" s="97">
        <v>0</v>
      </c>
      <c r="AC783" s="97">
        <v>0</v>
      </c>
      <c r="AD783" s="97">
        <v>0</v>
      </c>
      <c r="AE783" s="97">
        <v>0</v>
      </c>
      <c r="AF783" s="239"/>
      <c r="AG783" s="240"/>
    </row>
    <row r="784" spans="1:33" s="67" customFormat="1" ht="17.25" customHeight="1">
      <c r="A784" s="231"/>
      <c r="B784" s="233"/>
      <c r="C784" s="97"/>
      <c r="D784" s="97"/>
      <c r="E784" s="98"/>
      <c r="F784" s="98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"/>
      <c r="S784" s="99"/>
      <c r="T784" s="99"/>
      <c r="U784" s="66" t="s">
        <v>244</v>
      </c>
      <c r="V784" s="97">
        <f t="shared" si="243"/>
        <v>0</v>
      </c>
      <c r="W784" s="97">
        <f t="shared" si="244"/>
        <v>0</v>
      </c>
      <c r="X784" s="71">
        <v>0</v>
      </c>
      <c r="Y784" s="97">
        <v>0</v>
      </c>
      <c r="Z784" s="97">
        <v>0</v>
      </c>
      <c r="AA784" s="97">
        <v>0</v>
      </c>
      <c r="AB784" s="97">
        <v>0</v>
      </c>
      <c r="AC784" s="97">
        <v>0</v>
      </c>
      <c r="AD784" s="97">
        <v>0</v>
      </c>
      <c r="AE784" s="97">
        <v>0</v>
      </c>
      <c r="AF784" s="239"/>
      <c r="AG784" s="240"/>
    </row>
    <row r="785" spans="1:33" s="67" customFormat="1" ht="17.25" customHeight="1" thickBot="1">
      <c r="A785" s="257"/>
      <c r="B785" s="272"/>
      <c r="C785" s="100"/>
      <c r="D785" s="97"/>
      <c r="E785" s="98"/>
      <c r="F785" s="98"/>
      <c r="G785" s="97"/>
      <c r="H785" s="97">
        <v>1</v>
      </c>
      <c r="I785" s="97"/>
      <c r="J785" s="97"/>
      <c r="K785" s="97"/>
      <c r="L785" s="97"/>
      <c r="M785" s="97"/>
      <c r="N785" s="97"/>
      <c r="O785" s="97"/>
      <c r="P785" s="97"/>
      <c r="Q785" s="97"/>
      <c r="R785" s="9"/>
      <c r="S785" s="135" t="s">
        <v>284</v>
      </c>
      <c r="T785" s="135" t="s">
        <v>285</v>
      </c>
      <c r="U785" s="66" t="s">
        <v>245</v>
      </c>
      <c r="V785" s="172">
        <f>X785+Z785+AB785+AD785</f>
        <v>222325</v>
      </c>
      <c r="W785" s="172">
        <f>Y785+AA785+AC785+AE785</f>
        <v>0</v>
      </c>
      <c r="X785" s="71">
        <v>222325</v>
      </c>
      <c r="Y785" s="97">
        <v>0</v>
      </c>
      <c r="Z785" s="97">
        <v>0</v>
      </c>
      <c r="AA785" s="97">
        <v>0</v>
      </c>
      <c r="AB785" s="97">
        <v>0</v>
      </c>
      <c r="AC785" s="97">
        <v>0</v>
      </c>
      <c r="AD785" s="97">
        <v>0</v>
      </c>
      <c r="AE785" s="97">
        <v>0</v>
      </c>
      <c r="AF785" s="273"/>
      <c r="AG785" s="274"/>
    </row>
    <row r="786" spans="1:33" s="101" customFormat="1" ht="17.25" customHeight="1">
      <c r="A786" s="275" t="s">
        <v>92</v>
      </c>
      <c r="B786" s="329" t="s">
        <v>336</v>
      </c>
      <c r="C786" s="245"/>
      <c r="D786" s="187"/>
      <c r="E786" s="75"/>
      <c r="F786" s="75"/>
      <c r="G786" s="187"/>
      <c r="H786" s="187"/>
      <c r="I786" s="187"/>
      <c r="J786" s="187"/>
      <c r="K786" s="187"/>
      <c r="L786" s="187"/>
      <c r="M786" s="187"/>
      <c r="N786" s="187"/>
      <c r="O786" s="187"/>
      <c r="P786" s="187"/>
      <c r="Q786" s="187"/>
      <c r="R786" s="76"/>
      <c r="S786" s="191"/>
      <c r="T786" s="191"/>
      <c r="U786" s="73" t="s">
        <v>12</v>
      </c>
      <c r="V786" s="78">
        <f aca="true" t="shared" si="245" ref="V786:AE786">SUM(V787:V793)</f>
        <v>56321.1</v>
      </c>
      <c r="W786" s="78">
        <f t="shared" si="245"/>
        <v>56321.1</v>
      </c>
      <c r="X786" s="78">
        <f t="shared" si="245"/>
        <v>56321.1</v>
      </c>
      <c r="Y786" s="78">
        <f t="shared" si="245"/>
        <v>56321.1</v>
      </c>
      <c r="Z786" s="78">
        <f t="shared" si="245"/>
        <v>0</v>
      </c>
      <c r="AA786" s="78">
        <f t="shared" si="245"/>
        <v>0</v>
      </c>
      <c r="AB786" s="78">
        <f t="shared" si="245"/>
        <v>0</v>
      </c>
      <c r="AC786" s="78">
        <f t="shared" si="245"/>
        <v>0</v>
      </c>
      <c r="AD786" s="78">
        <f t="shared" si="245"/>
        <v>0</v>
      </c>
      <c r="AE786" s="78">
        <f t="shared" si="245"/>
        <v>0</v>
      </c>
      <c r="AF786" s="331" t="s">
        <v>13</v>
      </c>
      <c r="AG786" s="332"/>
    </row>
    <row r="787" spans="1:33" s="101" customFormat="1" ht="15.75">
      <c r="A787" s="276"/>
      <c r="B787" s="244"/>
      <c r="C787" s="246"/>
      <c r="D787" s="188"/>
      <c r="E787" s="82"/>
      <c r="F787" s="82"/>
      <c r="G787" s="188"/>
      <c r="H787" s="196">
        <v>1</v>
      </c>
      <c r="I787" s="196">
        <v>1</v>
      </c>
      <c r="J787" s="188"/>
      <c r="K787" s="188"/>
      <c r="L787" s="188"/>
      <c r="M787" s="188"/>
      <c r="N787" s="188"/>
      <c r="O787" s="188"/>
      <c r="P787" s="188"/>
      <c r="Q787" s="188"/>
      <c r="R787" s="83" t="s">
        <v>337</v>
      </c>
      <c r="S787" s="224" t="s">
        <v>284</v>
      </c>
      <c r="T787" s="224" t="s">
        <v>285</v>
      </c>
      <c r="U787" s="80" t="s">
        <v>81</v>
      </c>
      <c r="V787" s="188">
        <f aca="true" t="shared" si="246" ref="V787:W793">X787+Z787+AB787+AD787</f>
        <v>56321.1</v>
      </c>
      <c r="W787" s="188">
        <f t="shared" si="246"/>
        <v>56321.1</v>
      </c>
      <c r="X787" s="198">
        <v>56321.1</v>
      </c>
      <c r="Y787" s="198">
        <v>56321.1</v>
      </c>
      <c r="Z787" s="188">
        <v>0</v>
      </c>
      <c r="AA787" s="188">
        <v>0</v>
      </c>
      <c r="AB787" s="188">
        <v>0</v>
      </c>
      <c r="AC787" s="188">
        <v>0</v>
      </c>
      <c r="AD787" s="188">
        <v>0</v>
      </c>
      <c r="AE787" s="188">
        <v>0</v>
      </c>
      <c r="AF787" s="333"/>
      <c r="AG787" s="334"/>
    </row>
    <row r="788" spans="1:33" s="101" customFormat="1" ht="15.75">
      <c r="A788" s="276"/>
      <c r="B788" s="244"/>
      <c r="C788" s="246"/>
      <c r="D788" s="188"/>
      <c r="E788" s="82"/>
      <c r="F788" s="82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83"/>
      <c r="S788" s="86"/>
      <c r="T788" s="86"/>
      <c r="U788" s="80" t="s">
        <v>82</v>
      </c>
      <c r="V788" s="188">
        <f t="shared" si="246"/>
        <v>0</v>
      </c>
      <c r="W788" s="188">
        <f t="shared" si="246"/>
        <v>0</v>
      </c>
      <c r="X788" s="85">
        <v>0</v>
      </c>
      <c r="Y788" s="188">
        <v>0</v>
      </c>
      <c r="Z788" s="188">
        <v>0</v>
      </c>
      <c r="AA788" s="188">
        <v>0</v>
      </c>
      <c r="AB788" s="188">
        <v>0</v>
      </c>
      <c r="AC788" s="188">
        <v>0</v>
      </c>
      <c r="AD788" s="188">
        <v>0</v>
      </c>
      <c r="AE788" s="188">
        <v>0</v>
      </c>
      <c r="AF788" s="333"/>
      <c r="AG788" s="334"/>
    </row>
    <row r="789" spans="1:33" s="101" customFormat="1" ht="15.75">
      <c r="A789" s="276"/>
      <c r="B789" s="244"/>
      <c r="C789" s="246"/>
      <c r="D789" s="188"/>
      <c r="E789" s="82"/>
      <c r="F789" s="82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83"/>
      <c r="S789" s="192"/>
      <c r="T789" s="192"/>
      <c r="U789" s="80" t="s">
        <v>236</v>
      </c>
      <c r="V789" s="188">
        <f t="shared" si="246"/>
        <v>0</v>
      </c>
      <c r="W789" s="188">
        <f t="shared" si="246"/>
        <v>0</v>
      </c>
      <c r="X789" s="85">
        <v>0</v>
      </c>
      <c r="Y789" s="188">
        <v>0</v>
      </c>
      <c r="Z789" s="188">
        <v>0</v>
      </c>
      <c r="AA789" s="188">
        <v>0</v>
      </c>
      <c r="AB789" s="188">
        <v>0</v>
      </c>
      <c r="AC789" s="188">
        <v>0</v>
      </c>
      <c r="AD789" s="188">
        <v>0</v>
      </c>
      <c r="AE789" s="188">
        <v>0</v>
      </c>
      <c r="AF789" s="333"/>
      <c r="AG789" s="334"/>
    </row>
    <row r="790" spans="1:33" s="101" customFormat="1" ht="15.75">
      <c r="A790" s="276"/>
      <c r="B790" s="244"/>
      <c r="C790" s="246"/>
      <c r="D790" s="188"/>
      <c r="E790" s="82"/>
      <c r="F790" s="82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83"/>
      <c r="S790" s="86"/>
      <c r="T790" s="86"/>
      <c r="U790" s="80" t="s">
        <v>237</v>
      </c>
      <c r="V790" s="188">
        <f t="shared" si="246"/>
        <v>0</v>
      </c>
      <c r="W790" s="188">
        <f t="shared" si="246"/>
        <v>0</v>
      </c>
      <c r="X790" s="85">
        <v>0</v>
      </c>
      <c r="Y790" s="188">
        <v>0</v>
      </c>
      <c r="Z790" s="188">
        <v>0</v>
      </c>
      <c r="AA790" s="188">
        <v>0</v>
      </c>
      <c r="AB790" s="188">
        <v>0</v>
      </c>
      <c r="AC790" s="188">
        <v>0</v>
      </c>
      <c r="AD790" s="188">
        <v>0</v>
      </c>
      <c r="AE790" s="188">
        <v>0</v>
      </c>
      <c r="AF790" s="333"/>
      <c r="AG790" s="334"/>
    </row>
    <row r="791" spans="1:33" s="101" customFormat="1" ht="15.75">
      <c r="A791" s="276"/>
      <c r="B791" s="244"/>
      <c r="C791" s="246"/>
      <c r="D791" s="188"/>
      <c r="E791" s="82"/>
      <c r="F791" s="82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83"/>
      <c r="S791" s="192"/>
      <c r="T791" s="192"/>
      <c r="U791" s="80" t="s">
        <v>238</v>
      </c>
      <c r="V791" s="188">
        <f t="shared" si="246"/>
        <v>0</v>
      </c>
      <c r="W791" s="188">
        <f t="shared" si="246"/>
        <v>0</v>
      </c>
      <c r="X791" s="85">
        <v>0</v>
      </c>
      <c r="Y791" s="188">
        <v>0</v>
      </c>
      <c r="Z791" s="188">
        <v>0</v>
      </c>
      <c r="AA791" s="188">
        <v>0</v>
      </c>
      <c r="AB791" s="188">
        <v>0</v>
      </c>
      <c r="AC791" s="188">
        <v>0</v>
      </c>
      <c r="AD791" s="188">
        <v>0</v>
      </c>
      <c r="AE791" s="188">
        <v>0</v>
      </c>
      <c r="AF791" s="333"/>
      <c r="AG791" s="334"/>
    </row>
    <row r="792" spans="1:33" s="101" customFormat="1" ht="15.75">
      <c r="A792" s="276"/>
      <c r="B792" s="244"/>
      <c r="C792" s="188"/>
      <c r="D792" s="188"/>
      <c r="E792" s="82"/>
      <c r="F792" s="82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83"/>
      <c r="S792" s="86"/>
      <c r="T792" s="86"/>
      <c r="U792" s="80" t="s">
        <v>244</v>
      </c>
      <c r="V792" s="188">
        <f t="shared" si="246"/>
        <v>0</v>
      </c>
      <c r="W792" s="188">
        <f t="shared" si="246"/>
        <v>0</v>
      </c>
      <c r="X792" s="85">
        <v>0</v>
      </c>
      <c r="Y792" s="188">
        <v>0</v>
      </c>
      <c r="Z792" s="188">
        <v>0</v>
      </c>
      <c r="AA792" s="188">
        <v>0</v>
      </c>
      <c r="AB792" s="188">
        <v>0</v>
      </c>
      <c r="AC792" s="188">
        <v>0</v>
      </c>
      <c r="AD792" s="188">
        <v>0</v>
      </c>
      <c r="AE792" s="188">
        <v>0</v>
      </c>
      <c r="AF792" s="333"/>
      <c r="AG792" s="334"/>
    </row>
    <row r="793" spans="1:33" s="101" customFormat="1" ht="16.5" thickBot="1">
      <c r="A793" s="277"/>
      <c r="B793" s="330"/>
      <c r="C793" s="88"/>
      <c r="D793" s="188"/>
      <c r="E793" s="82"/>
      <c r="F793" s="82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83"/>
      <c r="S793" s="192"/>
      <c r="T793" s="192"/>
      <c r="U793" s="80" t="s">
        <v>245</v>
      </c>
      <c r="V793" s="188">
        <f t="shared" si="246"/>
        <v>0</v>
      </c>
      <c r="W793" s="188">
        <f t="shared" si="246"/>
        <v>0</v>
      </c>
      <c r="X793" s="85">
        <v>0</v>
      </c>
      <c r="Y793" s="188">
        <v>0</v>
      </c>
      <c r="Z793" s="188">
        <v>0</v>
      </c>
      <c r="AA793" s="188">
        <v>0</v>
      </c>
      <c r="AB793" s="188">
        <v>0</v>
      </c>
      <c r="AC793" s="188">
        <v>0</v>
      </c>
      <c r="AD793" s="188">
        <v>0</v>
      </c>
      <c r="AE793" s="188">
        <v>0</v>
      </c>
      <c r="AF793" s="335"/>
      <c r="AG793" s="336"/>
    </row>
    <row r="794" spans="1:33" s="67" customFormat="1" ht="17.25" customHeight="1">
      <c r="A794" s="230" t="s">
        <v>94</v>
      </c>
      <c r="B794" s="232" t="s">
        <v>335</v>
      </c>
      <c r="C794" s="305"/>
      <c r="D794" s="93"/>
      <c r="E794" s="94"/>
      <c r="F794" s="94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5"/>
      <c r="S794" s="96"/>
      <c r="T794" s="96"/>
      <c r="U794" s="68" t="s">
        <v>12</v>
      </c>
      <c r="V794" s="69">
        <f aca="true" t="shared" si="247" ref="V794:AE794">SUM(V795:V801)</f>
        <v>423241</v>
      </c>
      <c r="W794" s="69">
        <f t="shared" si="247"/>
        <v>0</v>
      </c>
      <c r="X794" s="69">
        <f t="shared" si="247"/>
        <v>423241</v>
      </c>
      <c r="Y794" s="69">
        <f t="shared" si="247"/>
        <v>0</v>
      </c>
      <c r="Z794" s="69">
        <f t="shared" si="247"/>
        <v>0</v>
      </c>
      <c r="AA794" s="69">
        <f t="shared" si="247"/>
        <v>0</v>
      </c>
      <c r="AB794" s="69">
        <f t="shared" si="247"/>
        <v>0</v>
      </c>
      <c r="AC794" s="69">
        <f t="shared" si="247"/>
        <v>0</v>
      </c>
      <c r="AD794" s="69">
        <f t="shared" si="247"/>
        <v>0</v>
      </c>
      <c r="AE794" s="69">
        <f t="shared" si="247"/>
        <v>0</v>
      </c>
      <c r="AF794" s="237" t="s">
        <v>13</v>
      </c>
      <c r="AG794" s="238"/>
    </row>
    <row r="795" spans="1:33" s="67" customFormat="1" ht="17.25" customHeight="1">
      <c r="A795" s="231"/>
      <c r="B795" s="233"/>
      <c r="C795" s="306"/>
      <c r="D795" s="97"/>
      <c r="E795" s="98"/>
      <c r="F795" s="98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"/>
      <c r="S795" s="65"/>
      <c r="T795" s="65"/>
      <c r="U795" s="66" t="s">
        <v>81</v>
      </c>
      <c r="V795" s="97">
        <f aca="true" t="shared" si="248" ref="V795:V801">X795+Z795+AB795+AD795</f>
        <v>0</v>
      </c>
      <c r="W795" s="97">
        <f aca="true" t="shared" si="249" ref="W795:W801">Y795+AA795+AC795+AE795</f>
        <v>0</v>
      </c>
      <c r="X795" s="71">
        <v>0</v>
      </c>
      <c r="Y795" s="97">
        <v>0</v>
      </c>
      <c r="Z795" s="97">
        <v>0</v>
      </c>
      <c r="AA795" s="97">
        <v>0</v>
      </c>
      <c r="AB795" s="97">
        <v>0</v>
      </c>
      <c r="AC795" s="97">
        <v>0</v>
      </c>
      <c r="AD795" s="97">
        <v>0</v>
      </c>
      <c r="AE795" s="97">
        <v>0</v>
      </c>
      <c r="AF795" s="239"/>
      <c r="AG795" s="240"/>
    </row>
    <row r="796" spans="1:33" s="67" customFormat="1" ht="17.25" customHeight="1">
      <c r="A796" s="231"/>
      <c r="B796" s="233"/>
      <c r="C796" s="306"/>
      <c r="D796" s="97"/>
      <c r="E796" s="98"/>
      <c r="F796" s="98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"/>
      <c r="S796" s="99"/>
      <c r="T796" s="99"/>
      <c r="U796" s="66" t="s">
        <v>82</v>
      </c>
      <c r="V796" s="97">
        <f t="shared" si="248"/>
        <v>0</v>
      </c>
      <c r="W796" s="97">
        <f t="shared" si="249"/>
        <v>0</v>
      </c>
      <c r="X796" s="71">
        <v>0</v>
      </c>
      <c r="Y796" s="97">
        <v>0</v>
      </c>
      <c r="Z796" s="97">
        <v>0</v>
      </c>
      <c r="AA796" s="97">
        <v>0</v>
      </c>
      <c r="AB796" s="97">
        <v>0</v>
      </c>
      <c r="AC796" s="97">
        <v>0</v>
      </c>
      <c r="AD796" s="97">
        <v>0</v>
      </c>
      <c r="AE796" s="97">
        <v>0</v>
      </c>
      <c r="AF796" s="239"/>
      <c r="AG796" s="240"/>
    </row>
    <row r="797" spans="1:33" s="67" customFormat="1" ht="17.25" customHeight="1">
      <c r="A797" s="231"/>
      <c r="B797" s="233"/>
      <c r="C797" s="306"/>
      <c r="D797" s="97"/>
      <c r="E797" s="98"/>
      <c r="F797" s="98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"/>
      <c r="S797" s="65"/>
      <c r="T797" s="65"/>
      <c r="U797" s="66" t="s">
        <v>236</v>
      </c>
      <c r="V797" s="97">
        <f t="shared" si="248"/>
        <v>0</v>
      </c>
      <c r="W797" s="97">
        <f t="shared" si="249"/>
        <v>0</v>
      </c>
      <c r="X797" s="71">
        <v>0</v>
      </c>
      <c r="Y797" s="97">
        <v>0</v>
      </c>
      <c r="Z797" s="97">
        <v>0</v>
      </c>
      <c r="AA797" s="97">
        <v>0</v>
      </c>
      <c r="AB797" s="97">
        <v>0</v>
      </c>
      <c r="AC797" s="97">
        <v>0</v>
      </c>
      <c r="AD797" s="97">
        <v>0</v>
      </c>
      <c r="AE797" s="97">
        <v>0</v>
      </c>
      <c r="AF797" s="239"/>
      <c r="AG797" s="240"/>
    </row>
    <row r="798" spans="1:33" s="67" customFormat="1" ht="17.25" customHeight="1">
      <c r="A798" s="231"/>
      <c r="B798" s="233"/>
      <c r="C798" s="306"/>
      <c r="D798" s="97"/>
      <c r="E798" s="98"/>
      <c r="F798" s="98"/>
      <c r="G798" s="97"/>
      <c r="H798" s="97">
        <v>1</v>
      </c>
      <c r="I798" s="97"/>
      <c r="J798" s="97"/>
      <c r="K798" s="97"/>
      <c r="L798" s="97"/>
      <c r="M798" s="97"/>
      <c r="N798" s="97"/>
      <c r="O798" s="97"/>
      <c r="P798" s="97"/>
      <c r="Q798" s="97"/>
      <c r="R798" s="9"/>
      <c r="S798" s="135" t="s">
        <v>284</v>
      </c>
      <c r="T798" s="135" t="s">
        <v>285</v>
      </c>
      <c r="U798" s="66" t="s">
        <v>237</v>
      </c>
      <c r="V798" s="133">
        <f>X798+Z798+AB798+AD798</f>
        <v>251030</v>
      </c>
      <c r="W798" s="133">
        <f>Y798+AA798+AC798+AE798</f>
        <v>0</v>
      </c>
      <c r="X798" s="71">
        <v>251030</v>
      </c>
      <c r="Y798" s="97">
        <v>0</v>
      </c>
      <c r="Z798" s="97">
        <v>0</v>
      </c>
      <c r="AA798" s="97">
        <v>0</v>
      </c>
      <c r="AB798" s="97">
        <v>0</v>
      </c>
      <c r="AC798" s="97">
        <v>0</v>
      </c>
      <c r="AD798" s="97">
        <v>0</v>
      </c>
      <c r="AE798" s="97">
        <v>0</v>
      </c>
      <c r="AF798" s="239"/>
      <c r="AG798" s="240"/>
    </row>
    <row r="799" spans="1:33" s="67" customFormat="1" ht="17.25" customHeight="1">
      <c r="A799" s="231"/>
      <c r="B799" s="233"/>
      <c r="C799" s="306"/>
      <c r="D799" s="97"/>
      <c r="E799" s="98"/>
      <c r="F799" s="98"/>
      <c r="G799" s="97"/>
      <c r="H799" s="97">
        <v>1</v>
      </c>
      <c r="I799" s="97"/>
      <c r="J799" s="97"/>
      <c r="K799" s="97"/>
      <c r="L799" s="97"/>
      <c r="M799" s="97"/>
      <c r="N799" s="97"/>
      <c r="O799" s="97"/>
      <c r="P799" s="97"/>
      <c r="Q799" s="97"/>
      <c r="R799" s="9"/>
      <c r="S799" s="135" t="s">
        <v>284</v>
      </c>
      <c r="T799" s="135" t="s">
        <v>285</v>
      </c>
      <c r="U799" s="66" t="s">
        <v>238</v>
      </c>
      <c r="V799" s="133">
        <f>X799+Z799+AB799+AD799</f>
        <v>172211</v>
      </c>
      <c r="W799" s="133">
        <f>Y799+AA799+AC799+AE799</f>
        <v>0</v>
      </c>
      <c r="X799" s="71">
        <v>172211</v>
      </c>
      <c r="Y799" s="97">
        <v>0</v>
      </c>
      <c r="Z799" s="97">
        <v>0</v>
      </c>
      <c r="AA799" s="97">
        <v>0</v>
      </c>
      <c r="AB799" s="97">
        <v>0</v>
      </c>
      <c r="AC799" s="97">
        <v>0</v>
      </c>
      <c r="AD799" s="97">
        <v>0</v>
      </c>
      <c r="AE799" s="97">
        <v>0</v>
      </c>
      <c r="AF799" s="239"/>
      <c r="AG799" s="240"/>
    </row>
    <row r="800" spans="1:33" s="67" customFormat="1" ht="17.25" customHeight="1">
      <c r="A800" s="231"/>
      <c r="B800" s="233"/>
      <c r="C800" s="97"/>
      <c r="D800" s="97"/>
      <c r="E800" s="98"/>
      <c r="F800" s="98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"/>
      <c r="S800" s="99"/>
      <c r="T800" s="99"/>
      <c r="U800" s="66" t="s">
        <v>244</v>
      </c>
      <c r="V800" s="97">
        <f t="shared" si="248"/>
        <v>0</v>
      </c>
      <c r="W800" s="97">
        <f t="shared" si="249"/>
        <v>0</v>
      </c>
      <c r="X800" s="71">
        <v>0</v>
      </c>
      <c r="Y800" s="97">
        <v>0</v>
      </c>
      <c r="Z800" s="97">
        <v>0</v>
      </c>
      <c r="AA800" s="97">
        <v>0</v>
      </c>
      <c r="AB800" s="97">
        <v>0</v>
      </c>
      <c r="AC800" s="97">
        <v>0</v>
      </c>
      <c r="AD800" s="97">
        <v>0</v>
      </c>
      <c r="AE800" s="97">
        <v>0</v>
      </c>
      <c r="AF800" s="239"/>
      <c r="AG800" s="240"/>
    </row>
    <row r="801" spans="1:33" s="67" customFormat="1" ht="17.25" customHeight="1" thickBot="1">
      <c r="A801" s="257"/>
      <c r="B801" s="272"/>
      <c r="C801" s="100"/>
      <c r="D801" s="97"/>
      <c r="E801" s="98"/>
      <c r="F801" s="98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"/>
      <c r="S801" s="65"/>
      <c r="T801" s="65"/>
      <c r="U801" s="66" t="s">
        <v>245</v>
      </c>
      <c r="V801" s="97">
        <f t="shared" si="248"/>
        <v>0</v>
      </c>
      <c r="W801" s="97">
        <f t="shared" si="249"/>
        <v>0</v>
      </c>
      <c r="X801" s="71">
        <v>0</v>
      </c>
      <c r="Y801" s="97">
        <v>0</v>
      </c>
      <c r="Z801" s="97">
        <v>0</v>
      </c>
      <c r="AA801" s="97">
        <v>0</v>
      </c>
      <c r="AB801" s="97">
        <v>0</v>
      </c>
      <c r="AC801" s="97">
        <v>0</v>
      </c>
      <c r="AD801" s="97">
        <v>0</v>
      </c>
      <c r="AE801" s="97">
        <v>0</v>
      </c>
      <c r="AF801" s="273"/>
      <c r="AG801" s="274"/>
    </row>
    <row r="802" spans="1:33" s="67" customFormat="1" ht="17.25" customHeight="1">
      <c r="A802" s="230" t="s">
        <v>115</v>
      </c>
      <c r="B802" s="232" t="s">
        <v>334</v>
      </c>
      <c r="C802" s="305"/>
      <c r="D802" s="93"/>
      <c r="E802" s="94"/>
      <c r="F802" s="94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5"/>
      <c r="S802" s="96"/>
      <c r="T802" s="96"/>
      <c r="U802" s="68" t="s">
        <v>12</v>
      </c>
      <c r="V802" s="69">
        <f aca="true" t="shared" si="250" ref="V802:AE802">SUM(V803:V809)</f>
        <v>90176</v>
      </c>
      <c r="W802" s="69">
        <f t="shared" si="250"/>
        <v>0</v>
      </c>
      <c r="X802" s="69">
        <f t="shared" si="250"/>
        <v>90176</v>
      </c>
      <c r="Y802" s="69">
        <f t="shared" si="250"/>
        <v>0</v>
      </c>
      <c r="Z802" s="69">
        <f t="shared" si="250"/>
        <v>0</v>
      </c>
      <c r="AA802" s="69">
        <f t="shared" si="250"/>
        <v>0</v>
      </c>
      <c r="AB802" s="69">
        <f t="shared" si="250"/>
        <v>0</v>
      </c>
      <c r="AC802" s="69">
        <f t="shared" si="250"/>
        <v>0</v>
      </c>
      <c r="AD802" s="69">
        <f t="shared" si="250"/>
        <v>0</v>
      </c>
      <c r="AE802" s="69">
        <f t="shared" si="250"/>
        <v>0</v>
      </c>
      <c r="AF802" s="237" t="s">
        <v>13</v>
      </c>
      <c r="AG802" s="238"/>
    </row>
    <row r="803" spans="1:33" s="67" customFormat="1" ht="17.25" customHeight="1">
      <c r="A803" s="231"/>
      <c r="B803" s="233"/>
      <c r="C803" s="306"/>
      <c r="D803" s="97"/>
      <c r="E803" s="98"/>
      <c r="F803" s="98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"/>
      <c r="S803" s="65"/>
      <c r="T803" s="65"/>
      <c r="U803" s="66" t="s">
        <v>81</v>
      </c>
      <c r="V803" s="97">
        <f aca="true" t="shared" si="251" ref="V803:W809">X803+Z803+AB803+AD803</f>
        <v>0</v>
      </c>
      <c r="W803" s="97">
        <f t="shared" si="251"/>
        <v>0</v>
      </c>
      <c r="X803" s="71">
        <v>0</v>
      </c>
      <c r="Y803" s="97">
        <v>0</v>
      </c>
      <c r="Z803" s="97">
        <v>0</v>
      </c>
      <c r="AA803" s="97">
        <v>0</v>
      </c>
      <c r="AB803" s="97">
        <v>0</v>
      </c>
      <c r="AC803" s="97">
        <v>0</v>
      </c>
      <c r="AD803" s="97">
        <v>0</v>
      </c>
      <c r="AE803" s="97">
        <v>0</v>
      </c>
      <c r="AF803" s="239"/>
      <c r="AG803" s="240"/>
    </row>
    <row r="804" spans="1:33" s="67" customFormat="1" ht="17.25" customHeight="1">
      <c r="A804" s="231"/>
      <c r="B804" s="233"/>
      <c r="C804" s="306"/>
      <c r="D804" s="97"/>
      <c r="E804" s="98"/>
      <c r="F804" s="98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"/>
      <c r="S804" s="99"/>
      <c r="T804" s="99"/>
      <c r="U804" s="66" t="s">
        <v>82</v>
      </c>
      <c r="V804" s="97">
        <f t="shared" si="251"/>
        <v>0</v>
      </c>
      <c r="W804" s="97">
        <f t="shared" si="251"/>
        <v>0</v>
      </c>
      <c r="X804" s="71">
        <v>0</v>
      </c>
      <c r="Y804" s="97">
        <v>0</v>
      </c>
      <c r="Z804" s="97">
        <v>0</v>
      </c>
      <c r="AA804" s="97">
        <v>0</v>
      </c>
      <c r="AB804" s="97">
        <v>0</v>
      </c>
      <c r="AC804" s="97">
        <v>0</v>
      </c>
      <c r="AD804" s="97">
        <v>0</v>
      </c>
      <c r="AE804" s="97">
        <v>0</v>
      </c>
      <c r="AF804" s="239"/>
      <c r="AG804" s="240"/>
    </row>
    <row r="805" spans="1:33" s="67" customFormat="1" ht="17.25" customHeight="1">
      <c r="A805" s="231"/>
      <c r="B805" s="233"/>
      <c r="C805" s="306"/>
      <c r="D805" s="97"/>
      <c r="E805" s="98"/>
      <c r="F805" s="98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"/>
      <c r="S805" s="65"/>
      <c r="T805" s="65"/>
      <c r="U805" s="66" t="s">
        <v>236</v>
      </c>
      <c r="V805" s="97">
        <f t="shared" si="251"/>
        <v>0</v>
      </c>
      <c r="W805" s="97">
        <f t="shared" si="251"/>
        <v>0</v>
      </c>
      <c r="X805" s="71">
        <v>0</v>
      </c>
      <c r="Y805" s="97">
        <v>0</v>
      </c>
      <c r="Z805" s="97">
        <v>0</v>
      </c>
      <c r="AA805" s="97">
        <v>0</v>
      </c>
      <c r="AB805" s="97">
        <v>0</v>
      </c>
      <c r="AC805" s="97">
        <v>0</v>
      </c>
      <c r="AD805" s="97">
        <v>0</v>
      </c>
      <c r="AE805" s="97">
        <v>0</v>
      </c>
      <c r="AF805" s="239"/>
      <c r="AG805" s="240"/>
    </row>
    <row r="806" spans="1:33" s="67" customFormat="1" ht="17.25" customHeight="1">
      <c r="A806" s="231"/>
      <c r="B806" s="233"/>
      <c r="C806" s="306"/>
      <c r="D806" s="97"/>
      <c r="E806" s="98"/>
      <c r="F806" s="98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"/>
      <c r="S806" s="182"/>
      <c r="T806" s="182"/>
      <c r="U806" s="66" t="s">
        <v>237</v>
      </c>
      <c r="V806" s="133">
        <f>X806+Z806+AB806+AD806</f>
        <v>0</v>
      </c>
      <c r="W806" s="133">
        <f>Y806+AA806+AC806+AE806</f>
        <v>0</v>
      </c>
      <c r="X806" s="71">
        <v>0</v>
      </c>
      <c r="Y806" s="97">
        <v>0</v>
      </c>
      <c r="Z806" s="97">
        <v>0</v>
      </c>
      <c r="AA806" s="97">
        <v>0</v>
      </c>
      <c r="AB806" s="97">
        <v>0</v>
      </c>
      <c r="AC806" s="97">
        <v>0</v>
      </c>
      <c r="AD806" s="97">
        <v>0</v>
      </c>
      <c r="AE806" s="97">
        <v>0</v>
      </c>
      <c r="AF806" s="239"/>
      <c r="AG806" s="240"/>
    </row>
    <row r="807" spans="1:33" s="67" customFormat="1" ht="17.25" customHeight="1">
      <c r="A807" s="231"/>
      <c r="B807" s="233"/>
      <c r="C807" s="306"/>
      <c r="D807" s="97"/>
      <c r="E807" s="98"/>
      <c r="F807" s="98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"/>
      <c r="S807" s="65"/>
      <c r="T807" s="65"/>
      <c r="U807" s="66" t="s">
        <v>238</v>
      </c>
      <c r="V807" s="97">
        <f t="shared" si="251"/>
        <v>0</v>
      </c>
      <c r="W807" s="97">
        <f t="shared" si="251"/>
        <v>0</v>
      </c>
      <c r="X807" s="71">
        <v>0</v>
      </c>
      <c r="Y807" s="97">
        <v>0</v>
      </c>
      <c r="Z807" s="97">
        <v>0</v>
      </c>
      <c r="AA807" s="97">
        <v>0</v>
      </c>
      <c r="AB807" s="97">
        <v>0</v>
      </c>
      <c r="AC807" s="97">
        <v>0</v>
      </c>
      <c r="AD807" s="97">
        <v>0</v>
      </c>
      <c r="AE807" s="97">
        <v>0</v>
      </c>
      <c r="AF807" s="239"/>
      <c r="AG807" s="240"/>
    </row>
    <row r="808" spans="1:33" s="67" customFormat="1" ht="17.25" customHeight="1">
      <c r="A808" s="231"/>
      <c r="B808" s="233"/>
      <c r="C808" s="97"/>
      <c r="D808" s="97"/>
      <c r="E808" s="98"/>
      <c r="F808" s="98"/>
      <c r="G808" s="97"/>
      <c r="H808" s="97">
        <v>1</v>
      </c>
      <c r="I808" s="97"/>
      <c r="J808" s="97"/>
      <c r="K808" s="97"/>
      <c r="L808" s="97"/>
      <c r="M808" s="97"/>
      <c r="N808" s="97"/>
      <c r="O808" s="97"/>
      <c r="P808" s="97"/>
      <c r="Q808" s="97"/>
      <c r="R808" s="9"/>
      <c r="S808" s="135" t="s">
        <v>284</v>
      </c>
      <c r="T808" s="135" t="s">
        <v>285</v>
      </c>
      <c r="U808" s="66" t="s">
        <v>244</v>
      </c>
      <c r="V808" s="172">
        <f>X808+Z808+AB808+AD808</f>
        <v>90176</v>
      </c>
      <c r="W808" s="172">
        <f>Y808+AA808+AC808+AE808</f>
        <v>0</v>
      </c>
      <c r="X808" s="71">
        <v>90176</v>
      </c>
      <c r="Y808" s="97">
        <v>0</v>
      </c>
      <c r="Z808" s="97">
        <v>0</v>
      </c>
      <c r="AA808" s="97">
        <v>0</v>
      </c>
      <c r="AB808" s="97">
        <v>0</v>
      </c>
      <c r="AC808" s="97">
        <v>0</v>
      </c>
      <c r="AD808" s="97">
        <v>0</v>
      </c>
      <c r="AE808" s="97">
        <v>0</v>
      </c>
      <c r="AF808" s="239"/>
      <c r="AG808" s="240"/>
    </row>
    <row r="809" spans="1:33" s="67" customFormat="1" ht="17.25" customHeight="1" thickBot="1">
      <c r="A809" s="257"/>
      <c r="B809" s="272"/>
      <c r="C809" s="100"/>
      <c r="D809" s="97"/>
      <c r="E809" s="98"/>
      <c r="F809" s="98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"/>
      <c r="S809" s="65"/>
      <c r="T809" s="65"/>
      <c r="U809" s="66" t="s">
        <v>245</v>
      </c>
      <c r="V809" s="97">
        <f t="shared" si="251"/>
        <v>0</v>
      </c>
      <c r="W809" s="97">
        <f t="shared" si="251"/>
        <v>0</v>
      </c>
      <c r="X809" s="71">
        <v>0</v>
      </c>
      <c r="Y809" s="97">
        <v>0</v>
      </c>
      <c r="Z809" s="97">
        <v>0</v>
      </c>
      <c r="AA809" s="97">
        <v>0</v>
      </c>
      <c r="AB809" s="97">
        <v>0</v>
      </c>
      <c r="AC809" s="97">
        <v>0</v>
      </c>
      <c r="AD809" s="97">
        <v>0</v>
      </c>
      <c r="AE809" s="97">
        <v>0</v>
      </c>
      <c r="AF809" s="273"/>
      <c r="AG809" s="274"/>
    </row>
    <row r="810" spans="1:33" s="67" customFormat="1" ht="17.25" customHeight="1">
      <c r="A810" s="230" t="s">
        <v>116</v>
      </c>
      <c r="B810" s="232" t="s">
        <v>333</v>
      </c>
      <c r="C810" s="305"/>
      <c r="D810" s="93"/>
      <c r="E810" s="94"/>
      <c r="F810" s="94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5"/>
      <c r="S810" s="96"/>
      <c r="T810" s="96"/>
      <c r="U810" s="68" t="s">
        <v>12</v>
      </c>
      <c r="V810" s="69">
        <f aca="true" t="shared" si="252" ref="V810:AE810">SUM(V811:V817)</f>
        <v>61517</v>
      </c>
      <c r="W810" s="69">
        <f t="shared" si="252"/>
        <v>0</v>
      </c>
      <c r="X810" s="69">
        <f t="shared" si="252"/>
        <v>61517</v>
      </c>
      <c r="Y810" s="69">
        <f t="shared" si="252"/>
        <v>0</v>
      </c>
      <c r="Z810" s="69">
        <f t="shared" si="252"/>
        <v>0</v>
      </c>
      <c r="AA810" s="69">
        <f t="shared" si="252"/>
        <v>0</v>
      </c>
      <c r="AB810" s="69">
        <f t="shared" si="252"/>
        <v>0</v>
      </c>
      <c r="AC810" s="69">
        <f t="shared" si="252"/>
        <v>0</v>
      </c>
      <c r="AD810" s="69">
        <f t="shared" si="252"/>
        <v>0</v>
      </c>
      <c r="AE810" s="69">
        <f t="shared" si="252"/>
        <v>0</v>
      </c>
      <c r="AF810" s="237" t="s">
        <v>13</v>
      </c>
      <c r="AG810" s="238"/>
    </row>
    <row r="811" spans="1:33" s="67" customFormat="1" ht="17.25" customHeight="1">
      <c r="A811" s="231"/>
      <c r="B811" s="233"/>
      <c r="C811" s="306"/>
      <c r="D811" s="97"/>
      <c r="E811" s="98"/>
      <c r="F811" s="98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"/>
      <c r="S811" s="65"/>
      <c r="T811" s="65"/>
      <c r="U811" s="66" t="s">
        <v>81</v>
      </c>
      <c r="V811" s="97">
        <f aca="true" t="shared" si="253" ref="V811:V817">X811+Z811+AB811+AD811</f>
        <v>0</v>
      </c>
      <c r="W811" s="97">
        <f aca="true" t="shared" si="254" ref="W811:W817">Y811+AA811+AC811+AE811</f>
        <v>0</v>
      </c>
      <c r="X811" s="71">
        <v>0</v>
      </c>
      <c r="Y811" s="97">
        <v>0</v>
      </c>
      <c r="Z811" s="97">
        <v>0</v>
      </c>
      <c r="AA811" s="97">
        <v>0</v>
      </c>
      <c r="AB811" s="97">
        <v>0</v>
      </c>
      <c r="AC811" s="97">
        <v>0</v>
      </c>
      <c r="AD811" s="97">
        <v>0</v>
      </c>
      <c r="AE811" s="97">
        <v>0</v>
      </c>
      <c r="AF811" s="239"/>
      <c r="AG811" s="240"/>
    </row>
    <row r="812" spans="1:33" s="67" customFormat="1" ht="17.25" customHeight="1">
      <c r="A812" s="231"/>
      <c r="B812" s="233"/>
      <c r="C812" s="306"/>
      <c r="D812" s="97"/>
      <c r="E812" s="98"/>
      <c r="F812" s="98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"/>
      <c r="S812" s="99"/>
      <c r="T812" s="99"/>
      <c r="U812" s="66" t="s">
        <v>82</v>
      </c>
      <c r="V812" s="97">
        <f t="shared" si="253"/>
        <v>0</v>
      </c>
      <c r="W812" s="97">
        <f t="shared" si="254"/>
        <v>0</v>
      </c>
      <c r="X812" s="71">
        <v>0</v>
      </c>
      <c r="Y812" s="97">
        <v>0</v>
      </c>
      <c r="Z812" s="97">
        <v>0</v>
      </c>
      <c r="AA812" s="97">
        <v>0</v>
      </c>
      <c r="AB812" s="97">
        <v>0</v>
      </c>
      <c r="AC812" s="97">
        <v>0</v>
      </c>
      <c r="AD812" s="97">
        <v>0</v>
      </c>
      <c r="AE812" s="97">
        <v>0</v>
      </c>
      <c r="AF812" s="239"/>
      <c r="AG812" s="240"/>
    </row>
    <row r="813" spans="1:33" s="67" customFormat="1" ht="17.25" customHeight="1">
      <c r="A813" s="231"/>
      <c r="B813" s="233"/>
      <c r="C813" s="306"/>
      <c r="D813" s="97"/>
      <c r="E813" s="98"/>
      <c r="F813" s="98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"/>
      <c r="S813" s="65"/>
      <c r="T813" s="65"/>
      <c r="U813" s="66" t="s">
        <v>236</v>
      </c>
      <c r="V813" s="97">
        <f t="shared" si="253"/>
        <v>0</v>
      </c>
      <c r="W813" s="97">
        <f t="shared" si="254"/>
        <v>0</v>
      </c>
      <c r="X813" s="71">
        <v>0</v>
      </c>
      <c r="Y813" s="97">
        <v>0</v>
      </c>
      <c r="Z813" s="97">
        <v>0</v>
      </c>
      <c r="AA813" s="97">
        <v>0</v>
      </c>
      <c r="AB813" s="97">
        <v>0</v>
      </c>
      <c r="AC813" s="97">
        <v>0</v>
      </c>
      <c r="AD813" s="97">
        <v>0</v>
      </c>
      <c r="AE813" s="97">
        <v>0</v>
      </c>
      <c r="AF813" s="239"/>
      <c r="AG813" s="240"/>
    </row>
    <row r="814" spans="1:33" s="67" customFormat="1" ht="17.25" customHeight="1">
      <c r="A814" s="231"/>
      <c r="B814" s="233"/>
      <c r="C814" s="306"/>
      <c r="D814" s="97"/>
      <c r="E814" s="98"/>
      <c r="F814" s="98"/>
      <c r="G814" s="97"/>
      <c r="H814" s="97">
        <v>1</v>
      </c>
      <c r="I814" s="97"/>
      <c r="J814" s="97"/>
      <c r="K814" s="97"/>
      <c r="L814" s="97"/>
      <c r="M814" s="97"/>
      <c r="N814" s="97"/>
      <c r="O814" s="97"/>
      <c r="P814" s="97"/>
      <c r="Q814" s="97"/>
      <c r="R814" s="9"/>
      <c r="S814" s="135" t="s">
        <v>284</v>
      </c>
      <c r="T814" s="135" t="s">
        <v>285</v>
      </c>
      <c r="U814" s="66" t="s">
        <v>237</v>
      </c>
      <c r="V814" s="133">
        <f>X814+Z814+AB814+AD814</f>
        <v>61517</v>
      </c>
      <c r="W814" s="133">
        <f>Y814+AA814+AC814+AE814</f>
        <v>0</v>
      </c>
      <c r="X814" s="71">
        <v>61517</v>
      </c>
      <c r="Y814" s="97">
        <v>0</v>
      </c>
      <c r="Z814" s="97">
        <v>0</v>
      </c>
      <c r="AA814" s="97">
        <v>0</v>
      </c>
      <c r="AB814" s="97">
        <v>0</v>
      </c>
      <c r="AC814" s="97">
        <v>0</v>
      </c>
      <c r="AD814" s="97">
        <v>0</v>
      </c>
      <c r="AE814" s="97">
        <v>0</v>
      </c>
      <c r="AF814" s="239"/>
      <c r="AG814" s="240"/>
    </row>
    <row r="815" spans="1:33" s="67" customFormat="1" ht="17.25" customHeight="1">
      <c r="A815" s="231"/>
      <c r="B815" s="233"/>
      <c r="C815" s="306"/>
      <c r="D815" s="97"/>
      <c r="E815" s="98"/>
      <c r="F815" s="98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"/>
      <c r="S815" s="65"/>
      <c r="T815" s="65"/>
      <c r="U815" s="66" t="s">
        <v>238</v>
      </c>
      <c r="V815" s="97">
        <f t="shared" si="253"/>
        <v>0</v>
      </c>
      <c r="W815" s="97">
        <f t="shared" si="254"/>
        <v>0</v>
      </c>
      <c r="X815" s="71">
        <v>0</v>
      </c>
      <c r="Y815" s="97">
        <v>0</v>
      </c>
      <c r="Z815" s="97">
        <v>0</v>
      </c>
      <c r="AA815" s="97">
        <v>0</v>
      </c>
      <c r="AB815" s="97">
        <v>0</v>
      </c>
      <c r="AC815" s="97">
        <v>0</v>
      </c>
      <c r="AD815" s="97">
        <v>0</v>
      </c>
      <c r="AE815" s="97">
        <v>0</v>
      </c>
      <c r="AF815" s="239"/>
      <c r="AG815" s="240"/>
    </row>
    <row r="816" spans="1:33" s="67" customFormat="1" ht="17.25" customHeight="1">
      <c r="A816" s="231"/>
      <c r="B816" s="233"/>
      <c r="C816" s="97"/>
      <c r="D816" s="97"/>
      <c r="E816" s="98"/>
      <c r="F816" s="98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"/>
      <c r="S816" s="99"/>
      <c r="T816" s="99"/>
      <c r="U816" s="66" t="s">
        <v>244</v>
      </c>
      <c r="V816" s="97">
        <f t="shared" si="253"/>
        <v>0</v>
      </c>
      <c r="W816" s="97">
        <f t="shared" si="254"/>
        <v>0</v>
      </c>
      <c r="X816" s="71">
        <v>0</v>
      </c>
      <c r="Y816" s="97">
        <v>0</v>
      </c>
      <c r="Z816" s="97">
        <v>0</v>
      </c>
      <c r="AA816" s="97">
        <v>0</v>
      </c>
      <c r="AB816" s="97">
        <v>0</v>
      </c>
      <c r="AC816" s="97">
        <v>0</v>
      </c>
      <c r="AD816" s="97">
        <v>0</v>
      </c>
      <c r="AE816" s="97">
        <v>0</v>
      </c>
      <c r="AF816" s="239"/>
      <c r="AG816" s="240"/>
    </row>
    <row r="817" spans="1:33" s="67" customFormat="1" ht="17.25" customHeight="1" thickBot="1">
      <c r="A817" s="257"/>
      <c r="B817" s="272"/>
      <c r="C817" s="100"/>
      <c r="D817" s="97"/>
      <c r="E817" s="98"/>
      <c r="F817" s="98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"/>
      <c r="S817" s="65"/>
      <c r="T817" s="65"/>
      <c r="U817" s="66" t="s">
        <v>245</v>
      </c>
      <c r="V817" s="97">
        <f t="shared" si="253"/>
        <v>0</v>
      </c>
      <c r="W817" s="97">
        <f t="shared" si="254"/>
        <v>0</v>
      </c>
      <c r="X817" s="71">
        <v>0</v>
      </c>
      <c r="Y817" s="97">
        <v>0</v>
      </c>
      <c r="Z817" s="97">
        <v>0</v>
      </c>
      <c r="AA817" s="97">
        <v>0</v>
      </c>
      <c r="AB817" s="97">
        <v>0</v>
      </c>
      <c r="AC817" s="97">
        <v>0</v>
      </c>
      <c r="AD817" s="97">
        <v>0</v>
      </c>
      <c r="AE817" s="97">
        <v>0</v>
      </c>
      <c r="AF817" s="273"/>
      <c r="AG817" s="274"/>
    </row>
    <row r="818" spans="1:33" s="67" customFormat="1" ht="17.25" customHeight="1">
      <c r="A818" s="230" t="s">
        <v>118</v>
      </c>
      <c r="B818" s="232" t="s">
        <v>332</v>
      </c>
      <c r="C818" s="305"/>
      <c r="D818" s="93"/>
      <c r="E818" s="94"/>
      <c r="F818" s="94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5"/>
      <c r="S818" s="96"/>
      <c r="T818" s="96"/>
      <c r="U818" s="68" t="s">
        <v>12</v>
      </c>
      <c r="V818" s="69">
        <f aca="true" t="shared" si="255" ref="V818:AE818">SUM(V819:V825)</f>
        <v>63251</v>
      </c>
      <c r="W818" s="69">
        <f t="shared" si="255"/>
        <v>0</v>
      </c>
      <c r="X818" s="69">
        <f t="shared" si="255"/>
        <v>63251</v>
      </c>
      <c r="Y818" s="69">
        <f t="shared" si="255"/>
        <v>0</v>
      </c>
      <c r="Z818" s="69">
        <f t="shared" si="255"/>
        <v>0</v>
      </c>
      <c r="AA818" s="69">
        <f t="shared" si="255"/>
        <v>0</v>
      </c>
      <c r="AB818" s="69">
        <f t="shared" si="255"/>
        <v>0</v>
      </c>
      <c r="AC818" s="69">
        <f t="shared" si="255"/>
        <v>0</v>
      </c>
      <c r="AD818" s="69">
        <f t="shared" si="255"/>
        <v>0</v>
      </c>
      <c r="AE818" s="69">
        <f t="shared" si="255"/>
        <v>0</v>
      </c>
      <c r="AF818" s="237" t="s">
        <v>13</v>
      </c>
      <c r="AG818" s="238"/>
    </row>
    <row r="819" spans="1:33" s="67" customFormat="1" ht="17.25" customHeight="1">
      <c r="A819" s="231"/>
      <c r="B819" s="233"/>
      <c r="C819" s="306"/>
      <c r="D819" s="97"/>
      <c r="E819" s="98"/>
      <c r="F819" s="98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"/>
      <c r="S819" s="65"/>
      <c r="T819" s="65"/>
      <c r="U819" s="66" t="s">
        <v>81</v>
      </c>
      <c r="V819" s="97">
        <f aca="true" t="shared" si="256" ref="V819:V824">X819+Z819+AB819+AD819</f>
        <v>0</v>
      </c>
      <c r="W819" s="97">
        <f aca="true" t="shared" si="257" ref="W819:W824">Y819+AA819+AC819+AE819</f>
        <v>0</v>
      </c>
      <c r="X819" s="71">
        <v>0</v>
      </c>
      <c r="Y819" s="97">
        <v>0</v>
      </c>
      <c r="Z819" s="97">
        <v>0</v>
      </c>
      <c r="AA819" s="97">
        <v>0</v>
      </c>
      <c r="AB819" s="97">
        <v>0</v>
      </c>
      <c r="AC819" s="97">
        <v>0</v>
      </c>
      <c r="AD819" s="97">
        <v>0</v>
      </c>
      <c r="AE819" s="97">
        <v>0</v>
      </c>
      <c r="AF819" s="239"/>
      <c r="AG819" s="240"/>
    </row>
    <row r="820" spans="1:33" s="67" customFormat="1" ht="17.25" customHeight="1">
      <c r="A820" s="231"/>
      <c r="B820" s="233"/>
      <c r="C820" s="306"/>
      <c r="D820" s="97"/>
      <c r="E820" s="98"/>
      <c r="F820" s="98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"/>
      <c r="S820" s="99"/>
      <c r="T820" s="99"/>
      <c r="U820" s="66" t="s">
        <v>82</v>
      </c>
      <c r="V820" s="97">
        <f t="shared" si="256"/>
        <v>0</v>
      </c>
      <c r="W820" s="97">
        <f t="shared" si="257"/>
        <v>0</v>
      </c>
      <c r="X820" s="71">
        <v>0</v>
      </c>
      <c r="Y820" s="97">
        <v>0</v>
      </c>
      <c r="Z820" s="97">
        <v>0</v>
      </c>
      <c r="AA820" s="97">
        <v>0</v>
      </c>
      <c r="AB820" s="97">
        <v>0</v>
      </c>
      <c r="AC820" s="97">
        <v>0</v>
      </c>
      <c r="AD820" s="97">
        <v>0</v>
      </c>
      <c r="AE820" s="97">
        <v>0</v>
      </c>
      <c r="AF820" s="239"/>
      <c r="AG820" s="240"/>
    </row>
    <row r="821" spans="1:33" s="67" customFormat="1" ht="17.25" customHeight="1">
      <c r="A821" s="231"/>
      <c r="B821" s="233"/>
      <c r="C821" s="306"/>
      <c r="D821" s="97"/>
      <c r="E821" s="98"/>
      <c r="F821" s="98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"/>
      <c r="S821" s="65"/>
      <c r="T821" s="65"/>
      <c r="U821" s="66" t="s">
        <v>236</v>
      </c>
      <c r="V821" s="97">
        <f t="shared" si="256"/>
        <v>0</v>
      </c>
      <c r="W821" s="97">
        <f t="shared" si="257"/>
        <v>0</v>
      </c>
      <c r="X821" s="71">
        <v>0</v>
      </c>
      <c r="Y821" s="97">
        <v>0</v>
      </c>
      <c r="Z821" s="97">
        <v>0</v>
      </c>
      <c r="AA821" s="97">
        <v>0</v>
      </c>
      <c r="AB821" s="97">
        <v>0</v>
      </c>
      <c r="AC821" s="97">
        <v>0</v>
      </c>
      <c r="AD821" s="97">
        <v>0</v>
      </c>
      <c r="AE821" s="97">
        <v>0</v>
      </c>
      <c r="AF821" s="239"/>
      <c r="AG821" s="240"/>
    </row>
    <row r="822" spans="1:33" s="67" customFormat="1" ht="17.25" customHeight="1">
      <c r="A822" s="231"/>
      <c r="B822" s="233"/>
      <c r="C822" s="306"/>
      <c r="D822" s="97"/>
      <c r="E822" s="98"/>
      <c r="F822" s="98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"/>
      <c r="U822" s="66" t="s">
        <v>237</v>
      </c>
      <c r="V822" s="133">
        <f>X822+Z822+AB822+AD822</f>
        <v>0</v>
      </c>
      <c r="W822" s="133">
        <f>Y822+AA822+AC822+AE822</f>
        <v>0</v>
      </c>
      <c r="X822" s="71">
        <v>0</v>
      </c>
      <c r="Y822" s="97">
        <v>0</v>
      </c>
      <c r="Z822" s="97">
        <v>0</v>
      </c>
      <c r="AA822" s="97">
        <v>0</v>
      </c>
      <c r="AB822" s="97">
        <v>0</v>
      </c>
      <c r="AC822" s="97">
        <v>0</v>
      </c>
      <c r="AD822" s="97">
        <v>0</v>
      </c>
      <c r="AE822" s="97">
        <v>0</v>
      </c>
      <c r="AF822" s="239"/>
      <c r="AG822" s="240"/>
    </row>
    <row r="823" spans="1:33" s="67" customFormat="1" ht="17.25" customHeight="1">
      <c r="A823" s="231"/>
      <c r="B823" s="233"/>
      <c r="C823" s="306"/>
      <c r="D823" s="97"/>
      <c r="E823" s="98"/>
      <c r="F823" s="98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"/>
      <c r="S823" s="65"/>
      <c r="T823" s="65"/>
      <c r="U823" s="66" t="s">
        <v>238</v>
      </c>
      <c r="V823" s="97">
        <f t="shared" si="256"/>
        <v>0</v>
      </c>
      <c r="W823" s="97">
        <f t="shared" si="257"/>
        <v>0</v>
      </c>
      <c r="X823" s="71">
        <v>0</v>
      </c>
      <c r="Y823" s="97">
        <v>0</v>
      </c>
      <c r="Z823" s="97">
        <v>0</v>
      </c>
      <c r="AA823" s="97">
        <v>0</v>
      </c>
      <c r="AB823" s="97">
        <v>0</v>
      </c>
      <c r="AC823" s="97">
        <v>0</v>
      </c>
      <c r="AD823" s="97">
        <v>0</v>
      </c>
      <c r="AE823" s="97">
        <v>0</v>
      </c>
      <c r="AF823" s="239"/>
      <c r="AG823" s="240"/>
    </row>
    <row r="824" spans="1:33" s="67" customFormat="1" ht="17.25" customHeight="1">
      <c r="A824" s="231"/>
      <c r="B824" s="233"/>
      <c r="C824" s="97"/>
      <c r="D824" s="97"/>
      <c r="E824" s="98"/>
      <c r="F824" s="98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"/>
      <c r="S824" s="99"/>
      <c r="T824" s="99"/>
      <c r="U824" s="66" t="s">
        <v>244</v>
      </c>
      <c r="V824" s="97">
        <f t="shared" si="256"/>
        <v>0</v>
      </c>
      <c r="W824" s="97">
        <f t="shared" si="257"/>
        <v>0</v>
      </c>
      <c r="X824" s="71">
        <v>0</v>
      </c>
      <c r="Y824" s="97">
        <v>0</v>
      </c>
      <c r="Z824" s="97">
        <v>0</v>
      </c>
      <c r="AA824" s="97">
        <v>0</v>
      </c>
      <c r="AB824" s="97">
        <v>0</v>
      </c>
      <c r="AC824" s="97">
        <v>0</v>
      </c>
      <c r="AD824" s="97">
        <v>0</v>
      </c>
      <c r="AE824" s="97">
        <v>0</v>
      </c>
      <c r="AF824" s="239"/>
      <c r="AG824" s="240"/>
    </row>
    <row r="825" spans="1:33" s="67" customFormat="1" ht="17.25" customHeight="1" thickBot="1">
      <c r="A825" s="257"/>
      <c r="B825" s="272"/>
      <c r="C825" s="100"/>
      <c r="D825" s="97"/>
      <c r="E825" s="98"/>
      <c r="F825" s="98"/>
      <c r="G825" s="97"/>
      <c r="H825" s="97">
        <v>1</v>
      </c>
      <c r="I825" s="97"/>
      <c r="J825" s="97"/>
      <c r="K825" s="97"/>
      <c r="L825" s="97"/>
      <c r="M825" s="97"/>
      <c r="N825" s="97"/>
      <c r="O825" s="97"/>
      <c r="P825" s="97"/>
      <c r="Q825" s="97"/>
      <c r="R825" s="9"/>
      <c r="S825" s="135" t="s">
        <v>284</v>
      </c>
      <c r="T825" s="135" t="s">
        <v>285</v>
      </c>
      <c r="U825" s="66" t="s">
        <v>245</v>
      </c>
      <c r="V825" s="172">
        <f>X825+Z825+AB825+AD825</f>
        <v>63251</v>
      </c>
      <c r="W825" s="172">
        <f>Y825+AA825+AC825+AE825</f>
        <v>0</v>
      </c>
      <c r="X825" s="71">
        <v>63251</v>
      </c>
      <c r="Y825" s="97">
        <v>0</v>
      </c>
      <c r="Z825" s="97">
        <v>0</v>
      </c>
      <c r="AA825" s="97">
        <v>0</v>
      </c>
      <c r="AB825" s="97">
        <v>0</v>
      </c>
      <c r="AC825" s="97">
        <v>0</v>
      </c>
      <c r="AD825" s="97">
        <v>0</v>
      </c>
      <c r="AE825" s="97">
        <v>0</v>
      </c>
      <c r="AF825" s="273"/>
      <c r="AG825" s="274"/>
    </row>
    <row r="826" spans="1:33" s="67" customFormat="1" ht="17.25" customHeight="1">
      <c r="A826" s="230" t="s">
        <v>119</v>
      </c>
      <c r="B826" s="232" t="s">
        <v>331</v>
      </c>
      <c r="C826" s="305"/>
      <c r="D826" s="93"/>
      <c r="E826" s="94"/>
      <c r="F826" s="94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5"/>
      <c r="S826" s="96"/>
      <c r="T826" s="96"/>
      <c r="U826" s="68" t="s">
        <v>12</v>
      </c>
      <c r="V826" s="69">
        <f aca="true" t="shared" si="258" ref="V826:AE826">SUM(V827:V833)</f>
        <v>41125</v>
      </c>
      <c r="W826" s="69">
        <f t="shared" si="258"/>
        <v>0</v>
      </c>
      <c r="X826" s="69">
        <f t="shared" si="258"/>
        <v>41125</v>
      </c>
      <c r="Y826" s="69">
        <f t="shared" si="258"/>
        <v>0</v>
      </c>
      <c r="Z826" s="69">
        <f t="shared" si="258"/>
        <v>0</v>
      </c>
      <c r="AA826" s="69">
        <f t="shared" si="258"/>
        <v>0</v>
      </c>
      <c r="AB826" s="69">
        <f t="shared" si="258"/>
        <v>0</v>
      </c>
      <c r="AC826" s="69">
        <f t="shared" si="258"/>
        <v>0</v>
      </c>
      <c r="AD826" s="69">
        <f t="shared" si="258"/>
        <v>0</v>
      </c>
      <c r="AE826" s="69">
        <f t="shared" si="258"/>
        <v>0</v>
      </c>
      <c r="AF826" s="237" t="s">
        <v>13</v>
      </c>
      <c r="AG826" s="238"/>
    </row>
    <row r="827" spans="1:33" s="67" customFormat="1" ht="17.25" customHeight="1">
      <c r="A827" s="231"/>
      <c r="B827" s="233"/>
      <c r="C827" s="306"/>
      <c r="D827" s="97"/>
      <c r="E827" s="98"/>
      <c r="F827" s="98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"/>
      <c r="S827" s="65"/>
      <c r="T827" s="65"/>
      <c r="U827" s="66" t="s">
        <v>81</v>
      </c>
      <c r="V827" s="97">
        <f aca="true" t="shared" si="259" ref="V827:V833">X827+Z827+AB827+AD827</f>
        <v>0</v>
      </c>
      <c r="W827" s="97">
        <f aca="true" t="shared" si="260" ref="W827:W833">Y827+AA827+AC827+AE827</f>
        <v>0</v>
      </c>
      <c r="X827" s="71">
        <v>0</v>
      </c>
      <c r="Y827" s="97">
        <v>0</v>
      </c>
      <c r="Z827" s="97">
        <v>0</v>
      </c>
      <c r="AA827" s="97">
        <v>0</v>
      </c>
      <c r="AB827" s="97">
        <v>0</v>
      </c>
      <c r="AC827" s="97">
        <v>0</v>
      </c>
      <c r="AD827" s="97">
        <v>0</v>
      </c>
      <c r="AE827" s="97">
        <v>0</v>
      </c>
      <c r="AF827" s="239"/>
      <c r="AG827" s="240"/>
    </row>
    <row r="828" spans="1:33" s="67" customFormat="1" ht="17.25" customHeight="1">
      <c r="A828" s="231"/>
      <c r="B828" s="233"/>
      <c r="C828" s="306"/>
      <c r="D828" s="97"/>
      <c r="E828" s="98"/>
      <c r="F828" s="98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"/>
      <c r="S828" s="99"/>
      <c r="T828" s="99"/>
      <c r="U828" s="66" t="s">
        <v>82</v>
      </c>
      <c r="V828" s="97">
        <f t="shared" si="259"/>
        <v>0</v>
      </c>
      <c r="W828" s="97">
        <f t="shared" si="260"/>
        <v>0</v>
      </c>
      <c r="X828" s="71">
        <v>0</v>
      </c>
      <c r="Y828" s="97">
        <v>0</v>
      </c>
      <c r="Z828" s="97">
        <v>0</v>
      </c>
      <c r="AA828" s="97">
        <v>0</v>
      </c>
      <c r="AB828" s="97">
        <v>0</v>
      </c>
      <c r="AC828" s="97">
        <v>0</v>
      </c>
      <c r="AD828" s="97">
        <v>0</v>
      </c>
      <c r="AE828" s="97">
        <v>0</v>
      </c>
      <c r="AF828" s="239"/>
      <c r="AG828" s="240"/>
    </row>
    <row r="829" spans="1:33" s="67" customFormat="1" ht="17.25" customHeight="1">
      <c r="A829" s="231"/>
      <c r="B829" s="233"/>
      <c r="C829" s="306"/>
      <c r="D829" s="97"/>
      <c r="E829" s="98"/>
      <c r="F829" s="98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"/>
      <c r="S829" s="65"/>
      <c r="T829" s="65"/>
      <c r="U829" s="66" t="s">
        <v>236</v>
      </c>
      <c r="V829" s="97">
        <f t="shared" si="259"/>
        <v>0</v>
      </c>
      <c r="W829" s="97">
        <f t="shared" si="260"/>
        <v>0</v>
      </c>
      <c r="X829" s="71">
        <v>0</v>
      </c>
      <c r="Y829" s="97">
        <v>0</v>
      </c>
      <c r="Z829" s="97">
        <v>0</v>
      </c>
      <c r="AA829" s="97">
        <v>0</v>
      </c>
      <c r="AB829" s="97">
        <v>0</v>
      </c>
      <c r="AC829" s="97">
        <v>0</v>
      </c>
      <c r="AD829" s="97">
        <v>0</v>
      </c>
      <c r="AE829" s="97">
        <v>0</v>
      </c>
      <c r="AF829" s="239"/>
      <c r="AG829" s="240"/>
    </row>
    <row r="830" spans="1:33" s="67" customFormat="1" ht="17.25" customHeight="1">
      <c r="A830" s="231"/>
      <c r="B830" s="233"/>
      <c r="C830" s="306"/>
      <c r="D830" s="97"/>
      <c r="E830" s="98"/>
      <c r="F830" s="98"/>
      <c r="G830" s="97"/>
      <c r="H830" s="97">
        <v>1</v>
      </c>
      <c r="I830" s="97"/>
      <c r="J830" s="97"/>
      <c r="K830" s="97"/>
      <c r="L830" s="97"/>
      <c r="M830" s="97"/>
      <c r="N830" s="97"/>
      <c r="O830" s="97"/>
      <c r="P830" s="97"/>
      <c r="Q830" s="97"/>
      <c r="R830" s="9"/>
      <c r="S830" s="135" t="s">
        <v>284</v>
      </c>
      <c r="T830" s="135" t="s">
        <v>285</v>
      </c>
      <c r="U830" s="66" t="s">
        <v>237</v>
      </c>
      <c r="V830" s="133">
        <f>X830+Z830+AB830+AD830</f>
        <v>41125</v>
      </c>
      <c r="W830" s="133">
        <f>Y830+AA830+AC830+AE830</f>
        <v>0</v>
      </c>
      <c r="X830" s="71">
        <v>41125</v>
      </c>
      <c r="Y830" s="97">
        <v>0</v>
      </c>
      <c r="Z830" s="97">
        <v>0</v>
      </c>
      <c r="AA830" s="97">
        <v>0</v>
      </c>
      <c r="AB830" s="97">
        <v>0</v>
      </c>
      <c r="AC830" s="97">
        <v>0</v>
      </c>
      <c r="AD830" s="97">
        <v>0</v>
      </c>
      <c r="AE830" s="97">
        <v>0</v>
      </c>
      <c r="AF830" s="239"/>
      <c r="AG830" s="240"/>
    </row>
    <row r="831" spans="1:33" s="67" customFormat="1" ht="17.25" customHeight="1">
      <c r="A831" s="231"/>
      <c r="B831" s="233"/>
      <c r="C831" s="306"/>
      <c r="D831" s="97"/>
      <c r="E831" s="98"/>
      <c r="F831" s="98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"/>
      <c r="S831" s="65"/>
      <c r="T831" s="65"/>
      <c r="U831" s="66" t="s">
        <v>238</v>
      </c>
      <c r="V831" s="97">
        <f t="shared" si="259"/>
        <v>0</v>
      </c>
      <c r="W831" s="97">
        <f t="shared" si="260"/>
        <v>0</v>
      </c>
      <c r="X831" s="71">
        <v>0</v>
      </c>
      <c r="Y831" s="97">
        <v>0</v>
      </c>
      <c r="Z831" s="97">
        <v>0</v>
      </c>
      <c r="AA831" s="97">
        <v>0</v>
      </c>
      <c r="AB831" s="97">
        <v>0</v>
      </c>
      <c r="AC831" s="97">
        <v>0</v>
      </c>
      <c r="AD831" s="97">
        <v>0</v>
      </c>
      <c r="AE831" s="97">
        <v>0</v>
      </c>
      <c r="AF831" s="239"/>
      <c r="AG831" s="240"/>
    </row>
    <row r="832" spans="1:33" s="67" customFormat="1" ht="17.25" customHeight="1">
      <c r="A832" s="231"/>
      <c r="B832" s="233"/>
      <c r="C832" s="97"/>
      <c r="D832" s="97"/>
      <c r="E832" s="98"/>
      <c r="F832" s="98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"/>
      <c r="S832" s="99"/>
      <c r="T832" s="99"/>
      <c r="U832" s="66" t="s">
        <v>244</v>
      </c>
      <c r="V832" s="97">
        <f t="shared" si="259"/>
        <v>0</v>
      </c>
      <c r="W832" s="97">
        <f t="shared" si="260"/>
        <v>0</v>
      </c>
      <c r="X832" s="71">
        <v>0</v>
      </c>
      <c r="Y832" s="97">
        <v>0</v>
      </c>
      <c r="Z832" s="97">
        <v>0</v>
      </c>
      <c r="AA832" s="97">
        <v>0</v>
      </c>
      <c r="AB832" s="97">
        <v>0</v>
      </c>
      <c r="AC832" s="97">
        <v>0</v>
      </c>
      <c r="AD832" s="97">
        <v>0</v>
      </c>
      <c r="AE832" s="97">
        <v>0</v>
      </c>
      <c r="AF832" s="239"/>
      <c r="AG832" s="240"/>
    </row>
    <row r="833" spans="1:33" s="67" customFormat="1" ht="17.25" customHeight="1" thickBot="1">
      <c r="A833" s="257"/>
      <c r="B833" s="272"/>
      <c r="C833" s="100"/>
      <c r="D833" s="97"/>
      <c r="E833" s="98"/>
      <c r="F833" s="98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"/>
      <c r="S833" s="65"/>
      <c r="T833" s="65"/>
      <c r="U833" s="66" t="s">
        <v>245</v>
      </c>
      <c r="V833" s="97">
        <f t="shared" si="259"/>
        <v>0</v>
      </c>
      <c r="W833" s="97">
        <f t="shared" si="260"/>
        <v>0</v>
      </c>
      <c r="X833" s="71">
        <v>0</v>
      </c>
      <c r="Y833" s="97">
        <v>0</v>
      </c>
      <c r="Z833" s="97">
        <v>0</v>
      </c>
      <c r="AA833" s="97">
        <v>0</v>
      </c>
      <c r="AB833" s="97">
        <v>0</v>
      </c>
      <c r="AC833" s="97">
        <v>0</v>
      </c>
      <c r="AD833" s="97">
        <v>0</v>
      </c>
      <c r="AE833" s="97">
        <v>0</v>
      </c>
      <c r="AF833" s="273"/>
      <c r="AG833" s="274"/>
    </row>
    <row r="834" spans="1:33" s="67" customFormat="1" ht="17.25" customHeight="1">
      <c r="A834" s="230" t="s">
        <v>255</v>
      </c>
      <c r="B834" s="337" t="s">
        <v>227</v>
      </c>
      <c r="C834" s="261"/>
      <c r="D834" s="144"/>
      <c r="E834" s="145"/>
      <c r="F834" s="145"/>
      <c r="G834" s="144"/>
      <c r="H834" s="144"/>
      <c r="I834" s="144"/>
      <c r="J834" s="144"/>
      <c r="K834" s="144"/>
      <c r="L834" s="144"/>
      <c r="M834" s="144"/>
      <c r="N834" s="144"/>
      <c r="O834" s="144"/>
      <c r="P834" s="144"/>
      <c r="Q834" s="144"/>
      <c r="R834" s="146"/>
      <c r="S834" s="147"/>
      <c r="T834" s="147"/>
      <c r="U834" s="143" t="s">
        <v>12</v>
      </c>
      <c r="V834" s="148">
        <f aca="true" t="shared" si="261" ref="V834:AE834">SUM(V835:V841)</f>
        <v>45861.399999999994</v>
      </c>
      <c r="W834" s="148">
        <f t="shared" si="261"/>
        <v>45861.399999999994</v>
      </c>
      <c r="X834" s="148">
        <f t="shared" si="261"/>
        <v>26160.6</v>
      </c>
      <c r="Y834" s="148">
        <f t="shared" si="261"/>
        <v>26160.6</v>
      </c>
      <c r="Z834" s="148">
        <f t="shared" si="261"/>
        <v>0</v>
      </c>
      <c r="AA834" s="148">
        <f t="shared" si="261"/>
        <v>0</v>
      </c>
      <c r="AB834" s="148">
        <f t="shared" si="261"/>
        <v>19700.8</v>
      </c>
      <c r="AC834" s="148">
        <f t="shared" si="261"/>
        <v>19700.8</v>
      </c>
      <c r="AD834" s="148">
        <f t="shared" si="261"/>
        <v>0</v>
      </c>
      <c r="AE834" s="148">
        <f t="shared" si="261"/>
        <v>0</v>
      </c>
      <c r="AF834" s="263" t="s">
        <v>41</v>
      </c>
      <c r="AG834" s="264"/>
    </row>
    <row r="835" spans="1:33" s="67" customFormat="1" ht="17.25" customHeight="1">
      <c r="A835" s="231"/>
      <c r="B835" s="338"/>
      <c r="C835" s="262"/>
      <c r="D835" s="151"/>
      <c r="E835" s="152"/>
      <c r="F835" s="152"/>
      <c r="G835" s="151"/>
      <c r="H835" s="151">
        <v>1</v>
      </c>
      <c r="I835" s="151">
        <v>1</v>
      </c>
      <c r="J835" s="151"/>
      <c r="K835" s="151"/>
      <c r="L835" s="151"/>
      <c r="M835" s="151"/>
      <c r="N835" s="151"/>
      <c r="O835" s="151"/>
      <c r="P835" s="151"/>
      <c r="Q835" s="151"/>
      <c r="R835" s="226" t="s">
        <v>339</v>
      </c>
      <c r="S835" s="157" t="s">
        <v>284</v>
      </c>
      <c r="T835" s="157" t="s">
        <v>285</v>
      </c>
      <c r="U835" s="150" t="s">
        <v>81</v>
      </c>
      <c r="V835" s="168">
        <f>X835+Z835+AB835+AD835</f>
        <v>45861.399999999994</v>
      </c>
      <c r="W835" s="184">
        <f>Y835+AA835+AC835+AE835</f>
        <v>45861.399999999994</v>
      </c>
      <c r="X835" s="168">
        <v>26160.6</v>
      </c>
      <c r="Y835" s="168">
        <v>26160.6</v>
      </c>
      <c r="Z835" s="168">
        <v>0</v>
      </c>
      <c r="AA835" s="168">
        <v>0</v>
      </c>
      <c r="AB835" s="168">
        <v>19700.8</v>
      </c>
      <c r="AC835" s="168">
        <v>19700.8</v>
      </c>
      <c r="AD835" s="168">
        <v>0</v>
      </c>
      <c r="AE835" s="168">
        <v>0</v>
      </c>
      <c r="AF835" s="265"/>
      <c r="AG835" s="266"/>
    </row>
    <row r="836" spans="1:33" s="67" customFormat="1" ht="17.25" customHeight="1">
      <c r="A836" s="231"/>
      <c r="B836" s="338"/>
      <c r="C836" s="262"/>
      <c r="D836" s="151"/>
      <c r="E836" s="152"/>
      <c r="F836" s="152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3" t="s">
        <v>340</v>
      </c>
      <c r="S836" s="156"/>
      <c r="T836" s="156"/>
      <c r="U836" s="150" t="s">
        <v>82</v>
      </c>
      <c r="V836" s="151">
        <f>X836+Z836+AB836+AD836</f>
        <v>0</v>
      </c>
      <c r="W836" s="151">
        <v>0</v>
      </c>
      <c r="X836" s="151">
        <v>0</v>
      </c>
      <c r="Y836" s="151">
        <v>0</v>
      </c>
      <c r="Z836" s="151">
        <v>0</v>
      </c>
      <c r="AA836" s="151">
        <v>0</v>
      </c>
      <c r="AB836" s="151">
        <v>0</v>
      </c>
      <c r="AC836" s="151">
        <v>0</v>
      </c>
      <c r="AD836" s="151">
        <v>0</v>
      </c>
      <c r="AE836" s="151">
        <v>0</v>
      </c>
      <c r="AF836" s="265"/>
      <c r="AG836" s="266"/>
    </row>
    <row r="837" spans="1:33" s="67" customFormat="1" ht="17.25" customHeight="1">
      <c r="A837" s="231"/>
      <c r="B837" s="338"/>
      <c r="C837" s="262"/>
      <c r="D837" s="151"/>
      <c r="E837" s="152"/>
      <c r="F837" s="152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3"/>
      <c r="S837" s="157"/>
      <c r="T837" s="157"/>
      <c r="U837" s="150" t="s">
        <v>236</v>
      </c>
      <c r="V837" s="151">
        <f aca="true" t="shared" si="262" ref="V837:W841">X837+Z837+AB837+AD837</f>
        <v>0</v>
      </c>
      <c r="W837" s="151">
        <f t="shared" si="262"/>
        <v>0</v>
      </c>
      <c r="X837" s="155">
        <v>0</v>
      </c>
      <c r="Y837" s="151">
        <v>0</v>
      </c>
      <c r="Z837" s="151">
        <v>0</v>
      </c>
      <c r="AA837" s="151">
        <v>0</v>
      </c>
      <c r="AB837" s="151">
        <v>0</v>
      </c>
      <c r="AC837" s="151">
        <v>0</v>
      </c>
      <c r="AD837" s="151">
        <v>0</v>
      </c>
      <c r="AE837" s="151">
        <v>0</v>
      </c>
      <c r="AF837" s="265"/>
      <c r="AG837" s="266"/>
    </row>
    <row r="838" spans="1:33" s="67" customFormat="1" ht="17.25" customHeight="1">
      <c r="A838" s="231"/>
      <c r="B838" s="338"/>
      <c r="C838" s="262"/>
      <c r="D838" s="151"/>
      <c r="E838" s="152"/>
      <c r="F838" s="152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3"/>
      <c r="S838" s="157"/>
      <c r="T838" s="157"/>
      <c r="U838" s="150" t="s">
        <v>237</v>
      </c>
      <c r="V838" s="151">
        <f>X838+Z838+AB838+AD838</f>
        <v>0</v>
      </c>
      <c r="W838" s="151">
        <v>0</v>
      </c>
      <c r="X838" s="151">
        <v>0</v>
      </c>
      <c r="Y838" s="151">
        <v>0</v>
      </c>
      <c r="Z838" s="151">
        <v>0</v>
      </c>
      <c r="AA838" s="151">
        <v>0</v>
      </c>
      <c r="AB838" s="151">
        <v>0</v>
      </c>
      <c r="AC838" s="151">
        <v>0</v>
      </c>
      <c r="AD838" s="151">
        <v>0</v>
      </c>
      <c r="AE838" s="151">
        <v>0</v>
      </c>
      <c r="AF838" s="265"/>
      <c r="AG838" s="266"/>
    </row>
    <row r="839" spans="1:33" s="67" customFormat="1" ht="17.25" customHeight="1">
      <c r="A839" s="231"/>
      <c r="B839" s="338"/>
      <c r="C839" s="262"/>
      <c r="D839" s="151"/>
      <c r="E839" s="152"/>
      <c r="F839" s="152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3"/>
      <c r="S839" s="157"/>
      <c r="T839" s="157"/>
      <c r="U839" s="150" t="s">
        <v>238</v>
      </c>
      <c r="V839" s="151">
        <f t="shared" si="262"/>
        <v>0</v>
      </c>
      <c r="W839" s="151">
        <f t="shared" si="262"/>
        <v>0</v>
      </c>
      <c r="X839" s="155">
        <v>0</v>
      </c>
      <c r="Y839" s="151">
        <v>0</v>
      </c>
      <c r="Z839" s="151">
        <v>0</v>
      </c>
      <c r="AA839" s="151">
        <v>0</v>
      </c>
      <c r="AB839" s="151">
        <v>0</v>
      </c>
      <c r="AC839" s="151">
        <v>0</v>
      </c>
      <c r="AD839" s="151">
        <v>0</v>
      </c>
      <c r="AE839" s="151">
        <v>0</v>
      </c>
      <c r="AF839" s="265"/>
      <c r="AG839" s="266"/>
    </row>
    <row r="840" spans="1:33" s="67" customFormat="1" ht="17.25" customHeight="1">
      <c r="A840" s="231"/>
      <c r="B840" s="338"/>
      <c r="C840" s="151"/>
      <c r="D840" s="151"/>
      <c r="E840" s="152"/>
      <c r="F840" s="152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3"/>
      <c r="S840" s="156"/>
      <c r="T840" s="156"/>
      <c r="U840" s="150" t="s">
        <v>244</v>
      </c>
      <c r="V840" s="151">
        <f t="shared" si="262"/>
        <v>0</v>
      </c>
      <c r="W840" s="151">
        <f t="shared" si="262"/>
        <v>0</v>
      </c>
      <c r="X840" s="155">
        <v>0</v>
      </c>
      <c r="Y840" s="151">
        <v>0</v>
      </c>
      <c r="Z840" s="151">
        <v>0</v>
      </c>
      <c r="AA840" s="151">
        <v>0</v>
      </c>
      <c r="AB840" s="151">
        <v>0</v>
      </c>
      <c r="AC840" s="151">
        <v>0</v>
      </c>
      <c r="AD840" s="151">
        <v>0</v>
      </c>
      <c r="AE840" s="151">
        <v>0</v>
      </c>
      <c r="AF840" s="265"/>
      <c r="AG840" s="266"/>
    </row>
    <row r="841" spans="1:33" s="67" customFormat="1" ht="17.25" customHeight="1" thickBot="1">
      <c r="A841" s="257"/>
      <c r="B841" s="339"/>
      <c r="C841" s="158"/>
      <c r="D841" s="151"/>
      <c r="E841" s="152"/>
      <c r="F841" s="152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3"/>
      <c r="S841" s="157"/>
      <c r="T841" s="157"/>
      <c r="U841" s="150" t="s">
        <v>245</v>
      </c>
      <c r="V841" s="151">
        <f t="shared" si="262"/>
        <v>0</v>
      </c>
      <c r="W841" s="151">
        <f t="shared" si="262"/>
        <v>0</v>
      </c>
      <c r="X841" s="155">
        <v>0</v>
      </c>
      <c r="Y841" s="151">
        <v>0</v>
      </c>
      <c r="Z841" s="151">
        <v>0</v>
      </c>
      <c r="AA841" s="151">
        <v>0</v>
      </c>
      <c r="AB841" s="151">
        <v>0</v>
      </c>
      <c r="AC841" s="151">
        <v>0</v>
      </c>
      <c r="AD841" s="151">
        <v>0</v>
      </c>
      <c r="AE841" s="151">
        <v>0</v>
      </c>
      <c r="AF841" s="267"/>
      <c r="AG841" s="268"/>
    </row>
    <row r="842" spans="1:33" s="67" customFormat="1" ht="17.25" customHeight="1">
      <c r="A842" s="230" t="s">
        <v>221</v>
      </c>
      <c r="B842" s="337" t="s">
        <v>229</v>
      </c>
      <c r="C842" s="261"/>
      <c r="D842" s="144"/>
      <c r="E842" s="145"/>
      <c r="F842" s="145"/>
      <c r="G842" s="144"/>
      <c r="H842" s="144"/>
      <c r="I842" s="144"/>
      <c r="J842" s="144"/>
      <c r="K842" s="144"/>
      <c r="L842" s="144"/>
      <c r="M842" s="144"/>
      <c r="N842" s="144"/>
      <c r="O842" s="144"/>
      <c r="P842" s="144"/>
      <c r="Q842" s="144"/>
      <c r="R842" s="146"/>
      <c r="S842" s="147"/>
      <c r="T842" s="147"/>
      <c r="U842" s="143" t="s">
        <v>12</v>
      </c>
      <c r="V842" s="148">
        <f>SUM(V843:V849)</f>
        <v>7000</v>
      </c>
      <c r="W842" s="148">
        <f>SUM(W843:W849)</f>
        <v>0</v>
      </c>
      <c r="X842" s="148">
        <v>4300</v>
      </c>
      <c r="Y842" s="148">
        <f aca="true" t="shared" si="263" ref="Y842:AE842">SUM(Y843:Y849)</f>
        <v>0</v>
      </c>
      <c r="Z842" s="148">
        <f t="shared" si="263"/>
        <v>0</v>
      </c>
      <c r="AA842" s="148">
        <f t="shared" si="263"/>
        <v>0</v>
      </c>
      <c r="AB842" s="148">
        <f t="shared" si="263"/>
        <v>0</v>
      </c>
      <c r="AC842" s="148">
        <f t="shared" si="263"/>
        <v>0</v>
      </c>
      <c r="AD842" s="148">
        <f t="shared" si="263"/>
        <v>0</v>
      </c>
      <c r="AE842" s="148">
        <f t="shared" si="263"/>
        <v>0</v>
      </c>
      <c r="AF842" s="237" t="s">
        <v>13</v>
      </c>
      <c r="AG842" s="238"/>
    </row>
    <row r="843" spans="1:33" s="67" customFormat="1" ht="17.25" customHeight="1">
      <c r="A843" s="231"/>
      <c r="B843" s="338"/>
      <c r="C843" s="262"/>
      <c r="D843" s="151"/>
      <c r="E843" s="152"/>
      <c r="F843" s="152">
        <v>1</v>
      </c>
      <c r="G843" s="151"/>
      <c r="H843" s="151">
        <v>1</v>
      </c>
      <c r="I843" s="151"/>
      <c r="J843" s="151"/>
      <c r="K843" s="151"/>
      <c r="L843" s="151"/>
      <c r="M843" s="151"/>
      <c r="N843" s="151"/>
      <c r="O843" s="151"/>
      <c r="P843" s="151"/>
      <c r="Q843" s="151"/>
      <c r="R843" s="153"/>
      <c r="S843" s="157" t="s">
        <v>284</v>
      </c>
      <c r="T843" s="157" t="s">
        <v>285</v>
      </c>
      <c r="U843" s="150" t="s">
        <v>81</v>
      </c>
      <c r="V843" s="151">
        <f aca="true" t="shared" si="264" ref="V843:W849">X843+Z843+AB843+AD843</f>
        <v>7000</v>
      </c>
      <c r="W843" s="151">
        <f t="shared" si="264"/>
        <v>0</v>
      </c>
      <c r="X843" s="155">
        <v>7000</v>
      </c>
      <c r="Y843" s="151">
        <v>0</v>
      </c>
      <c r="Z843" s="151">
        <v>0</v>
      </c>
      <c r="AA843" s="151">
        <v>0</v>
      </c>
      <c r="AB843" s="151">
        <v>0</v>
      </c>
      <c r="AC843" s="151">
        <v>0</v>
      </c>
      <c r="AD843" s="151">
        <v>0</v>
      </c>
      <c r="AE843" s="151">
        <v>0</v>
      </c>
      <c r="AF843" s="239"/>
      <c r="AG843" s="240"/>
    </row>
    <row r="844" spans="1:33" s="67" customFormat="1" ht="17.25" customHeight="1">
      <c r="A844" s="231"/>
      <c r="B844" s="338"/>
      <c r="C844" s="262"/>
      <c r="D844" s="151"/>
      <c r="E844" s="152"/>
      <c r="F844" s="152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3"/>
      <c r="S844" s="156"/>
      <c r="T844" s="156"/>
      <c r="U844" s="150" t="s">
        <v>82</v>
      </c>
      <c r="V844" s="151">
        <f t="shared" si="264"/>
        <v>0</v>
      </c>
      <c r="W844" s="151">
        <f t="shared" si="264"/>
        <v>0</v>
      </c>
      <c r="X844" s="155">
        <v>0</v>
      </c>
      <c r="Y844" s="151">
        <v>0</v>
      </c>
      <c r="Z844" s="151">
        <v>0</v>
      </c>
      <c r="AA844" s="151">
        <v>0</v>
      </c>
      <c r="AB844" s="151">
        <v>0</v>
      </c>
      <c r="AC844" s="151">
        <v>0</v>
      </c>
      <c r="AD844" s="151">
        <v>0</v>
      </c>
      <c r="AE844" s="151">
        <v>0</v>
      </c>
      <c r="AF844" s="239"/>
      <c r="AG844" s="240"/>
    </row>
    <row r="845" spans="1:33" s="67" customFormat="1" ht="17.25" customHeight="1">
      <c r="A845" s="231"/>
      <c r="B845" s="338"/>
      <c r="C845" s="262"/>
      <c r="D845" s="151"/>
      <c r="E845" s="152"/>
      <c r="F845" s="152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3"/>
      <c r="S845" s="157"/>
      <c r="T845" s="157"/>
      <c r="U845" s="150" t="s">
        <v>236</v>
      </c>
      <c r="V845" s="151">
        <f t="shared" si="264"/>
        <v>0</v>
      </c>
      <c r="W845" s="151">
        <f t="shared" si="264"/>
        <v>0</v>
      </c>
      <c r="X845" s="155">
        <v>0</v>
      </c>
      <c r="Y845" s="151">
        <v>0</v>
      </c>
      <c r="Z845" s="151">
        <v>0</v>
      </c>
      <c r="AA845" s="151">
        <v>0</v>
      </c>
      <c r="AB845" s="151">
        <v>0</v>
      </c>
      <c r="AC845" s="151">
        <v>0</v>
      </c>
      <c r="AD845" s="151">
        <v>0</v>
      </c>
      <c r="AE845" s="151">
        <v>0</v>
      </c>
      <c r="AF845" s="239"/>
      <c r="AG845" s="240"/>
    </row>
    <row r="846" spans="1:33" s="67" customFormat="1" ht="17.25" customHeight="1">
      <c r="A846" s="231"/>
      <c r="B846" s="338"/>
      <c r="C846" s="262"/>
      <c r="D846" s="151"/>
      <c r="E846" s="152"/>
      <c r="F846" s="152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3"/>
      <c r="S846" s="157"/>
      <c r="T846" s="157"/>
      <c r="U846" s="150" t="s">
        <v>237</v>
      </c>
      <c r="V846" s="151">
        <f>X846+Z846+AB846+AD846</f>
        <v>0</v>
      </c>
      <c r="W846" s="151">
        <f>Y846+AA846+AC846+AE846</f>
        <v>0</v>
      </c>
      <c r="X846" s="155">
        <v>0</v>
      </c>
      <c r="Y846" s="151">
        <v>0</v>
      </c>
      <c r="Z846" s="151">
        <v>0</v>
      </c>
      <c r="AA846" s="151">
        <v>0</v>
      </c>
      <c r="AB846" s="151">
        <v>0</v>
      </c>
      <c r="AC846" s="151">
        <v>0</v>
      </c>
      <c r="AD846" s="151">
        <v>0</v>
      </c>
      <c r="AE846" s="151">
        <v>0</v>
      </c>
      <c r="AF846" s="239"/>
      <c r="AG846" s="240"/>
    </row>
    <row r="847" spans="1:33" s="67" customFormat="1" ht="17.25" customHeight="1">
      <c r="A847" s="231"/>
      <c r="B847" s="338"/>
      <c r="C847" s="262"/>
      <c r="D847" s="151"/>
      <c r="E847" s="152"/>
      <c r="F847" s="152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3"/>
      <c r="S847" s="157"/>
      <c r="T847" s="157"/>
      <c r="U847" s="150" t="s">
        <v>238</v>
      </c>
      <c r="V847" s="151">
        <f t="shared" si="264"/>
        <v>0</v>
      </c>
      <c r="W847" s="151">
        <f t="shared" si="264"/>
        <v>0</v>
      </c>
      <c r="X847" s="155">
        <v>0</v>
      </c>
      <c r="Y847" s="151">
        <v>0</v>
      </c>
      <c r="Z847" s="151">
        <v>0</v>
      </c>
      <c r="AA847" s="151">
        <v>0</v>
      </c>
      <c r="AB847" s="151">
        <v>0</v>
      </c>
      <c r="AC847" s="151">
        <v>0</v>
      </c>
      <c r="AD847" s="151">
        <v>0</v>
      </c>
      <c r="AE847" s="151">
        <v>0</v>
      </c>
      <c r="AF847" s="239"/>
      <c r="AG847" s="240"/>
    </row>
    <row r="848" spans="1:33" s="67" customFormat="1" ht="17.25" customHeight="1">
      <c r="A848" s="231"/>
      <c r="B848" s="338"/>
      <c r="C848" s="151"/>
      <c r="D848" s="151"/>
      <c r="E848" s="152"/>
      <c r="F848" s="152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3"/>
      <c r="S848" s="156"/>
      <c r="T848" s="156"/>
      <c r="U848" s="150" t="s">
        <v>244</v>
      </c>
      <c r="V848" s="151">
        <f t="shared" si="264"/>
        <v>0</v>
      </c>
      <c r="W848" s="151">
        <f t="shared" si="264"/>
        <v>0</v>
      </c>
      <c r="X848" s="155">
        <v>0</v>
      </c>
      <c r="Y848" s="151">
        <v>0</v>
      </c>
      <c r="Z848" s="151">
        <v>0</v>
      </c>
      <c r="AA848" s="151">
        <v>0</v>
      </c>
      <c r="AB848" s="151">
        <v>0</v>
      </c>
      <c r="AC848" s="151">
        <v>0</v>
      </c>
      <c r="AD848" s="151">
        <v>0</v>
      </c>
      <c r="AE848" s="151">
        <v>0</v>
      </c>
      <c r="AF848" s="239"/>
      <c r="AG848" s="240"/>
    </row>
    <row r="849" spans="1:33" s="67" customFormat="1" ht="17.25" customHeight="1" thickBot="1">
      <c r="A849" s="257"/>
      <c r="B849" s="339"/>
      <c r="C849" s="158"/>
      <c r="D849" s="151"/>
      <c r="E849" s="152"/>
      <c r="F849" s="152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3"/>
      <c r="S849" s="157"/>
      <c r="T849" s="157"/>
      <c r="U849" s="150" t="s">
        <v>245</v>
      </c>
      <c r="V849" s="151">
        <f t="shared" si="264"/>
        <v>0</v>
      </c>
      <c r="W849" s="151">
        <f t="shared" si="264"/>
        <v>0</v>
      </c>
      <c r="X849" s="155">
        <v>0</v>
      </c>
      <c r="Y849" s="151">
        <v>0</v>
      </c>
      <c r="Z849" s="151">
        <v>0</v>
      </c>
      <c r="AA849" s="151">
        <v>0</v>
      </c>
      <c r="AB849" s="151">
        <v>0</v>
      </c>
      <c r="AC849" s="151">
        <v>0</v>
      </c>
      <c r="AD849" s="151">
        <v>0</v>
      </c>
      <c r="AE849" s="151">
        <v>0</v>
      </c>
      <c r="AF849" s="273"/>
      <c r="AG849" s="274"/>
    </row>
    <row r="850" spans="1:33" s="101" customFormat="1" ht="15" customHeight="1">
      <c r="A850" s="275" t="s">
        <v>222</v>
      </c>
      <c r="B850" s="329" t="s">
        <v>269</v>
      </c>
      <c r="C850" s="245"/>
      <c r="D850" s="187"/>
      <c r="E850" s="75"/>
      <c r="F850" s="75"/>
      <c r="G850" s="187"/>
      <c r="H850" s="187"/>
      <c r="I850" s="187"/>
      <c r="J850" s="187"/>
      <c r="K850" s="187"/>
      <c r="L850" s="187"/>
      <c r="M850" s="187"/>
      <c r="N850" s="187"/>
      <c r="O850" s="187"/>
      <c r="P850" s="187"/>
      <c r="Q850" s="187"/>
      <c r="R850" s="76"/>
      <c r="S850" s="191"/>
      <c r="T850" s="191"/>
      <c r="U850" s="73" t="s">
        <v>12</v>
      </c>
      <c r="V850" s="78">
        <f aca="true" t="shared" si="265" ref="V850:AE850">SUM(V851:V857)</f>
        <v>7854.9</v>
      </c>
      <c r="W850" s="78">
        <f t="shared" si="265"/>
        <v>7854.9</v>
      </c>
      <c r="X850" s="78">
        <f t="shared" si="265"/>
        <v>7854.9</v>
      </c>
      <c r="Y850" s="78">
        <f t="shared" si="265"/>
        <v>7854.9</v>
      </c>
      <c r="Z850" s="78">
        <f t="shared" si="265"/>
        <v>0</v>
      </c>
      <c r="AA850" s="78">
        <f t="shared" si="265"/>
        <v>0</v>
      </c>
      <c r="AB850" s="78">
        <f t="shared" si="265"/>
        <v>0</v>
      </c>
      <c r="AC850" s="78">
        <f t="shared" si="265"/>
        <v>0</v>
      </c>
      <c r="AD850" s="78">
        <f t="shared" si="265"/>
        <v>0</v>
      </c>
      <c r="AE850" s="78">
        <f t="shared" si="265"/>
        <v>0</v>
      </c>
      <c r="AF850" s="331" t="s">
        <v>13</v>
      </c>
      <c r="AG850" s="332"/>
    </row>
    <row r="851" spans="1:33" s="101" customFormat="1" ht="15.75">
      <c r="A851" s="276"/>
      <c r="B851" s="244"/>
      <c r="C851" s="246"/>
      <c r="D851" s="188"/>
      <c r="E851" s="82"/>
      <c r="F851" s="199">
        <v>1</v>
      </c>
      <c r="G851" s="199">
        <v>1</v>
      </c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83" t="s">
        <v>337</v>
      </c>
      <c r="S851" s="224" t="s">
        <v>284</v>
      </c>
      <c r="T851" s="224" t="s">
        <v>285</v>
      </c>
      <c r="U851" s="197" t="s">
        <v>81</v>
      </c>
      <c r="V851" s="196">
        <f aca="true" t="shared" si="266" ref="V851:W857">X851+Z851+AB851+AD851</f>
        <v>7854.9</v>
      </c>
      <c r="W851" s="196">
        <f t="shared" si="266"/>
        <v>7854.9</v>
      </c>
      <c r="X851" s="198">
        <v>7854.9</v>
      </c>
      <c r="Y851" s="198">
        <v>7854.9</v>
      </c>
      <c r="Z851" s="188">
        <v>0</v>
      </c>
      <c r="AA851" s="188">
        <v>0</v>
      </c>
      <c r="AB851" s="188">
        <v>0</v>
      </c>
      <c r="AC851" s="188">
        <v>0</v>
      </c>
      <c r="AD851" s="188">
        <v>0</v>
      </c>
      <c r="AE851" s="188">
        <v>0</v>
      </c>
      <c r="AF851" s="333"/>
      <c r="AG851" s="334"/>
    </row>
    <row r="852" spans="1:33" s="101" customFormat="1" ht="15.75">
      <c r="A852" s="276"/>
      <c r="B852" s="244"/>
      <c r="C852" s="246"/>
      <c r="D852" s="188"/>
      <c r="E852" s="82"/>
      <c r="F852" s="82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83"/>
      <c r="S852" s="86"/>
      <c r="T852" s="86"/>
      <c r="U852" s="80" t="s">
        <v>82</v>
      </c>
      <c r="V852" s="188">
        <f t="shared" si="266"/>
        <v>0</v>
      </c>
      <c r="W852" s="188">
        <f t="shared" si="266"/>
        <v>0</v>
      </c>
      <c r="X852" s="85">
        <v>0</v>
      </c>
      <c r="Y852" s="188">
        <v>0</v>
      </c>
      <c r="Z852" s="188">
        <v>0</v>
      </c>
      <c r="AA852" s="188">
        <v>0</v>
      </c>
      <c r="AB852" s="188">
        <v>0</v>
      </c>
      <c r="AC852" s="188">
        <v>0</v>
      </c>
      <c r="AD852" s="188">
        <v>0</v>
      </c>
      <c r="AE852" s="188">
        <v>0</v>
      </c>
      <c r="AF852" s="333"/>
      <c r="AG852" s="334"/>
    </row>
    <row r="853" spans="1:33" s="101" customFormat="1" ht="15.75">
      <c r="A853" s="276"/>
      <c r="B853" s="244"/>
      <c r="C853" s="246"/>
      <c r="D853" s="188"/>
      <c r="E853" s="82"/>
      <c r="F853" s="82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83"/>
      <c r="S853" s="192"/>
      <c r="T853" s="192"/>
      <c r="U853" s="80" t="s">
        <v>236</v>
      </c>
      <c r="V853" s="188">
        <f t="shared" si="266"/>
        <v>0</v>
      </c>
      <c r="W853" s="188">
        <f t="shared" si="266"/>
        <v>0</v>
      </c>
      <c r="X853" s="85">
        <v>0</v>
      </c>
      <c r="Y853" s="188">
        <v>0</v>
      </c>
      <c r="Z853" s="188">
        <v>0</v>
      </c>
      <c r="AA853" s="188">
        <v>0</v>
      </c>
      <c r="AB853" s="188">
        <v>0</v>
      </c>
      <c r="AC853" s="188">
        <v>0</v>
      </c>
      <c r="AD853" s="188">
        <v>0</v>
      </c>
      <c r="AE853" s="188">
        <v>0</v>
      </c>
      <c r="AF853" s="333"/>
      <c r="AG853" s="334"/>
    </row>
    <row r="854" spans="1:33" s="101" customFormat="1" ht="15.75">
      <c r="A854" s="276"/>
      <c r="B854" s="244"/>
      <c r="C854" s="246"/>
      <c r="D854" s="188"/>
      <c r="E854" s="82"/>
      <c r="F854" s="82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83"/>
      <c r="S854" s="86"/>
      <c r="T854" s="86"/>
      <c r="U854" s="80" t="s">
        <v>237</v>
      </c>
      <c r="V854" s="188">
        <f t="shared" si="266"/>
        <v>0</v>
      </c>
      <c r="W854" s="188">
        <f t="shared" si="266"/>
        <v>0</v>
      </c>
      <c r="X854" s="85">
        <v>0</v>
      </c>
      <c r="Y854" s="188">
        <v>0</v>
      </c>
      <c r="Z854" s="188">
        <v>0</v>
      </c>
      <c r="AA854" s="188">
        <v>0</v>
      </c>
      <c r="AB854" s="188">
        <v>0</v>
      </c>
      <c r="AC854" s="188">
        <v>0</v>
      </c>
      <c r="AD854" s="188">
        <v>0</v>
      </c>
      <c r="AE854" s="188">
        <v>0</v>
      </c>
      <c r="AF854" s="333"/>
      <c r="AG854" s="334"/>
    </row>
    <row r="855" spans="1:33" s="101" customFormat="1" ht="15.75">
      <c r="A855" s="276"/>
      <c r="B855" s="244"/>
      <c r="C855" s="246"/>
      <c r="D855" s="188"/>
      <c r="E855" s="82"/>
      <c r="F855" s="82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83"/>
      <c r="S855" s="192"/>
      <c r="T855" s="192"/>
      <c r="U855" s="80" t="s">
        <v>238</v>
      </c>
      <c r="V855" s="188">
        <f t="shared" si="266"/>
        <v>0</v>
      </c>
      <c r="W855" s="188">
        <f t="shared" si="266"/>
        <v>0</v>
      </c>
      <c r="X855" s="85">
        <v>0</v>
      </c>
      <c r="Y855" s="188">
        <v>0</v>
      </c>
      <c r="Z855" s="188">
        <v>0</v>
      </c>
      <c r="AA855" s="188">
        <v>0</v>
      </c>
      <c r="AB855" s="188">
        <v>0</v>
      </c>
      <c r="AC855" s="188">
        <v>0</v>
      </c>
      <c r="AD855" s="188">
        <v>0</v>
      </c>
      <c r="AE855" s="188">
        <v>0</v>
      </c>
      <c r="AF855" s="333"/>
      <c r="AG855" s="334"/>
    </row>
    <row r="856" spans="1:33" s="101" customFormat="1" ht="15.75">
      <c r="A856" s="276"/>
      <c r="B856" s="244"/>
      <c r="C856" s="188"/>
      <c r="D856" s="188"/>
      <c r="E856" s="82"/>
      <c r="F856" s="82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83"/>
      <c r="S856" s="86"/>
      <c r="T856" s="86"/>
      <c r="U856" s="80" t="s">
        <v>244</v>
      </c>
      <c r="V856" s="188">
        <f t="shared" si="266"/>
        <v>0</v>
      </c>
      <c r="W856" s="188">
        <f t="shared" si="266"/>
        <v>0</v>
      </c>
      <c r="X856" s="85">
        <v>0</v>
      </c>
      <c r="Y856" s="188">
        <v>0</v>
      </c>
      <c r="Z856" s="188">
        <v>0</v>
      </c>
      <c r="AA856" s="188">
        <v>0</v>
      </c>
      <c r="AB856" s="188">
        <v>0</v>
      </c>
      <c r="AC856" s="188">
        <v>0</v>
      </c>
      <c r="AD856" s="188">
        <v>0</v>
      </c>
      <c r="AE856" s="188">
        <v>0</v>
      </c>
      <c r="AF856" s="333"/>
      <c r="AG856" s="334"/>
    </row>
    <row r="857" spans="1:33" s="101" customFormat="1" ht="16.5" thickBot="1">
      <c r="A857" s="277"/>
      <c r="B857" s="330"/>
      <c r="C857" s="88"/>
      <c r="D857" s="188"/>
      <c r="E857" s="82"/>
      <c r="F857" s="82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83"/>
      <c r="S857" s="192"/>
      <c r="T857" s="192"/>
      <c r="U857" s="80" t="s">
        <v>245</v>
      </c>
      <c r="V857" s="188">
        <f t="shared" si="266"/>
        <v>0</v>
      </c>
      <c r="W857" s="188">
        <f t="shared" si="266"/>
        <v>0</v>
      </c>
      <c r="X857" s="85">
        <v>0</v>
      </c>
      <c r="Y857" s="188">
        <v>0</v>
      </c>
      <c r="Z857" s="188">
        <v>0</v>
      </c>
      <c r="AA857" s="188">
        <v>0</v>
      </c>
      <c r="AB857" s="188">
        <v>0</v>
      </c>
      <c r="AC857" s="188">
        <v>0</v>
      </c>
      <c r="AD857" s="188">
        <v>0</v>
      </c>
      <c r="AE857" s="188">
        <v>0</v>
      </c>
      <c r="AF857" s="335"/>
      <c r="AG857" s="336"/>
    </row>
    <row r="858" spans="1:33" s="67" customFormat="1" ht="17.25" customHeight="1">
      <c r="A858" s="230" t="s">
        <v>223</v>
      </c>
      <c r="B858" s="232" t="s">
        <v>246</v>
      </c>
      <c r="C858" s="305"/>
      <c r="D858" s="93"/>
      <c r="E858" s="94"/>
      <c r="F858" s="94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5"/>
      <c r="S858" s="96"/>
      <c r="T858" s="96"/>
      <c r="U858" s="68" t="s">
        <v>12</v>
      </c>
      <c r="V858" s="69">
        <f aca="true" t="shared" si="267" ref="V858:AE858">SUM(V859:V865)</f>
        <v>20000</v>
      </c>
      <c r="W858" s="69">
        <f t="shared" si="267"/>
        <v>0</v>
      </c>
      <c r="X858" s="69">
        <f t="shared" si="267"/>
        <v>20000</v>
      </c>
      <c r="Y858" s="69">
        <f t="shared" si="267"/>
        <v>0</v>
      </c>
      <c r="Z858" s="69">
        <f t="shared" si="267"/>
        <v>0</v>
      </c>
      <c r="AA858" s="69">
        <f t="shared" si="267"/>
        <v>0</v>
      </c>
      <c r="AB858" s="69">
        <f t="shared" si="267"/>
        <v>0</v>
      </c>
      <c r="AC858" s="69">
        <f t="shared" si="267"/>
        <v>0</v>
      </c>
      <c r="AD858" s="69">
        <f t="shared" si="267"/>
        <v>0</v>
      </c>
      <c r="AE858" s="69">
        <f t="shared" si="267"/>
        <v>0</v>
      </c>
      <c r="AF858" s="237" t="s">
        <v>13</v>
      </c>
      <c r="AG858" s="238"/>
    </row>
    <row r="859" spans="1:33" s="67" customFormat="1" ht="17.25" customHeight="1">
      <c r="A859" s="231"/>
      <c r="B859" s="233"/>
      <c r="C859" s="306"/>
      <c r="D859" s="97"/>
      <c r="E859" s="98"/>
      <c r="F859" s="98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"/>
      <c r="S859" s="65"/>
      <c r="T859" s="65"/>
      <c r="U859" s="66" t="s">
        <v>81</v>
      </c>
      <c r="V859" s="97">
        <f aca="true" t="shared" si="268" ref="V859:V865">X859+Z859+AB859+AD859</f>
        <v>0</v>
      </c>
      <c r="W859" s="97">
        <f aca="true" t="shared" si="269" ref="W859:W865">Y859+AA859+AC859+AE859</f>
        <v>0</v>
      </c>
      <c r="X859" s="71">
        <v>0</v>
      </c>
      <c r="Y859" s="97">
        <v>0</v>
      </c>
      <c r="Z859" s="97">
        <v>0</v>
      </c>
      <c r="AA859" s="97">
        <v>0</v>
      </c>
      <c r="AB859" s="97">
        <v>0</v>
      </c>
      <c r="AC859" s="97">
        <v>0</v>
      </c>
      <c r="AD859" s="97">
        <v>0</v>
      </c>
      <c r="AE859" s="97">
        <v>0</v>
      </c>
      <c r="AF859" s="239"/>
      <c r="AG859" s="240"/>
    </row>
    <row r="860" spans="1:33" s="67" customFormat="1" ht="17.25" customHeight="1">
      <c r="A860" s="231"/>
      <c r="B860" s="233"/>
      <c r="C860" s="306"/>
      <c r="D860" s="97"/>
      <c r="E860" s="98"/>
      <c r="F860" s="98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"/>
      <c r="S860" s="99"/>
      <c r="T860" s="99"/>
      <c r="U860" s="66" t="s">
        <v>82</v>
      </c>
      <c r="V860" s="97">
        <f t="shared" si="268"/>
        <v>0</v>
      </c>
      <c r="W860" s="97">
        <f t="shared" si="269"/>
        <v>0</v>
      </c>
      <c r="X860" s="71">
        <v>0</v>
      </c>
      <c r="Y860" s="97">
        <v>0</v>
      </c>
      <c r="Z860" s="97">
        <v>0</v>
      </c>
      <c r="AA860" s="97">
        <v>0</v>
      </c>
      <c r="AB860" s="97">
        <v>0</v>
      </c>
      <c r="AC860" s="97">
        <v>0</v>
      </c>
      <c r="AD860" s="97">
        <v>0</v>
      </c>
      <c r="AE860" s="97">
        <v>0</v>
      </c>
      <c r="AF860" s="239"/>
      <c r="AG860" s="240"/>
    </row>
    <row r="861" spans="1:33" s="67" customFormat="1" ht="17.25" customHeight="1">
      <c r="A861" s="231"/>
      <c r="B861" s="233"/>
      <c r="C861" s="306"/>
      <c r="D861" s="97"/>
      <c r="E861" s="98"/>
      <c r="F861" s="98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"/>
      <c r="S861" s="65"/>
      <c r="T861" s="65"/>
      <c r="U861" s="66" t="s">
        <v>236</v>
      </c>
      <c r="V861" s="97">
        <f t="shared" si="268"/>
        <v>0</v>
      </c>
      <c r="W861" s="97">
        <f t="shared" si="269"/>
        <v>0</v>
      </c>
      <c r="X861" s="71">
        <v>0</v>
      </c>
      <c r="Y861" s="97">
        <v>0</v>
      </c>
      <c r="Z861" s="97">
        <v>0</v>
      </c>
      <c r="AA861" s="97">
        <v>0</v>
      </c>
      <c r="AB861" s="97">
        <v>0</v>
      </c>
      <c r="AC861" s="97">
        <v>0</v>
      </c>
      <c r="AD861" s="97">
        <v>0</v>
      </c>
      <c r="AE861" s="97">
        <v>0</v>
      </c>
      <c r="AF861" s="239"/>
      <c r="AG861" s="240"/>
    </row>
    <row r="862" spans="1:33" s="67" customFormat="1" ht="17.25" customHeight="1">
      <c r="A862" s="231"/>
      <c r="B862" s="233"/>
      <c r="C862" s="306"/>
      <c r="D862" s="97"/>
      <c r="E862" s="98"/>
      <c r="F862" s="98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"/>
      <c r="S862" s="182"/>
      <c r="T862" s="182"/>
      <c r="U862" s="66" t="s">
        <v>237</v>
      </c>
      <c r="V862" s="133">
        <f>X862+Z862+AB862+AD862</f>
        <v>0</v>
      </c>
      <c r="W862" s="133">
        <f>Y862+AA862+AC862+AE862</f>
        <v>0</v>
      </c>
      <c r="X862" s="71">
        <v>0</v>
      </c>
      <c r="Y862" s="97">
        <v>0</v>
      </c>
      <c r="Z862" s="97">
        <v>0</v>
      </c>
      <c r="AA862" s="97">
        <v>0</v>
      </c>
      <c r="AB862" s="97">
        <v>0</v>
      </c>
      <c r="AC862" s="97">
        <v>0</v>
      </c>
      <c r="AD862" s="97">
        <v>0</v>
      </c>
      <c r="AE862" s="97">
        <v>0</v>
      </c>
      <c r="AF862" s="239"/>
      <c r="AG862" s="240"/>
    </row>
    <row r="863" spans="1:33" s="67" customFormat="1" ht="17.25" customHeight="1">
      <c r="A863" s="231"/>
      <c r="B863" s="233"/>
      <c r="C863" s="306"/>
      <c r="D863" s="97"/>
      <c r="E863" s="98"/>
      <c r="F863" s="98">
        <v>1</v>
      </c>
      <c r="G863" s="173"/>
      <c r="H863" s="173">
        <v>1</v>
      </c>
      <c r="I863" s="97"/>
      <c r="J863" s="97"/>
      <c r="K863" s="97"/>
      <c r="L863" s="97"/>
      <c r="M863" s="97"/>
      <c r="N863" s="97"/>
      <c r="O863" s="97"/>
      <c r="P863" s="97"/>
      <c r="Q863" s="97"/>
      <c r="R863" s="9"/>
      <c r="S863" s="140" t="s">
        <v>284</v>
      </c>
      <c r="T863" s="140" t="s">
        <v>285</v>
      </c>
      <c r="U863" s="66" t="s">
        <v>238</v>
      </c>
      <c r="V863" s="172">
        <f>X863+Z863+AB863+AD863</f>
        <v>20000</v>
      </c>
      <c r="W863" s="172">
        <f>Y863+AA863+AC863+AE863</f>
        <v>0</v>
      </c>
      <c r="X863" s="71">
        <v>20000</v>
      </c>
      <c r="Y863" s="97">
        <v>0</v>
      </c>
      <c r="Z863" s="97">
        <v>0</v>
      </c>
      <c r="AA863" s="97">
        <v>0</v>
      </c>
      <c r="AB863" s="97">
        <v>0</v>
      </c>
      <c r="AC863" s="97">
        <v>0</v>
      </c>
      <c r="AD863" s="97">
        <v>0</v>
      </c>
      <c r="AE863" s="97">
        <v>0</v>
      </c>
      <c r="AF863" s="239"/>
      <c r="AG863" s="240"/>
    </row>
    <row r="864" spans="1:33" s="67" customFormat="1" ht="17.25" customHeight="1">
      <c r="A864" s="231"/>
      <c r="B864" s="233"/>
      <c r="C864" s="97"/>
      <c r="D864" s="97"/>
      <c r="E864" s="98"/>
      <c r="F864" s="98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"/>
      <c r="S864" s="99"/>
      <c r="T864" s="99"/>
      <c r="U864" s="66" t="s">
        <v>244</v>
      </c>
      <c r="V864" s="97">
        <f t="shared" si="268"/>
        <v>0</v>
      </c>
      <c r="W864" s="97">
        <f t="shared" si="269"/>
        <v>0</v>
      </c>
      <c r="X864" s="71">
        <v>0</v>
      </c>
      <c r="Y864" s="97">
        <v>0</v>
      </c>
      <c r="Z864" s="97">
        <v>0</v>
      </c>
      <c r="AA864" s="97">
        <v>0</v>
      </c>
      <c r="AB864" s="97">
        <v>0</v>
      </c>
      <c r="AC864" s="97">
        <v>0</v>
      </c>
      <c r="AD864" s="97">
        <v>0</v>
      </c>
      <c r="AE864" s="97">
        <v>0</v>
      </c>
      <c r="AF864" s="239"/>
      <c r="AG864" s="240"/>
    </row>
    <row r="865" spans="1:33" s="67" customFormat="1" ht="17.25" customHeight="1" thickBot="1">
      <c r="A865" s="257"/>
      <c r="B865" s="272"/>
      <c r="C865" s="100"/>
      <c r="D865" s="97"/>
      <c r="E865" s="98"/>
      <c r="F865" s="98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"/>
      <c r="S865" s="65"/>
      <c r="T865" s="65"/>
      <c r="U865" s="66" t="s">
        <v>245</v>
      </c>
      <c r="V865" s="97">
        <f t="shared" si="268"/>
        <v>0</v>
      </c>
      <c r="W865" s="97">
        <f t="shared" si="269"/>
        <v>0</v>
      </c>
      <c r="X865" s="71">
        <v>0</v>
      </c>
      <c r="Y865" s="97">
        <v>0</v>
      </c>
      <c r="Z865" s="97">
        <v>0</v>
      </c>
      <c r="AA865" s="97">
        <v>0</v>
      </c>
      <c r="AB865" s="97">
        <v>0</v>
      </c>
      <c r="AC865" s="97">
        <v>0</v>
      </c>
      <c r="AD865" s="97">
        <v>0</v>
      </c>
      <c r="AE865" s="97">
        <v>0</v>
      </c>
      <c r="AF865" s="273"/>
      <c r="AG865" s="274"/>
    </row>
    <row r="866" spans="1:33" s="67" customFormat="1" ht="17.25" customHeight="1">
      <c r="A866" s="230" t="s">
        <v>224</v>
      </c>
      <c r="B866" s="232" t="s">
        <v>291</v>
      </c>
      <c r="C866" s="305"/>
      <c r="D866" s="189"/>
      <c r="E866" s="94"/>
      <c r="F866" s="94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95"/>
      <c r="S866" s="185"/>
      <c r="T866" s="185"/>
      <c r="U866" s="68" t="s">
        <v>12</v>
      </c>
      <c r="V866" s="69">
        <f aca="true" t="shared" si="270" ref="V866:AE866">SUM(V867:V873)</f>
        <v>319867.761</v>
      </c>
      <c r="W866" s="69">
        <f t="shared" si="270"/>
        <v>0</v>
      </c>
      <c r="X866" s="69">
        <f t="shared" si="270"/>
        <v>8668.789999999999</v>
      </c>
      <c r="Y866" s="69">
        <f t="shared" si="270"/>
        <v>0</v>
      </c>
      <c r="Z866" s="69">
        <f t="shared" si="270"/>
        <v>231896</v>
      </c>
      <c r="AA866" s="69">
        <f t="shared" si="270"/>
        <v>0</v>
      </c>
      <c r="AB866" s="69">
        <f t="shared" si="270"/>
        <v>25988.480000000003</v>
      </c>
      <c r="AC866" s="69">
        <f t="shared" si="270"/>
        <v>0</v>
      </c>
      <c r="AD866" s="69">
        <f t="shared" si="270"/>
        <v>53314.491</v>
      </c>
      <c r="AE866" s="69">
        <f t="shared" si="270"/>
        <v>0</v>
      </c>
      <c r="AF866" s="237" t="s">
        <v>41</v>
      </c>
      <c r="AG866" s="238"/>
    </row>
    <row r="867" spans="1:33" s="67" customFormat="1" ht="17.25" customHeight="1">
      <c r="A867" s="231"/>
      <c r="B867" s="233"/>
      <c r="C867" s="306"/>
      <c r="D867" s="190"/>
      <c r="E867" s="98"/>
      <c r="F867" s="98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Q867" s="190"/>
      <c r="R867" s="9"/>
      <c r="S867" s="186"/>
      <c r="T867" s="186"/>
      <c r="U867" s="194" t="s">
        <v>81</v>
      </c>
      <c r="V867" s="190">
        <f>X867+Z867+AB867+AD867</f>
        <v>319867.761</v>
      </c>
      <c r="W867" s="190">
        <f>Y867+AA867+AC867+AE867</f>
        <v>0</v>
      </c>
      <c r="X867" s="71">
        <f>X875+X883+X891+X899+X907+X915+X923+X931+X939+X947</f>
        <v>8668.789999999999</v>
      </c>
      <c r="Y867" s="71">
        <f aca="true" t="shared" si="271" ref="Y867:AE867">Y875+Y883+Y891+Y899+Y907+Y915+Y923+Y931+Y939+Y947</f>
        <v>0</v>
      </c>
      <c r="Z867" s="71">
        <f t="shared" si="271"/>
        <v>231896</v>
      </c>
      <c r="AA867" s="71">
        <f t="shared" si="271"/>
        <v>0</v>
      </c>
      <c r="AB867" s="71">
        <f t="shared" si="271"/>
        <v>25988.480000000003</v>
      </c>
      <c r="AC867" s="71">
        <f t="shared" si="271"/>
        <v>0</v>
      </c>
      <c r="AD867" s="71">
        <f t="shared" si="271"/>
        <v>53314.491</v>
      </c>
      <c r="AE867" s="71">
        <f t="shared" si="271"/>
        <v>0</v>
      </c>
      <c r="AF867" s="239"/>
      <c r="AG867" s="240"/>
    </row>
    <row r="868" spans="1:33" s="67" customFormat="1" ht="17.25" customHeight="1">
      <c r="A868" s="231"/>
      <c r="B868" s="233"/>
      <c r="C868" s="306"/>
      <c r="D868" s="190"/>
      <c r="E868" s="98"/>
      <c r="F868" s="98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Q868" s="190"/>
      <c r="R868" s="9"/>
      <c r="S868" s="99"/>
      <c r="T868" s="99"/>
      <c r="U868" s="194" t="s">
        <v>82</v>
      </c>
      <c r="V868" s="190">
        <f aca="true" t="shared" si="272" ref="V868:V873">X868+Z868+AB868+AD868</f>
        <v>0</v>
      </c>
      <c r="W868" s="190">
        <f aca="true" t="shared" si="273" ref="W868:W873">Y868+AA868+AC868+AE868</f>
        <v>0</v>
      </c>
      <c r="X868" s="71">
        <v>0</v>
      </c>
      <c r="Y868" s="190">
        <v>0</v>
      </c>
      <c r="Z868" s="190">
        <v>0</v>
      </c>
      <c r="AA868" s="190">
        <v>0</v>
      </c>
      <c r="AB868" s="190">
        <v>0</v>
      </c>
      <c r="AC868" s="190">
        <v>0</v>
      </c>
      <c r="AD868" s="190">
        <v>0</v>
      </c>
      <c r="AE868" s="190">
        <v>0</v>
      </c>
      <c r="AF868" s="239"/>
      <c r="AG868" s="240"/>
    </row>
    <row r="869" spans="1:33" s="67" customFormat="1" ht="17.25" customHeight="1">
      <c r="A869" s="231"/>
      <c r="B869" s="233"/>
      <c r="C869" s="306"/>
      <c r="D869" s="190"/>
      <c r="E869" s="98"/>
      <c r="F869" s="98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Q869" s="190"/>
      <c r="R869" s="9"/>
      <c r="S869" s="186"/>
      <c r="T869" s="186"/>
      <c r="U869" s="194" t="s">
        <v>236</v>
      </c>
      <c r="V869" s="190">
        <f t="shared" si="272"/>
        <v>0</v>
      </c>
      <c r="W869" s="190">
        <f t="shared" si="273"/>
        <v>0</v>
      </c>
      <c r="X869" s="71">
        <v>0</v>
      </c>
      <c r="Y869" s="190">
        <v>0</v>
      </c>
      <c r="Z869" s="190">
        <v>0</v>
      </c>
      <c r="AA869" s="190">
        <v>0</v>
      </c>
      <c r="AB869" s="190">
        <v>0</v>
      </c>
      <c r="AC869" s="190">
        <v>0</v>
      </c>
      <c r="AD869" s="190">
        <v>0</v>
      </c>
      <c r="AE869" s="190">
        <v>0</v>
      </c>
      <c r="AF869" s="239"/>
      <c r="AG869" s="240"/>
    </row>
    <row r="870" spans="1:33" s="67" customFormat="1" ht="17.25" customHeight="1">
      <c r="A870" s="231"/>
      <c r="B870" s="233"/>
      <c r="C870" s="306"/>
      <c r="D870" s="190"/>
      <c r="E870" s="98"/>
      <c r="F870" s="98"/>
      <c r="G870" s="190"/>
      <c r="H870" s="190">
        <v>11</v>
      </c>
      <c r="I870" s="190"/>
      <c r="J870" s="190"/>
      <c r="K870" s="190"/>
      <c r="L870" s="190"/>
      <c r="M870" s="190"/>
      <c r="N870" s="190"/>
      <c r="O870" s="190"/>
      <c r="P870" s="190"/>
      <c r="Q870" s="190"/>
      <c r="R870" s="9"/>
      <c r="S870" s="99"/>
      <c r="T870" s="99"/>
      <c r="U870" s="194" t="s">
        <v>237</v>
      </c>
      <c r="V870" s="190">
        <f>X870+Z870+AB870+AD870</f>
        <v>0</v>
      </c>
      <c r="W870" s="190">
        <f>Y870+AA870+AC870+AE870</f>
        <v>0</v>
      </c>
      <c r="X870" s="71">
        <v>0</v>
      </c>
      <c r="Y870" s="190">
        <v>0</v>
      </c>
      <c r="Z870" s="190">
        <v>0</v>
      </c>
      <c r="AA870" s="190">
        <v>0</v>
      </c>
      <c r="AB870" s="190">
        <v>0</v>
      </c>
      <c r="AC870" s="190">
        <v>0</v>
      </c>
      <c r="AD870" s="190">
        <v>0</v>
      </c>
      <c r="AE870" s="190">
        <v>0</v>
      </c>
      <c r="AF870" s="239"/>
      <c r="AG870" s="240"/>
    </row>
    <row r="871" spans="1:33" s="67" customFormat="1" ht="17.25" customHeight="1">
      <c r="A871" s="231"/>
      <c r="B871" s="233"/>
      <c r="C871" s="306"/>
      <c r="D871" s="190"/>
      <c r="E871" s="98"/>
      <c r="F871" s="98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Q871" s="190"/>
      <c r="R871" s="9"/>
      <c r="S871" s="186"/>
      <c r="T871" s="186"/>
      <c r="U871" s="194" t="s">
        <v>238</v>
      </c>
      <c r="V871" s="190">
        <f t="shared" si="272"/>
        <v>0</v>
      </c>
      <c r="W871" s="190">
        <f t="shared" si="273"/>
        <v>0</v>
      </c>
      <c r="X871" s="71">
        <v>0</v>
      </c>
      <c r="Y871" s="190">
        <v>0</v>
      </c>
      <c r="Z871" s="190">
        <v>0</v>
      </c>
      <c r="AA871" s="190">
        <v>0</v>
      </c>
      <c r="AB871" s="190">
        <v>0</v>
      </c>
      <c r="AC871" s="190">
        <v>0</v>
      </c>
      <c r="AD871" s="190">
        <v>0</v>
      </c>
      <c r="AE871" s="190">
        <v>0</v>
      </c>
      <c r="AF871" s="239"/>
      <c r="AG871" s="240"/>
    </row>
    <row r="872" spans="1:33" s="67" customFormat="1" ht="17.25" customHeight="1">
      <c r="A872" s="231"/>
      <c r="B872" s="233"/>
      <c r="C872" s="190"/>
      <c r="D872" s="190"/>
      <c r="E872" s="98"/>
      <c r="F872" s="98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Q872" s="190"/>
      <c r="R872" s="9"/>
      <c r="S872" s="99"/>
      <c r="T872" s="99"/>
      <c r="U872" s="194" t="s">
        <v>244</v>
      </c>
      <c r="V872" s="190">
        <f t="shared" si="272"/>
        <v>0</v>
      </c>
      <c r="W872" s="190">
        <f t="shared" si="273"/>
        <v>0</v>
      </c>
      <c r="X872" s="71">
        <v>0</v>
      </c>
      <c r="Y872" s="190">
        <v>0</v>
      </c>
      <c r="Z872" s="190">
        <v>0</v>
      </c>
      <c r="AA872" s="190">
        <v>0</v>
      </c>
      <c r="AB872" s="190">
        <v>0</v>
      </c>
      <c r="AC872" s="190">
        <v>0</v>
      </c>
      <c r="AD872" s="190">
        <v>0</v>
      </c>
      <c r="AE872" s="190">
        <v>0</v>
      </c>
      <c r="AF872" s="239"/>
      <c r="AG872" s="240"/>
    </row>
    <row r="873" spans="1:33" s="195" customFormat="1" ht="17.25" customHeight="1" thickBot="1">
      <c r="A873" s="231"/>
      <c r="B873" s="233"/>
      <c r="C873" s="190"/>
      <c r="D873" s="190"/>
      <c r="E873" s="98"/>
      <c r="F873" s="98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Q873" s="190"/>
      <c r="R873" s="9"/>
      <c r="S873" s="186"/>
      <c r="T873" s="186"/>
      <c r="U873" s="194" t="s">
        <v>245</v>
      </c>
      <c r="V873" s="190">
        <f t="shared" si="272"/>
        <v>0</v>
      </c>
      <c r="W873" s="190">
        <f t="shared" si="273"/>
        <v>0</v>
      </c>
      <c r="X873" s="71">
        <v>0</v>
      </c>
      <c r="Y873" s="190">
        <v>0</v>
      </c>
      <c r="Z873" s="190">
        <v>0</v>
      </c>
      <c r="AA873" s="190">
        <v>0</v>
      </c>
      <c r="AB873" s="190">
        <v>0</v>
      </c>
      <c r="AC873" s="190">
        <v>0</v>
      </c>
      <c r="AD873" s="190">
        <v>0</v>
      </c>
      <c r="AE873" s="190">
        <v>0</v>
      </c>
      <c r="AF873" s="241"/>
      <c r="AG873" s="242"/>
    </row>
    <row r="874" spans="1:33" s="67" customFormat="1" ht="17.25" customHeight="1">
      <c r="A874" s="230" t="s">
        <v>294</v>
      </c>
      <c r="B874" s="232" t="s">
        <v>295</v>
      </c>
      <c r="C874" s="234"/>
      <c r="D874" s="189"/>
      <c r="E874" s="94"/>
      <c r="F874" s="94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95"/>
      <c r="S874" s="185"/>
      <c r="T874" s="185"/>
      <c r="U874" s="68" t="s">
        <v>12</v>
      </c>
      <c r="V874" s="69">
        <f aca="true" t="shared" si="274" ref="V874:AE874">SUM(V875:V881)</f>
        <v>51192.51</v>
      </c>
      <c r="W874" s="69">
        <f t="shared" si="274"/>
        <v>0</v>
      </c>
      <c r="X874" s="69">
        <f t="shared" si="274"/>
        <v>1386.44</v>
      </c>
      <c r="Y874" s="69">
        <f t="shared" si="274"/>
        <v>0</v>
      </c>
      <c r="Z874" s="69">
        <f t="shared" si="274"/>
        <v>37114</v>
      </c>
      <c r="AA874" s="69">
        <f t="shared" si="274"/>
        <v>0</v>
      </c>
      <c r="AB874" s="69">
        <f t="shared" si="274"/>
        <v>4159.33</v>
      </c>
      <c r="AC874" s="69">
        <f t="shared" si="274"/>
        <v>0</v>
      </c>
      <c r="AD874" s="69">
        <f t="shared" si="274"/>
        <v>8532.74</v>
      </c>
      <c r="AE874" s="69">
        <f t="shared" si="274"/>
        <v>0</v>
      </c>
      <c r="AF874" s="237" t="s">
        <v>41</v>
      </c>
      <c r="AG874" s="238"/>
    </row>
    <row r="875" spans="1:33" s="67" customFormat="1" ht="17.25" customHeight="1">
      <c r="A875" s="231"/>
      <c r="B875" s="233"/>
      <c r="C875" s="235"/>
      <c r="D875" s="190"/>
      <c r="E875" s="98"/>
      <c r="F875" s="98"/>
      <c r="G875" s="190"/>
      <c r="H875" s="190">
        <v>1</v>
      </c>
      <c r="I875" s="190"/>
      <c r="J875" s="190"/>
      <c r="K875" s="190"/>
      <c r="L875" s="190"/>
      <c r="M875" s="190"/>
      <c r="N875" s="190"/>
      <c r="O875" s="190"/>
      <c r="P875" s="190"/>
      <c r="Q875" s="190"/>
      <c r="R875" s="9"/>
      <c r="S875" s="186"/>
      <c r="T875" s="186"/>
      <c r="U875" s="194" t="s">
        <v>81</v>
      </c>
      <c r="V875" s="190">
        <f aca="true" t="shared" si="275" ref="V875:W881">X875+Z875+AB875+AD875</f>
        <v>51192.51</v>
      </c>
      <c r="W875" s="190">
        <f t="shared" si="275"/>
        <v>0</v>
      </c>
      <c r="X875" s="71">
        <v>1386.44</v>
      </c>
      <c r="Y875" s="190">
        <v>0</v>
      </c>
      <c r="Z875" s="190">
        <v>37114</v>
      </c>
      <c r="AA875" s="190">
        <v>0</v>
      </c>
      <c r="AB875" s="190">
        <v>4159.33</v>
      </c>
      <c r="AC875" s="190">
        <v>0</v>
      </c>
      <c r="AD875" s="190">
        <v>8532.74</v>
      </c>
      <c r="AE875" s="190">
        <v>0</v>
      </c>
      <c r="AF875" s="239"/>
      <c r="AG875" s="240"/>
    </row>
    <row r="876" spans="1:33" s="67" customFormat="1" ht="17.25" customHeight="1">
      <c r="A876" s="231"/>
      <c r="B876" s="233"/>
      <c r="C876" s="235"/>
      <c r="D876" s="190"/>
      <c r="E876" s="98"/>
      <c r="F876" s="98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Q876" s="190"/>
      <c r="R876" s="9"/>
      <c r="S876" s="99"/>
      <c r="T876" s="99"/>
      <c r="U876" s="194" t="s">
        <v>82</v>
      </c>
      <c r="V876" s="190">
        <f t="shared" si="275"/>
        <v>0</v>
      </c>
      <c r="W876" s="190">
        <f t="shared" si="275"/>
        <v>0</v>
      </c>
      <c r="X876" s="71">
        <v>0</v>
      </c>
      <c r="Y876" s="190">
        <v>0</v>
      </c>
      <c r="Z876" s="190">
        <v>0</v>
      </c>
      <c r="AA876" s="190">
        <v>0</v>
      </c>
      <c r="AB876" s="190">
        <v>0</v>
      </c>
      <c r="AC876" s="190">
        <v>0</v>
      </c>
      <c r="AD876" s="190">
        <v>0</v>
      </c>
      <c r="AE876" s="190">
        <v>0</v>
      </c>
      <c r="AF876" s="239"/>
      <c r="AG876" s="240"/>
    </row>
    <row r="877" spans="1:33" s="67" customFormat="1" ht="17.25" customHeight="1">
      <c r="A877" s="231"/>
      <c r="B877" s="233"/>
      <c r="C877" s="235"/>
      <c r="D877" s="190"/>
      <c r="E877" s="98"/>
      <c r="F877" s="98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Q877" s="190"/>
      <c r="R877" s="9"/>
      <c r="S877" s="186"/>
      <c r="T877" s="186"/>
      <c r="U877" s="194" t="s">
        <v>236</v>
      </c>
      <c r="V877" s="190">
        <f t="shared" si="275"/>
        <v>0</v>
      </c>
      <c r="W877" s="190">
        <f t="shared" si="275"/>
        <v>0</v>
      </c>
      <c r="X877" s="71">
        <v>0</v>
      </c>
      <c r="Y877" s="190">
        <v>0</v>
      </c>
      <c r="Z877" s="190">
        <v>0</v>
      </c>
      <c r="AA877" s="190">
        <v>0</v>
      </c>
      <c r="AB877" s="190">
        <v>0</v>
      </c>
      <c r="AC877" s="190">
        <v>0</v>
      </c>
      <c r="AD877" s="190">
        <v>0</v>
      </c>
      <c r="AE877" s="190">
        <v>0</v>
      </c>
      <c r="AF877" s="239"/>
      <c r="AG877" s="240"/>
    </row>
    <row r="878" spans="1:33" s="67" customFormat="1" ht="17.25" customHeight="1">
      <c r="A878" s="231"/>
      <c r="B878" s="233"/>
      <c r="C878" s="235"/>
      <c r="D878" s="190"/>
      <c r="E878" s="98"/>
      <c r="F878" s="98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Q878" s="190"/>
      <c r="R878" s="9"/>
      <c r="S878" s="99"/>
      <c r="T878" s="99"/>
      <c r="U878" s="194" t="s">
        <v>237</v>
      </c>
      <c r="V878" s="190">
        <f t="shared" si="275"/>
        <v>0</v>
      </c>
      <c r="W878" s="190">
        <f t="shared" si="275"/>
        <v>0</v>
      </c>
      <c r="X878" s="71">
        <v>0</v>
      </c>
      <c r="Y878" s="190">
        <v>0</v>
      </c>
      <c r="Z878" s="190">
        <v>0</v>
      </c>
      <c r="AA878" s="190">
        <v>0</v>
      </c>
      <c r="AB878" s="190">
        <v>0</v>
      </c>
      <c r="AC878" s="190">
        <v>0</v>
      </c>
      <c r="AD878" s="190">
        <v>0</v>
      </c>
      <c r="AE878" s="190">
        <v>0</v>
      </c>
      <c r="AF878" s="239"/>
      <c r="AG878" s="240"/>
    </row>
    <row r="879" spans="1:33" s="67" customFormat="1" ht="17.25" customHeight="1">
      <c r="A879" s="231"/>
      <c r="B879" s="233"/>
      <c r="C879" s="235"/>
      <c r="D879" s="190"/>
      <c r="E879" s="98"/>
      <c r="F879" s="98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Q879" s="190"/>
      <c r="R879" s="9"/>
      <c r="S879" s="186"/>
      <c r="T879" s="186"/>
      <c r="U879" s="194" t="s">
        <v>238</v>
      </c>
      <c r="V879" s="190">
        <f t="shared" si="275"/>
        <v>0</v>
      </c>
      <c r="W879" s="190">
        <f t="shared" si="275"/>
        <v>0</v>
      </c>
      <c r="X879" s="71">
        <v>0</v>
      </c>
      <c r="Y879" s="190">
        <v>0</v>
      </c>
      <c r="Z879" s="190">
        <v>0</v>
      </c>
      <c r="AA879" s="190">
        <v>0</v>
      </c>
      <c r="AB879" s="190">
        <v>0</v>
      </c>
      <c r="AC879" s="190">
        <v>0</v>
      </c>
      <c r="AD879" s="190">
        <v>0</v>
      </c>
      <c r="AE879" s="190">
        <v>0</v>
      </c>
      <c r="AF879" s="239"/>
      <c r="AG879" s="240"/>
    </row>
    <row r="880" spans="1:33" s="67" customFormat="1" ht="17.25" customHeight="1">
      <c r="A880" s="231"/>
      <c r="B880" s="233"/>
      <c r="C880" s="235"/>
      <c r="D880" s="190"/>
      <c r="E880" s="98"/>
      <c r="F880" s="98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Q880" s="190"/>
      <c r="R880" s="9"/>
      <c r="S880" s="99"/>
      <c r="T880" s="99"/>
      <c r="U880" s="194" t="s">
        <v>244</v>
      </c>
      <c r="V880" s="190">
        <f t="shared" si="275"/>
        <v>0</v>
      </c>
      <c r="W880" s="190">
        <f t="shared" si="275"/>
        <v>0</v>
      </c>
      <c r="X880" s="71">
        <v>0</v>
      </c>
      <c r="Y880" s="190">
        <v>0</v>
      </c>
      <c r="Z880" s="190">
        <v>0</v>
      </c>
      <c r="AA880" s="190">
        <v>0</v>
      </c>
      <c r="AB880" s="190">
        <v>0</v>
      </c>
      <c r="AC880" s="190">
        <v>0</v>
      </c>
      <c r="AD880" s="190">
        <v>0</v>
      </c>
      <c r="AE880" s="190">
        <v>0</v>
      </c>
      <c r="AF880" s="239"/>
      <c r="AG880" s="240"/>
    </row>
    <row r="881" spans="1:33" s="67" customFormat="1" ht="17.25" customHeight="1" thickBot="1">
      <c r="A881" s="231"/>
      <c r="B881" s="233"/>
      <c r="C881" s="236"/>
      <c r="D881" s="190"/>
      <c r="E881" s="98"/>
      <c r="F881" s="98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Q881" s="190"/>
      <c r="R881" s="9"/>
      <c r="S881" s="186"/>
      <c r="T881" s="186"/>
      <c r="U881" s="194" t="s">
        <v>245</v>
      </c>
      <c r="V881" s="190">
        <f t="shared" si="275"/>
        <v>0</v>
      </c>
      <c r="W881" s="190">
        <f t="shared" si="275"/>
        <v>0</v>
      </c>
      <c r="X881" s="71">
        <v>0</v>
      </c>
      <c r="Y881" s="190">
        <v>0</v>
      </c>
      <c r="Z881" s="190">
        <v>0</v>
      </c>
      <c r="AA881" s="190">
        <v>0</v>
      </c>
      <c r="AB881" s="190">
        <v>0</v>
      </c>
      <c r="AC881" s="190">
        <v>0</v>
      </c>
      <c r="AD881" s="190">
        <v>0</v>
      </c>
      <c r="AE881" s="190">
        <v>0</v>
      </c>
      <c r="AF881" s="241"/>
      <c r="AG881" s="242"/>
    </row>
    <row r="882" spans="1:33" s="67" customFormat="1" ht="17.25" customHeight="1">
      <c r="A882" s="230" t="s">
        <v>296</v>
      </c>
      <c r="B882" s="232" t="s">
        <v>297</v>
      </c>
      <c r="C882" s="234"/>
      <c r="D882" s="189"/>
      <c r="E882" s="94"/>
      <c r="F882" s="94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95"/>
      <c r="S882" s="185"/>
      <c r="T882" s="185"/>
      <c r="U882" s="68" t="s">
        <v>12</v>
      </c>
      <c r="V882" s="69">
        <f aca="true" t="shared" si="276" ref="V882:AE882">SUM(V883:V889)</f>
        <v>3960.6000000000004</v>
      </c>
      <c r="W882" s="69">
        <f t="shared" si="276"/>
        <v>0</v>
      </c>
      <c r="X882" s="69">
        <f t="shared" si="276"/>
        <v>107.3</v>
      </c>
      <c r="Y882" s="69">
        <f t="shared" si="276"/>
        <v>0</v>
      </c>
      <c r="Z882" s="69">
        <f t="shared" si="276"/>
        <v>2871</v>
      </c>
      <c r="AA882" s="69">
        <f t="shared" si="276"/>
        <v>0</v>
      </c>
      <c r="AB882" s="69">
        <f t="shared" si="276"/>
        <v>321.8</v>
      </c>
      <c r="AC882" s="69">
        <f t="shared" si="276"/>
        <v>0</v>
      </c>
      <c r="AD882" s="69">
        <f t="shared" si="276"/>
        <v>660.5</v>
      </c>
      <c r="AE882" s="69">
        <f t="shared" si="276"/>
        <v>0</v>
      </c>
      <c r="AF882" s="237" t="s">
        <v>41</v>
      </c>
      <c r="AG882" s="238"/>
    </row>
    <row r="883" spans="1:33" s="67" customFormat="1" ht="17.25" customHeight="1">
      <c r="A883" s="231"/>
      <c r="B883" s="233"/>
      <c r="C883" s="235"/>
      <c r="D883" s="190"/>
      <c r="E883" s="98"/>
      <c r="F883" s="98"/>
      <c r="G883" s="190"/>
      <c r="H883" s="190">
        <v>1</v>
      </c>
      <c r="I883" s="190"/>
      <c r="J883" s="190"/>
      <c r="K883" s="190"/>
      <c r="L883" s="190"/>
      <c r="M883" s="190"/>
      <c r="N883" s="190"/>
      <c r="O883" s="190"/>
      <c r="P883" s="190"/>
      <c r="Q883" s="190"/>
      <c r="R883" s="9"/>
      <c r="S883" s="186"/>
      <c r="T883" s="186"/>
      <c r="U883" s="194" t="s">
        <v>81</v>
      </c>
      <c r="V883" s="190">
        <f aca="true" t="shared" si="277" ref="V883:W889">X883+Z883+AB883+AD883</f>
        <v>3960.6000000000004</v>
      </c>
      <c r="W883" s="190">
        <f t="shared" si="277"/>
        <v>0</v>
      </c>
      <c r="X883" s="71">
        <v>107.3</v>
      </c>
      <c r="Y883" s="190">
        <v>0</v>
      </c>
      <c r="Z883" s="190">
        <v>2871</v>
      </c>
      <c r="AA883" s="190">
        <v>0</v>
      </c>
      <c r="AB883" s="190">
        <v>321.8</v>
      </c>
      <c r="AC883" s="190">
        <v>0</v>
      </c>
      <c r="AD883" s="190">
        <v>660.5</v>
      </c>
      <c r="AE883" s="190">
        <v>0</v>
      </c>
      <c r="AF883" s="239"/>
      <c r="AG883" s="240"/>
    </row>
    <row r="884" spans="1:33" s="67" customFormat="1" ht="17.25" customHeight="1">
      <c r="A884" s="231"/>
      <c r="B884" s="233"/>
      <c r="C884" s="235"/>
      <c r="D884" s="190"/>
      <c r="E884" s="98"/>
      <c r="F884" s="98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Q884" s="190"/>
      <c r="R884" s="9"/>
      <c r="S884" s="99"/>
      <c r="T884" s="99"/>
      <c r="U884" s="194" t="s">
        <v>82</v>
      </c>
      <c r="V884" s="190">
        <f t="shared" si="277"/>
        <v>0</v>
      </c>
      <c r="W884" s="190">
        <f t="shared" si="277"/>
        <v>0</v>
      </c>
      <c r="X884" s="71">
        <v>0</v>
      </c>
      <c r="Y884" s="190">
        <v>0</v>
      </c>
      <c r="Z884" s="190">
        <v>0</v>
      </c>
      <c r="AA884" s="190">
        <v>0</v>
      </c>
      <c r="AB884" s="190">
        <v>0</v>
      </c>
      <c r="AC884" s="190">
        <v>0</v>
      </c>
      <c r="AD884" s="190">
        <v>0</v>
      </c>
      <c r="AE884" s="190">
        <v>0</v>
      </c>
      <c r="AF884" s="239"/>
      <c r="AG884" s="240"/>
    </row>
    <row r="885" spans="1:33" s="67" customFormat="1" ht="17.25" customHeight="1">
      <c r="A885" s="231"/>
      <c r="B885" s="233"/>
      <c r="C885" s="235"/>
      <c r="D885" s="190"/>
      <c r="E885" s="98"/>
      <c r="F885" s="98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Q885" s="190"/>
      <c r="R885" s="9"/>
      <c r="S885" s="186"/>
      <c r="T885" s="186"/>
      <c r="U885" s="194" t="s">
        <v>236</v>
      </c>
      <c r="V885" s="190">
        <f t="shared" si="277"/>
        <v>0</v>
      </c>
      <c r="W885" s="190">
        <f t="shared" si="277"/>
        <v>0</v>
      </c>
      <c r="X885" s="71">
        <v>0</v>
      </c>
      <c r="Y885" s="190">
        <v>0</v>
      </c>
      <c r="Z885" s="190">
        <v>0</v>
      </c>
      <c r="AA885" s="190">
        <v>0</v>
      </c>
      <c r="AB885" s="190">
        <v>0</v>
      </c>
      <c r="AC885" s="190">
        <v>0</v>
      </c>
      <c r="AD885" s="190">
        <v>0</v>
      </c>
      <c r="AE885" s="190">
        <v>0</v>
      </c>
      <c r="AF885" s="239"/>
      <c r="AG885" s="240"/>
    </row>
    <row r="886" spans="1:33" s="67" customFormat="1" ht="17.25" customHeight="1">
      <c r="A886" s="231"/>
      <c r="B886" s="233"/>
      <c r="C886" s="235"/>
      <c r="D886" s="190"/>
      <c r="E886" s="98"/>
      <c r="F886" s="98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Q886" s="190"/>
      <c r="R886" s="9"/>
      <c r="S886" s="99"/>
      <c r="T886" s="99"/>
      <c r="U886" s="194" t="s">
        <v>237</v>
      </c>
      <c r="V886" s="190">
        <f t="shared" si="277"/>
        <v>0</v>
      </c>
      <c r="W886" s="190">
        <f t="shared" si="277"/>
        <v>0</v>
      </c>
      <c r="X886" s="71">
        <v>0</v>
      </c>
      <c r="Y886" s="190">
        <v>0</v>
      </c>
      <c r="Z886" s="190">
        <v>0</v>
      </c>
      <c r="AA886" s="190">
        <v>0</v>
      </c>
      <c r="AB886" s="190">
        <v>0</v>
      </c>
      <c r="AC886" s="190">
        <v>0</v>
      </c>
      <c r="AD886" s="190">
        <v>0</v>
      </c>
      <c r="AE886" s="190">
        <v>0</v>
      </c>
      <c r="AF886" s="239"/>
      <c r="AG886" s="240"/>
    </row>
    <row r="887" spans="1:33" s="67" customFormat="1" ht="17.25" customHeight="1">
      <c r="A887" s="231"/>
      <c r="B887" s="233"/>
      <c r="C887" s="235"/>
      <c r="D887" s="190"/>
      <c r="E887" s="98"/>
      <c r="F887" s="98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Q887" s="190"/>
      <c r="R887" s="9"/>
      <c r="S887" s="186"/>
      <c r="T887" s="186"/>
      <c r="U887" s="194" t="s">
        <v>238</v>
      </c>
      <c r="V887" s="190">
        <f t="shared" si="277"/>
        <v>0</v>
      </c>
      <c r="W887" s="190">
        <f t="shared" si="277"/>
        <v>0</v>
      </c>
      <c r="X887" s="71">
        <v>0</v>
      </c>
      <c r="Y887" s="190">
        <v>0</v>
      </c>
      <c r="Z887" s="190">
        <v>0</v>
      </c>
      <c r="AA887" s="190">
        <v>0</v>
      </c>
      <c r="AB887" s="190">
        <v>0</v>
      </c>
      <c r="AC887" s="190">
        <v>0</v>
      </c>
      <c r="AD887" s="190">
        <v>0</v>
      </c>
      <c r="AE887" s="190">
        <v>0</v>
      </c>
      <c r="AF887" s="239"/>
      <c r="AG887" s="240"/>
    </row>
    <row r="888" spans="1:33" s="67" customFormat="1" ht="17.25" customHeight="1">
      <c r="A888" s="231"/>
      <c r="B888" s="233"/>
      <c r="C888" s="235"/>
      <c r="D888" s="190"/>
      <c r="E888" s="98"/>
      <c r="F888" s="98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Q888" s="190"/>
      <c r="R888" s="9"/>
      <c r="S888" s="99"/>
      <c r="T888" s="99"/>
      <c r="U888" s="194" t="s">
        <v>244</v>
      </c>
      <c r="V888" s="190">
        <f t="shared" si="277"/>
        <v>0</v>
      </c>
      <c r="W888" s="190">
        <f t="shared" si="277"/>
        <v>0</v>
      </c>
      <c r="X888" s="71">
        <v>0</v>
      </c>
      <c r="Y888" s="190">
        <v>0</v>
      </c>
      <c r="Z888" s="190">
        <v>0</v>
      </c>
      <c r="AA888" s="190">
        <v>0</v>
      </c>
      <c r="AB888" s="190">
        <v>0</v>
      </c>
      <c r="AC888" s="190">
        <v>0</v>
      </c>
      <c r="AD888" s="190">
        <v>0</v>
      </c>
      <c r="AE888" s="190">
        <v>0</v>
      </c>
      <c r="AF888" s="239"/>
      <c r="AG888" s="240"/>
    </row>
    <row r="889" spans="1:33" s="67" customFormat="1" ht="17.25" customHeight="1" thickBot="1">
      <c r="A889" s="231"/>
      <c r="B889" s="233"/>
      <c r="C889" s="236"/>
      <c r="D889" s="190"/>
      <c r="E889" s="98"/>
      <c r="F889" s="98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Q889" s="190"/>
      <c r="R889" s="9"/>
      <c r="S889" s="186"/>
      <c r="T889" s="186"/>
      <c r="U889" s="194" t="s">
        <v>245</v>
      </c>
      <c r="V889" s="190">
        <f t="shared" si="277"/>
        <v>0</v>
      </c>
      <c r="W889" s="190">
        <f t="shared" si="277"/>
        <v>0</v>
      </c>
      <c r="X889" s="71">
        <v>0</v>
      </c>
      <c r="Y889" s="190">
        <v>0</v>
      </c>
      <c r="Z889" s="190">
        <v>0</v>
      </c>
      <c r="AA889" s="190">
        <v>0</v>
      </c>
      <c r="AB889" s="190">
        <v>0</v>
      </c>
      <c r="AC889" s="190">
        <v>0</v>
      </c>
      <c r="AD889" s="190">
        <v>0</v>
      </c>
      <c r="AE889" s="190">
        <v>0</v>
      </c>
      <c r="AF889" s="241"/>
      <c r="AG889" s="242"/>
    </row>
    <row r="890" spans="1:33" s="67" customFormat="1" ht="17.25" customHeight="1">
      <c r="A890" s="230" t="s">
        <v>298</v>
      </c>
      <c r="B890" s="232" t="s">
        <v>299</v>
      </c>
      <c r="C890" s="234"/>
      <c r="D890" s="189"/>
      <c r="E890" s="94"/>
      <c r="F890" s="94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95"/>
      <c r="S890" s="185"/>
      <c r="T890" s="185"/>
      <c r="U890" s="68" t="s">
        <v>12</v>
      </c>
      <c r="V890" s="69">
        <f aca="true" t="shared" si="278" ref="V890:AE890">SUM(V891:V897)</f>
        <v>9172.8</v>
      </c>
      <c r="W890" s="69">
        <f t="shared" si="278"/>
        <v>0</v>
      </c>
      <c r="X890" s="69">
        <f t="shared" si="278"/>
        <v>248.4</v>
      </c>
      <c r="Y890" s="69">
        <f t="shared" si="278"/>
        <v>0</v>
      </c>
      <c r="Z890" s="69">
        <f t="shared" si="278"/>
        <v>6650</v>
      </c>
      <c r="AA890" s="69">
        <f t="shared" si="278"/>
        <v>0</v>
      </c>
      <c r="AB890" s="69">
        <f t="shared" si="278"/>
        <v>745.3</v>
      </c>
      <c r="AC890" s="69">
        <f t="shared" si="278"/>
        <v>0</v>
      </c>
      <c r="AD890" s="69">
        <f t="shared" si="278"/>
        <v>1529.1</v>
      </c>
      <c r="AE890" s="69">
        <f t="shared" si="278"/>
        <v>0</v>
      </c>
      <c r="AF890" s="237" t="s">
        <v>41</v>
      </c>
      <c r="AG890" s="238"/>
    </row>
    <row r="891" spans="1:33" s="67" customFormat="1" ht="17.25" customHeight="1">
      <c r="A891" s="231"/>
      <c r="B891" s="233"/>
      <c r="C891" s="235"/>
      <c r="D891" s="190"/>
      <c r="E891" s="98"/>
      <c r="F891" s="98"/>
      <c r="G891" s="190"/>
      <c r="H891" s="190">
        <v>1</v>
      </c>
      <c r="I891" s="190"/>
      <c r="J891" s="190"/>
      <c r="K891" s="190"/>
      <c r="L891" s="190"/>
      <c r="M891" s="190"/>
      <c r="N891" s="190"/>
      <c r="O891" s="190"/>
      <c r="P891" s="190"/>
      <c r="Q891" s="190"/>
      <c r="R891" s="9"/>
      <c r="S891" s="186"/>
      <c r="T891" s="186"/>
      <c r="U891" s="194" t="s">
        <v>81</v>
      </c>
      <c r="V891" s="190">
        <f aca="true" t="shared" si="279" ref="V891:W897">X891+Z891+AB891+AD891</f>
        <v>9172.8</v>
      </c>
      <c r="W891" s="190">
        <f t="shared" si="279"/>
        <v>0</v>
      </c>
      <c r="X891" s="71">
        <v>248.4</v>
      </c>
      <c r="Y891" s="190">
        <v>0</v>
      </c>
      <c r="Z891" s="190">
        <v>6650</v>
      </c>
      <c r="AA891" s="190">
        <v>0</v>
      </c>
      <c r="AB891" s="190">
        <v>745.3</v>
      </c>
      <c r="AC891" s="190">
        <v>0</v>
      </c>
      <c r="AD891" s="190">
        <v>1529.1</v>
      </c>
      <c r="AE891" s="190">
        <v>0</v>
      </c>
      <c r="AF891" s="239"/>
      <c r="AG891" s="240"/>
    </row>
    <row r="892" spans="1:33" s="67" customFormat="1" ht="17.25" customHeight="1">
      <c r="A892" s="231"/>
      <c r="B892" s="233"/>
      <c r="C892" s="235"/>
      <c r="D892" s="190"/>
      <c r="E892" s="98"/>
      <c r="F892" s="98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Q892" s="190"/>
      <c r="R892" s="9"/>
      <c r="S892" s="99"/>
      <c r="T892" s="99"/>
      <c r="U892" s="194" t="s">
        <v>82</v>
      </c>
      <c r="V892" s="190">
        <f t="shared" si="279"/>
        <v>0</v>
      </c>
      <c r="W892" s="190">
        <f t="shared" si="279"/>
        <v>0</v>
      </c>
      <c r="X892" s="71">
        <v>0</v>
      </c>
      <c r="Y892" s="190">
        <v>0</v>
      </c>
      <c r="Z892" s="190">
        <v>0</v>
      </c>
      <c r="AA892" s="190">
        <v>0</v>
      </c>
      <c r="AB892" s="190">
        <v>0</v>
      </c>
      <c r="AC892" s="190">
        <v>0</v>
      </c>
      <c r="AD892" s="190">
        <v>0</v>
      </c>
      <c r="AE892" s="190">
        <v>0</v>
      </c>
      <c r="AF892" s="239"/>
      <c r="AG892" s="240"/>
    </row>
    <row r="893" spans="1:33" s="67" customFormat="1" ht="17.25" customHeight="1">
      <c r="A893" s="231"/>
      <c r="B893" s="233"/>
      <c r="C893" s="235"/>
      <c r="D893" s="190"/>
      <c r="E893" s="98"/>
      <c r="F893" s="98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Q893" s="190"/>
      <c r="R893" s="9"/>
      <c r="S893" s="186"/>
      <c r="T893" s="186"/>
      <c r="U893" s="194" t="s">
        <v>236</v>
      </c>
      <c r="V893" s="190">
        <f t="shared" si="279"/>
        <v>0</v>
      </c>
      <c r="W893" s="190">
        <f t="shared" si="279"/>
        <v>0</v>
      </c>
      <c r="X893" s="71">
        <v>0</v>
      </c>
      <c r="Y893" s="190">
        <v>0</v>
      </c>
      <c r="Z893" s="190">
        <v>0</v>
      </c>
      <c r="AA893" s="190">
        <v>0</v>
      </c>
      <c r="AB893" s="190">
        <v>0</v>
      </c>
      <c r="AC893" s="190">
        <v>0</v>
      </c>
      <c r="AD893" s="190">
        <v>0</v>
      </c>
      <c r="AE893" s="190">
        <v>0</v>
      </c>
      <c r="AF893" s="239"/>
      <c r="AG893" s="240"/>
    </row>
    <row r="894" spans="1:33" s="67" customFormat="1" ht="17.25" customHeight="1">
      <c r="A894" s="231"/>
      <c r="B894" s="233"/>
      <c r="C894" s="235"/>
      <c r="D894" s="190"/>
      <c r="E894" s="98"/>
      <c r="F894" s="98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Q894" s="190"/>
      <c r="R894" s="9"/>
      <c r="S894" s="99"/>
      <c r="T894" s="99"/>
      <c r="U894" s="194" t="s">
        <v>237</v>
      </c>
      <c r="V894" s="190">
        <f t="shared" si="279"/>
        <v>0</v>
      </c>
      <c r="W894" s="190">
        <f t="shared" si="279"/>
        <v>0</v>
      </c>
      <c r="X894" s="71">
        <v>0</v>
      </c>
      <c r="Y894" s="190">
        <v>0</v>
      </c>
      <c r="Z894" s="190">
        <v>0</v>
      </c>
      <c r="AA894" s="190">
        <v>0</v>
      </c>
      <c r="AB894" s="190">
        <v>0</v>
      </c>
      <c r="AC894" s="190">
        <v>0</v>
      </c>
      <c r="AD894" s="190">
        <v>0</v>
      </c>
      <c r="AE894" s="190">
        <v>0</v>
      </c>
      <c r="AF894" s="239"/>
      <c r="AG894" s="240"/>
    </row>
    <row r="895" spans="1:33" s="67" customFormat="1" ht="17.25" customHeight="1">
      <c r="A895" s="231"/>
      <c r="B895" s="233"/>
      <c r="C895" s="235"/>
      <c r="D895" s="190"/>
      <c r="E895" s="98"/>
      <c r="F895" s="98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Q895" s="190"/>
      <c r="R895" s="9"/>
      <c r="S895" s="186"/>
      <c r="T895" s="186"/>
      <c r="U895" s="194" t="s">
        <v>238</v>
      </c>
      <c r="V895" s="190">
        <f t="shared" si="279"/>
        <v>0</v>
      </c>
      <c r="W895" s="190">
        <f t="shared" si="279"/>
        <v>0</v>
      </c>
      <c r="X895" s="71">
        <v>0</v>
      </c>
      <c r="Y895" s="190">
        <v>0</v>
      </c>
      <c r="Z895" s="190">
        <v>0</v>
      </c>
      <c r="AA895" s="190">
        <v>0</v>
      </c>
      <c r="AB895" s="190">
        <v>0</v>
      </c>
      <c r="AC895" s="190">
        <v>0</v>
      </c>
      <c r="AD895" s="190">
        <v>0</v>
      </c>
      <c r="AE895" s="190">
        <v>0</v>
      </c>
      <c r="AF895" s="239"/>
      <c r="AG895" s="240"/>
    </row>
    <row r="896" spans="1:33" s="67" customFormat="1" ht="17.25" customHeight="1">
      <c r="A896" s="231"/>
      <c r="B896" s="233"/>
      <c r="C896" s="235"/>
      <c r="D896" s="190"/>
      <c r="E896" s="98"/>
      <c r="F896" s="98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Q896" s="190"/>
      <c r="R896" s="9"/>
      <c r="S896" s="99"/>
      <c r="T896" s="99"/>
      <c r="U896" s="194" t="s">
        <v>244</v>
      </c>
      <c r="V896" s="190">
        <f t="shared" si="279"/>
        <v>0</v>
      </c>
      <c r="W896" s="190">
        <f t="shared" si="279"/>
        <v>0</v>
      </c>
      <c r="X896" s="71">
        <v>0</v>
      </c>
      <c r="Y896" s="190">
        <v>0</v>
      </c>
      <c r="Z896" s="190">
        <v>0</v>
      </c>
      <c r="AA896" s="190">
        <v>0</v>
      </c>
      <c r="AB896" s="190">
        <v>0</v>
      </c>
      <c r="AC896" s="190">
        <v>0</v>
      </c>
      <c r="AD896" s="190">
        <v>0</v>
      </c>
      <c r="AE896" s="190">
        <v>0</v>
      </c>
      <c r="AF896" s="239"/>
      <c r="AG896" s="240"/>
    </row>
    <row r="897" spans="1:33" s="67" customFormat="1" ht="17.25" customHeight="1" thickBot="1">
      <c r="A897" s="231"/>
      <c r="B897" s="233"/>
      <c r="C897" s="236"/>
      <c r="D897" s="190"/>
      <c r="E897" s="98"/>
      <c r="F897" s="98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Q897" s="190"/>
      <c r="R897" s="9"/>
      <c r="S897" s="186"/>
      <c r="T897" s="186"/>
      <c r="U897" s="194" t="s">
        <v>245</v>
      </c>
      <c r="V897" s="190">
        <f t="shared" si="279"/>
        <v>0</v>
      </c>
      <c r="W897" s="190">
        <f t="shared" si="279"/>
        <v>0</v>
      </c>
      <c r="X897" s="71">
        <v>0</v>
      </c>
      <c r="Y897" s="190">
        <v>0</v>
      </c>
      <c r="Z897" s="190">
        <v>0</v>
      </c>
      <c r="AA897" s="190">
        <v>0</v>
      </c>
      <c r="AB897" s="190">
        <v>0</v>
      </c>
      <c r="AC897" s="190">
        <v>0</v>
      </c>
      <c r="AD897" s="190">
        <v>0</v>
      </c>
      <c r="AE897" s="190">
        <v>0</v>
      </c>
      <c r="AF897" s="241"/>
      <c r="AG897" s="242"/>
    </row>
    <row r="898" spans="1:33" s="67" customFormat="1" ht="17.25" customHeight="1">
      <c r="A898" s="230" t="s">
        <v>300</v>
      </c>
      <c r="B898" s="232" t="s">
        <v>301</v>
      </c>
      <c r="C898" s="234"/>
      <c r="D898" s="189"/>
      <c r="E898" s="94"/>
      <c r="F898" s="94"/>
      <c r="G898" s="189"/>
      <c r="H898" s="189"/>
      <c r="I898" s="189"/>
      <c r="J898" s="189"/>
      <c r="K898" s="189"/>
      <c r="L898" s="189"/>
      <c r="M898" s="189"/>
      <c r="N898" s="189"/>
      <c r="O898" s="189"/>
      <c r="P898" s="189"/>
      <c r="Q898" s="189"/>
      <c r="R898" s="95"/>
      <c r="S898" s="185"/>
      <c r="T898" s="185"/>
      <c r="U898" s="68" t="s">
        <v>12</v>
      </c>
      <c r="V898" s="69">
        <f aca="true" t="shared" si="280" ref="V898:AE898">SUM(V899:V905)</f>
        <v>4200</v>
      </c>
      <c r="W898" s="69">
        <f t="shared" si="280"/>
        <v>0</v>
      </c>
      <c r="X898" s="69">
        <f t="shared" si="280"/>
        <v>113.75</v>
      </c>
      <c r="Y898" s="69">
        <f t="shared" si="280"/>
        <v>0</v>
      </c>
      <c r="Z898" s="69">
        <f t="shared" si="280"/>
        <v>3045</v>
      </c>
      <c r="AA898" s="69">
        <f t="shared" si="280"/>
        <v>0</v>
      </c>
      <c r="AB898" s="69">
        <f t="shared" si="280"/>
        <v>341.25</v>
      </c>
      <c r="AC898" s="69">
        <f t="shared" si="280"/>
        <v>0</v>
      </c>
      <c r="AD898" s="69">
        <f t="shared" si="280"/>
        <v>700</v>
      </c>
      <c r="AE898" s="69">
        <f t="shared" si="280"/>
        <v>0</v>
      </c>
      <c r="AF898" s="237" t="s">
        <v>41</v>
      </c>
      <c r="AG898" s="238"/>
    </row>
    <row r="899" spans="1:33" s="67" customFormat="1" ht="17.25" customHeight="1">
      <c r="A899" s="231"/>
      <c r="B899" s="233"/>
      <c r="C899" s="235"/>
      <c r="D899" s="190"/>
      <c r="E899" s="98"/>
      <c r="F899" s="98"/>
      <c r="G899" s="190"/>
      <c r="H899" s="190">
        <v>1</v>
      </c>
      <c r="I899" s="190"/>
      <c r="J899" s="190"/>
      <c r="K899" s="190"/>
      <c r="L899" s="190"/>
      <c r="M899" s="190"/>
      <c r="N899" s="190"/>
      <c r="O899" s="190"/>
      <c r="P899" s="190"/>
      <c r="Q899" s="190"/>
      <c r="R899" s="9"/>
      <c r="S899" s="186"/>
      <c r="T899" s="186"/>
      <c r="U899" s="194" t="s">
        <v>81</v>
      </c>
      <c r="V899" s="190">
        <f aca="true" t="shared" si="281" ref="V899:W905">X899+Z899+AB899+AD899</f>
        <v>4200</v>
      </c>
      <c r="W899" s="190">
        <f t="shared" si="281"/>
        <v>0</v>
      </c>
      <c r="X899" s="71">
        <v>113.75</v>
      </c>
      <c r="Y899" s="190">
        <v>0</v>
      </c>
      <c r="Z899" s="190">
        <v>3045</v>
      </c>
      <c r="AA899" s="190">
        <v>0</v>
      </c>
      <c r="AB899" s="190">
        <v>341.25</v>
      </c>
      <c r="AC899" s="190">
        <v>0</v>
      </c>
      <c r="AD899" s="190">
        <v>700</v>
      </c>
      <c r="AE899" s="190">
        <v>0</v>
      </c>
      <c r="AF899" s="239"/>
      <c r="AG899" s="240"/>
    </row>
    <row r="900" spans="1:33" s="67" customFormat="1" ht="17.25" customHeight="1">
      <c r="A900" s="231"/>
      <c r="B900" s="233"/>
      <c r="C900" s="235"/>
      <c r="D900" s="190"/>
      <c r="E900" s="98"/>
      <c r="F900" s="98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Q900" s="190"/>
      <c r="R900" s="9"/>
      <c r="S900" s="99"/>
      <c r="T900" s="99"/>
      <c r="U900" s="194" t="s">
        <v>82</v>
      </c>
      <c r="V900" s="190">
        <f t="shared" si="281"/>
        <v>0</v>
      </c>
      <c r="W900" s="190">
        <f t="shared" si="281"/>
        <v>0</v>
      </c>
      <c r="X900" s="71">
        <v>0</v>
      </c>
      <c r="Y900" s="190">
        <v>0</v>
      </c>
      <c r="Z900" s="190">
        <v>0</v>
      </c>
      <c r="AA900" s="190">
        <v>0</v>
      </c>
      <c r="AB900" s="190">
        <v>0</v>
      </c>
      <c r="AC900" s="190">
        <v>0</v>
      </c>
      <c r="AD900" s="190">
        <v>0</v>
      </c>
      <c r="AE900" s="190">
        <v>0</v>
      </c>
      <c r="AF900" s="239"/>
      <c r="AG900" s="240"/>
    </row>
    <row r="901" spans="1:33" s="67" customFormat="1" ht="17.25" customHeight="1">
      <c r="A901" s="231"/>
      <c r="B901" s="233"/>
      <c r="C901" s="235"/>
      <c r="D901" s="190"/>
      <c r="E901" s="98"/>
      <c r="F901" s="98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Q901" s="190"/>
      <c r="R901" s="9"/>
      <c r="S901" s="186"/>
      <c r="T901" s="186"/>
      <c r="U901" s="194" t="s">
        <v>236</v>
      </c>
      <c r="V901" s="190">
        <f t="shared" si="281"/>
        <v>0</v>
      </c>
      <c r="W901" s="190">
        <f t="shared" si="281"/>
        <v>0</v>
      </c>
      <c r="X901" s="71">
        <v>0</v>
      </c>
      <c r="Y901" s="190">
        <v>0</v>
      </c>
      <c r="Z901" s="190">
        <v>0</v>
      </c>
      <c r="AA901" s="190">
        <v>0</v>
      </c>
      <c r="AB901" s="190">
        <v>0</v>
      </c>
      <c r="AC901" s="190">
        <v>0</v>
      </c>
      <c r="AD901" s="190">
        <v>0</v>
      </c>
      <c r="AE901" s="190">
        <v>0</v>
      </c>
      <c r="AF901" s="239"/>
      <c r="AG901" s="240"/>
    </row>
    <row r="902" spans="1:33" s="67" customFormat="1" ht="17.25" customHeight="1">
      <c r="A902" s="231"/>
      <c r="B902" s="233"/>
      <c r="C902" s="235"/>
      <c r="D902" s="190"/>
      <c r="E902" s="98"/>
      <c r="F902" s="98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Q902" s="190"/>
      <c r="R902" s="9"/>
      <c r="S902" s="99"/>
      <c r="T902" s="99"/>
      <c r="U902" s="194" t="s">
        <v>237</v>
      </c>
      <c r="V902" s="190">
        <f t="shared" si="281"/>
        <v>0</v>
      </c>
      <c r="W902" s="190">
        <f t="shared" si="281"/>
        <v>0</v>
      </c>
      <c r="X902" s="71">
        <v>0</v>
      </c>
      <c r="Y902" s="190">
        <v>0</v>
      </c>
      <c r="Z902" s="190">
        <v>0</v>
      </c>
      <c r="AA902" s="190">
        <v>0</v>
      </c>
      <c r="AB902" s="190">
        <v>0</v>
      </c>
      <c r="AC902" s="190">
        <v>0</v>
      </c>
      <c r="AD902" s="190">
        <v>0</v>
      </c>
      <c r="AE902" s="190">
        <v>0</v>
      </c>
      <c r="AF902" s="239"/>
      <c r="AG902" s="240"/>
    </row>
    <row r="903" spans="1:33" s="67" customFormat="1" ht="17.25" customHeight="1">
      <c r="A903" s="231"/>
      <c r="B903" s="233"/>
      <c r="C903" s="235"/>
      <c r="D903" s="190"/>
      <c r="E903" s="98"/>
      <c r="F903" s="98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Q903" s="190"/>
      <c r="R903" s="9"/>
      <c r="S903" s="186"/>
      <c r="T903" s="186"/>
      <c r="U903" s="194" t="s">
        <v>238</v>
      </c>
      <c r="V903" s="190">
        <f t="shared" si="281"/>
        <v>0</v>
      </c>
      <c r="W903" s="190">
        <f t="shared" si="281"/>
        <v>0</v>
      </c>
      <c r="X903" s="71">
        <v>0</v>
      </c>
      <c r="Y903" s="190">
        <v>0</v>
      </c>
      <c r="Z903" s="190">
        <v>0</v>
      </c>
      <c r="AA903" s="190">
        <v>0</v>
      </c>
      <c r="AB903" s="190">
        <v>0</v>
      </c>
      <c r="AC903" s="190">
        <v>0</v>
      </c>
      <c r="AD903" s="190">
        <v>0</v>
      </c>
      <c r="AE903" s="190">
        <v>0</v>
      </c>
      <c r="AF903" s="239"/>
      <c r="AG903" s="240"/>
    </row>
    <row r="904" spans="1:33" s="67" customFormat="1" ht="17.25" customHeight="1">
      <c r="A904" s="231"/>
      <c r="B904" s="233"/>
      <c r="C904" s="235"/>
      <c r="D904" s="190"/>
      <c r="E904" s="98"/>
      <c r="F904" s="98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Q904" s="190"/>
      <c r="R904" s="9"/>
      <c r="S904" s="99"/>
      <c r="T904" s="99"/>
      <c r="U904" s="194" t="s">
        <v>244</v>
      </c>
      <c r="V904" s="190">
        <f t="shared" si="281"/>
        <v>0</v>
      </c>
      <c r="W904" s="190">
        <f t="shared" si="281"/>
        <v>0</v>
      </c>
      <c r="X904" s="71">
        <v>0</v>
      </c>
      <c r="Y904" s="190">
        <v>0</v>
      </c>
      <c r="Z904" s="190">
        <v>0</v>
      </c>
      <c r="AA904" s="190">
        <v>0</v>
      </c>
      <c r="AB904" s="190">
        <v>0</v>
      </c>
      <c r="AC904" s="190">
        <v>0</v>
      </c>
      <c r="AD904" s="190">
        <v>0</v>
      </c>
      <c r="AE904" s="190">
        <v>0</v>
      </c>
      <c r="AF904" s="239"/>
      <c r="AG904" s="240"/>
    </row>
    <row r="905" spans="1:33" s="67" customFormat="1" ht="17.25" customHeight="1" thickBot="1">
      <c r="A905" s="231"/>
      <c r="B905" s="233"/>
      <c r="C905" s="236"/>
      <c r="D905" s="190"/>
      <c r="E905" s="98"/>
      <c r="F905" s="98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Q905" s="190"/>
      <c r="R905" s="9"/>
      <c r="S905" s="186"/>
      <c r="T905" s="186"/>
      <c r="U905" s="194" t="s">
        <v>245</v>
      </c>
      <c r="V905" s="190">
        <f t="shared" si="281"/>
        <v>0</v>
      </c>
      <c r="W905" s="190">
        <f t="shared" si="281"/>
        <v>0</v>
      </c>
      <c r="X905" s="71">
        <v>0</v>
      </c>
      <c r="Y905" s="190">
        <v>0</v>
      </c>
      <c r="Z905" s="190">
        <v>0</v>
      </c>
      <c r="AA905" s="190">
        <v>0</v>
      </c>
      <c r="AB905" s="190">
        <v>0</v>
      </c>
      <c r="AC905" s="190">
        <v>0</v>
      </c>
      <c r="AD905" s="190">
        <v>0</v>
      </c>
      <c r="AE905" s="190">
        <v>0</v>
      </c>
      <c r="AF905" s="241"/>
      <c r="AG905" s="242"/>
    </row>
    <row r="906" spans="1:33" s="67" customFormat="1" ht="17.25" customHeight="1">
      <c r="A906" s="230" t="s">
        <v>302</v>
      </c>
      <c r="B906" s="232" t="s">
        <v>303</v>
      </c>
      <c r="C906" s="234"/>
      <c r="D906" s="189"/>
      <c r="E906" s="94"/>
      <c r="F906" s="94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95"/>
      <c r="S906" s="185"/>
      <c r="T906" s="185"/>
      <c r="U906" s="68" t="s">
        <v>12</v>
      </c>
      <c r="V906" s="69">
        <f aca="true" t="shared" si="282" ref="V906:AE906">SUM(V907:V913)</f>
        <v>2293.6</v>
      </c>
      <c r="W906" s="69">
        <f t="shared" si="282"/>
        <v>0</v>
      </c>
      <c r="X906" s="69">
        <f t="shared" si="282"/>
        <v>67.9</v>
      </c>
      <c r="Y906" s="69">
        <f t="shared" si="282"/>
        <v>0</v>
      </c>
      <c r="Z906" s="69">
        <f t="shared" si="282"/>
        <v>1658</v>
      </c>
      <c r="AA906" s="69">
        <f t="shared" si="282"/>
        <v>0</v>
      </c>
      <c r="AB906" s="69">
        <f t="shared" si="282"/>
        <v>185.8</v>
      </c>
      <c r="AC906" s="69">
        <f t="shared" si="282"/>
        <v>0</v>
      </c>
      <c r="AD906" s="69">
        <f t="shared" si="282"/>
        <v>381.9</v>
      </c>
      <c r="AE906" s="69">
        <f t="shared" si="282"/>
        <v>0</v>
      </c>
      <c r="AF906" s="237" t="s">
        <v>41</v>
      </c>
      <c r="AG906" s="238"/>
    </row>
    <row r="907" spans="1:33" s="67" customFormat="1" ht="17.25" customHeight="1">
      <c r="A907" s="231"/>
      <c r="B907" s="233"/>
      <c r="C907" s="235"/>
      <c r="D907" s="190"/>
      <c r="E907" s="98"/>
      <c r="F907" s="98"/>
      <c r="G907" s="190"/>
      <c r="H907" s="190">
        <v>1</v>
      </c>
      <c r="I907" s="190"/>
      <c r="J907" s="190"/>
      <c r="K907" s="190"/>
      <c r="L907" s="190"/>
      <c r="M907" s="190"/>
      <c r="N907" s="190"/>
      <c r="O907" s="190"/>
      <c r="P907" s="190"/>
      <c r="Q907" s="190"/>
      <c r="R907" s="9"/>
      <c r="S907" s="186"/>
      <c r="T907" s="186"/>
      <c r="U907" s="194" t="s">
        <v>81</v>
      </c>
      <c r="V907" s="190">
        <f aca="true" t="shared" si="283" ref="V907:W913">X907+Z907+AB907+AD907</f>
        <v>2293.6</v>
      </c>
      <c r="W907" s="190">
        <f t="shared" si="283"/>
        <v>0</v>
      </c>
      <c r="X907" s="71">
        <v>67.9</v>
      </c>
      <c r="Y907" s="190">
        <v>0</v>
      </c>
      <c r="Z907" s="190">
        <v>1658</v>
      </c>
      <c r="AA907" s="190">
        <v>0</v>
      </c>
      <c r="AB907" s="190">
        <v>185.8</v>
      </c>
      <c r="AC907" s="190">
        <v>0</v>
      </c>
      <c r="AD907" s="190">
        <v>381.9</v>
      </c>
      <c r="AE907" s="190">
        <v>0</v>
      </c>
      <c r="AF907" s="239"/>
      <c r="AG907" s="240"/>
    </row>
    <row r="908" spans="1:33" s="67" customFormat="1" ht="17.25" customHeight="1">
      <c r="A908" s="231"/>
      <c r="B908" s="233"/>
      <c r="C908" s="235"/>
      <c r="D908" s="190"/>
      <c r="E908" s="98"/>
      <c r="F908" s="98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Q908" s="190"/>
      <c r="R908" s="9"/>
      <c r="S908" s="99"/>
      <c r="T908" s="99"/>
      <c r="U908" s="194" t="s">
        <v>82</v>
      </c>
      <c r="V908" s="190">
        <f t="shared" si="283"/>
        <v>0</v>
      </c>
      <c r="W908" s="190">
        <f t="shared" si="283"/>
        <v>0</v>
      </c>
      <c r="X908" s="71">
        <v>0</v>
      </c>
      <c r="Y908" s="190">
        <v>0</v>
      </c>
      <c r="Z908" s="190">
        <v>0</v>
      </c>
      <c r="AA908" s="190">
        <v>0</v>
      </c>
      <c r="AB908" s="190">
        <v>0</v>
      </c>
      <c r="AC908" s="190">
        <v>0</v>
      </c>
      <c r="AD908" s="190">
        <v>0</v>
      </c>
      <c r="AE908" s="190">
        <v>0</v>
      </c>
      <c r="AF908" s="239"/>
      <c r="AG908" s="240"/>
    </row>
    <row r="909" spans="1:33" s="67" customFormat="1" ht="17.25" customHeight="1">
      <c r="A909" s="231"/>
      <c r="B909" s="233"/>
      <c r="C909" s="235"/>
      <c r="D909" s="190"/>
      <c r="E909" s="98"/>
      <c r="F909" s="98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Q909" s="190"/>
      <c r="R909" s="9"/>
      <c r="S909" s="186"/>
      <c r="T909" s="186"/>
      <c r="U909" s="194" t="s">
        <v>236</v>
      </c>
      <c r="V909" s="190">
        <f t="shared" si="283"/>
        <v>0</v>
      </c>
      <c r="W909" s="190">
        <f t="shared" si="283"/>
        <v>0</v>
      </c>
      <c r="X909" s="71">
        <v>0</v>
      </c>
      <c r="Y909" s="190">
        <v>0</v>
      </c>
      <c r="Z909" s="190">
        <v>0</v>
      </c>
      <c r="AA909" s="190">
        <v>0</v>
      </c>
      <c r="AB909" s="190">
        <v>0</v>
      </c>
      <c r="AC909" s="190">
        <v>0</v>
      </c>
      <c r="AD909" s="190">
        <v>0</v>
      </c>
      <c r="AE909" s="190">
        <v>0</v>
      </c>
      <c r="AF909" s="239"/>
      <c r="AG909" s="240"/>
    </row>
    <row r="910" spans="1:33" s="67" customFormat="1" ht="17.25" customHeight="1">
      <c r="A910" s="231"/>
      <c r="B910" s="233"/>
      <c r="C910" s="235"/>
      <c r="D910" s="190"/>
      <c r="E910" s="98"/>
      <c r="F910" s="98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Q910" s="190"/>
      <c r="R910" s="9"/>
      <c r="S910" s="99"/>
      <c r="T910" s="99"/>
      <c r="U910" s="194" t="s">
        <v>237</v>
      </c>
      <c r="V910" s="190">
        <f t="shared" si="283"/>
        <v>0</v>
      </c>
      <c r="W910" s="190">
        <f t="shared" si="283"/>
        <v>0</v>
      </c>
      <c r="X910" s="71">
        <v>0</v>
      </c>
      <c r="Y910" s="190">
        <v>0</v>
      </c>
      <c r="Z910" s="190">
        <v>0</v>
      </c>
      <c r="AA910" s="190">
        <v>0</v>
      </c>
      <c r="AB910" s="190">
        <v>0</v>
      </c>
      <c r="AC910" s="190">
        <v>0</v>
      </c>
      <c r="AD910" s="190">
        <v>0</v>
      </c>
      <c r="AE910" s="190">
        <v>0</v>
      </c>
      <c r="AF910" s="239"/>
      <c r="AG910" s="240"/>
    </row>
    <row r="911" spans="1:33" s="67" customFormat="1" ht="17.25" customHeight="1">
      <c r="A911" s="231"/>
      <c r="B911" s="233"/>
      <c r="C911" s="235"/>
      <c r="D911" s="190"/>
      <c r="E911" s="98"/>
      <c r="F911" s="98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Q911" s="190"/>
      <c r="R911" s="9"/>
      <c r="S911" s="186"/>
      <c r="T911" s="186"/>
      <c r="U911" s="194" t="s">
        <v>238</v>
      </c>
      <c r="V911" s="190">
        <f t="shared" si="283"/>
        <v>0</v>
      </c>
      <c r="W911" s="190">
        <f t="shared" si="283"/>
        <v>0</v>
      </c>
      <c r="X911" s="71">
        <v>0</v>
      </c>
      <c r="Y911" s="190">
        <v>0</v>
      </c>
      <c r="Z911" s="190">
        <v>0</v>
      </c>
      <c r="AA911" s="190">
        <v>0</v>
      </c>
      <c r="AB911" s="190">
        <v>0</v>
      </c>
      <c r="AC911" s="190">
        <v>0</v>
      </c>
      <c r="AD911" s="190">
        <v>0</v>
      </c>
      <c r="AE911" s="190">
        <v>0</v>
      </c>
      <c r="AF911" s="239"/>
      <c r="AG911" s="240"/>
    </row>
    <row r="912" spans="1:33" s="67" customFormat="1" ht="17.25" customHeight="1">
      <c r="A912" s="231"/>
      <c r="B912" s="233"/>
      <c r="C912" s="235"/>
      <c r="D912" s="190"/>
      <c r="E912" s="98"/>
      <c r="F912" s="98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Q912" s="190"/>
      <c r="R912" s="9"/>
      <c r="S912" s="99"/>
      <c r="T912" s="99"/>
      <c r="U912" s="194" t="s">
        <v>244</v>
      </c>
      <c r="V912" s="190">
        <f t="shared" si="283"/>
        <v>0</v>
      </c>
      <c r="W912" s="190">
        <f t="shared" si="283"/>
        <v>0</v>
      </c>
      <c r="X912" s="71">
        <v>0</v>
      </c>
      <c r="Y912" s="190">
        <v>0</v>
      </c>
      <c r="Z912" s="190">
        <v>0</v>
      </c>
      <c r="AA912" s="190">
        <v>0</v>
      </c>
      <c r="AB912" s="190">
        <v>0</v>
      </c>
      <c r="AC912" s="190">
        <v>0</v>
      </c>
      <c r="AD912" s="190">
        <v>0</v>
      </c>
      <c r="AE912" s="190">
        <v>0</v>
      </c>
      <c r="AF912" s="239"/>
      <c r="AG912" s="240"/>
    </row>
    <row r="913" spans="1:33" s="67" customFormat="1" ht="17.25" customHeight="1" thickBot="1">
      <c r="A913" s="231"/>
      <c r="B913" s="233"/>
      <c r="C913" s="236"/>
      <c r="D913" s="190"/>
      <c r="E913" s="98"/>
      <c r="F913" s="98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Q913" s="190"/>
      <c r="R913" s="9"/>
      <c r="S913" s="186"/>
      <c r="T913" s="186"/>
      <c r="U913" s="194" t="s">
        <v>245</v>
      </c>
      <c r="V913" s="190">
        <f t="shared" si="283"/>
        <v>0</v>
      </c>
      <c r="W913" s="190">
        <f t="shared" si="283"/>
        <v>0</v>
      </c>
      <c r="X913" s="71">
        <v>0</v>
      </c>
      <c r="Y913" s="190">
        <v>0</v>
      </c>
      <c r="Z913" s="190">
        <v>0</v>
      </c>
      <c r="AA913" s="190">
        <v>0</v>
      </c>
      <c r="AB913" s="190">
        <v>0</v>
      </c>
      <c r="AC913" s="190">
        <v>0</v>
      </c>
      <c r="AD913" s="190">
        <v>0</v>
      </c>
      <c r="AE913" s="190">
        <v>0</v>
      </c>
      <c r="AF913" s="241"/>
      <c r="AG913" s="242"/>
    </row>
    <row r="914" spans="1:33" s="67" customFormat="1" ht="17.25" customHeight="1">
      <c r="A914" s="230" t="s">
        <v>304</v>
      </c>
      <c r="B914" s="232" t="s">
        <v>305</v>
      </c>
      <c r="C914" s="234"/>
      <c r="D914" s="189"/>
      <c r="E914" s="94"/>
      <c r="F914" s="94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  <c r="Q914" s="189"/>
      <c r="R914" s="95"/>
      <c r="S914" s="185"/>
      <c r="T914" s="185"/>
      <c r="U914" s="68" t="s">
        <v>12</v>
      </c>
      <c r="V914" s="69">
        <f aca="true" t="shared" si="284" ref="V914:AE914">SUM(V915:V921)</f>
        <v>8604.051</v>
      </c>
      <c r="W914" s="69">
        <f t="shared" si="284"/>
        <v>0</v>
      </c>
      <c r="X914" s="69">
        <f t="shared" si="284"/>
        <v>233</v>
      </c>
      <c r="Y914" s="69">
        <f t="shared" si="284"/>
        <v>0</v>
      </c>
      <c r="Z914" s="69">
        <f t="shared" si="284"/>
        <v>6237</v>
      </c>
      <c r="AA914" s="69">
        <f t="shared" si="284"/>
        <v>0</v>
      </c>
      <c r="AB914" s="69">
        <f t="shared" si="284"/>
        <v>699</v>
      </c>
      <c r="AC914" s="69">
        <f t="shared" si="284"/>
        <v>0</v>
      </c>
      <c r="AD914" s="69">
        <f t="shared" si="284"/>
        <v>1435.051</v>
      </c>
      <c r="AE914" s="69">
        <f t="shared" si="284"/>
        <v>0</v>
      </c>
      <c r="AF914" s="237" t="s">
        <v>41</v>
      </c>
      <c r="AG914" s="238"/>
    </row>
    <row r="915" spans="1:33" s="67" customFormat="1" ht="17.25" customHeight="1">
      <c r="A915" s="231"/>
      <c r="B915" s="233"/>
      <c r="C915" s="235"/>
      <c r="D915" s="190"/>
      <c r="E915" s="98"/>
      <c r="F915" s="98"/>
      <c r="G915" s="190"/>
      <c r="H915" s="190">
        <v>1</v>
      </c>
      <c r="I915" s="190"/>
      <c r="J915" s="190"/>
      <c r="K915" s="190"/>
      <c r="L915" s="190"/>
      <c r="M915" s="190"/>
      <c r="N915" s="190"/>
      <c r="O915" s="190"/>
      <c r="P915" s="190"/>
      <c r="Q915" s="190"/>
      <c r="R915" s="9"/>
      <c r="S915" s="186"/>
      <c r="T915" s="186"/>
      <c r="U915" s="194" t="s">
        <v>81</v>
      </c>
      <c r="V915" s="190">
        <f aca="true" t="shared" si="285" ref="V915:W921">X915+Z915+AB915+AD915</f>
        <v>8604.051</v>
      </c>
      <c r="W915" s="190">
        <f t="shared" si="285"/>
        <v>0</v>
      </c>
      <c r="X915" s="71">
        <v>233</v>
      </c>
      <c r="Y915" s="190">
        <v>0</v>
      </c>
      <c r="Z915" s="190">
        <v>6237</v>
      </c>
      <c r="AA915" s="190">
        <v>0</v>
      </c>
      <c r="AB915" s="190">
        <v>699</v>
      </c>
      <c r="AC915" s="190">
        <v>0</v>
      </c>
      <c r="AD915" s="190">
        <v>1435.051</v>
      </c>
      <c r="AE915" s="190">
        <v>0</v>
      </c>
      <c r="AF915" s="239"/>
      <c r="AG915" s="240"/>
    </row>
    <row r="916" spans="1:33" s="67" customFormat="1" ht="17.25" customHeight="1">
      <c r="A916" s="231"/>
      <c r="B916" s="233"/>
      <c r="C916" s="235"/>
      <c r="D916" s="190"/>
      <c r="E916" s="98"/>
      <c r="F916" s="98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Q916" s="190"/>
      <c r="R916" s="9"/>
      <c r="S916" s="99"/>
      <c r="T916" s="99"/>
      <c r="U916" s="194" t="s">
        <v>82</v>
      </c>
      <c r="V916" s="190">
        <f t="shared" si="285"/>
        <v>0</v>
      </c>
      <c r="W916" s="190">
        <f t="shared" si="285"/>
        <v>0</v>
      </c>
      <c r="X916" s="71">
        <v>0</v>
      </c>
      <c r="Y916" s="190">
        <v>0</v>
      </c>
      <c r="Z916" s="190">
        <v>0</v>
      </c>
      <c r="AA916" s="190">
        <v>0</v>
      </c>
      <c r="AB916" s="190">
        <v>0</v>
      </c>
      <c r="AC916" s="190">
        <v>0</v>
      </c>
      <c r="AD916" s="190">
        <v>0</v>
      </c>
      <c r="AE916" s="190">
        <v>0</v>
      </c>
      <c r="AF916" s="239"/>
      <c r="AG916" s="240"/>
    </row>
    <row r="917" spans="1:33" s="67" customFormat="1" ht="17.25" customHeight="1">
      <c r="A917" s="231"/>
      <c r="B917" s="233"/>
      <c r="C917" s="235"/>
      <c r="D917" s="190"/>
      <c r="E917" s="98"/>
      <c r="F917" s="98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Q917" s="190"/>
      <c r="R917" s="9"/>
      <c r="S917" s="186"/>
      <c r="T917" s="186"/>
      <c r="U917" s="194" t="s">
        <v>236</v>
      </c>
      <c r="V917" s="190">
        <f t="shared" si="285"/>
        <v>0</v>
      </c>
      <c r="W917" s="190">
        <f t="shared" si="285"/>
        <v>0</v>
      </c>
      <c r="X917" s="71">
        <v>0</v>
      </c>
      <c r="Y917" s="190">
        <v>0</v>
      </c>
      <c r="Z917" s="190">
        <v>0</v>
      </c>
      <c r="AA917" s="190">
        <v>0</v>
      </c>
      <c r="AB917" s="190">
        <v>0</v>
      </c>
      <c r="AC917" s="190">
        <v>0</v>
      </c>
      <c r="AD917" s="190">
        <v>0</v>
      </c>
      <c r="AE917" s="190">
        <v>0</v>
      </c>
      <c r="AF917" s="239"/>
      <c r="AG917" s="240"/>
    </row>
    <row r="918" spans="1:33" s="67" customFormat="1" ht="17.25" customHeight="1">
      <c r="A918" s="231"/>
      <c r="B918" s="233"/>
      <c r="C918" s="235"/>
      <c r="D918" s="190"/>
      <c r="E918" s="98"/>
      <c r="F918" s="98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Q918" s="190"/>
      <c r="R918" s="9"/>
      <c r="S918" s="99"/>
      <c r="T918" s="99"/>
      <c r="U918" s="194" t="s">
        <v>237</v>
      </c>
      <c r="V918" s="190">
        <f t="shared" si="285"/>
        <v>0</v>
      </c>
      <c r="W918" s="190">
        <f t="shared" si="285"/>
        <v>0</v>
      </c>
      <c r="X918" s="71">
        <v>0</v>
      </c>
      <c r="Y918" s="190">
        <v>0</v>
      </c>
      <c r="Z918" s="190">
        <v>0</v>
      </c>
      <c r="AA918" s="190">
        <v>0</v>
      </c>
      <c r="AB918" s="190">
        <v>0</v>
      </c>
      <c r="AC918" s="190">
        <v>0</v>
      </c>
      <c r="AD918" s="190">
        <v>0</v>
      </c>
      <c r="AE918" s="190">
        <v>0</v>
      </c>
      <c r="AF918" s="239"/>
      <c r="AG918" s="240"/>
    </row>
    <row r="919" spans="1:33" s="67" customFormat="1" ht="17.25" customHeight="1">
      <c r="A919" s="231"/>
      <c r="B919" s="233"/>
      <c r="C919" s="235"/>
      <c r="D919" s="190"/>
      <c r="E919" s="98"/>
      <c r="F919" s="98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Q919" s="190"/>
      <c r="R919" s="9"/>
      <c r="S919" s="186"/>
      <c r="T919" s="186"/>
      <c r="U919" s="194" t="s">
        <v>238</v>
      </c>
      <c r="V919" s="190">
        <f t="shared" si="285"/>
        <v>0</v>
      </c>
      <c r="W919" s="190">
        <f t="shared" si="285"/>
        <v>0</v>
      </c>
      <c r="X919" s="71">
        <v>0</v>
      </c>
      <c r="Y919" s="190">
        <v>0</v>
      </c>
      <c r="Z919" s="190">
        <v>0</v>
      </c>
      <c r="AA919" s="190">
        <v>0</v>
      </c>
      <c r="AB919" s="190">
        <v>0</v>
      </c>
      <c r="AC919" s="190">
        <v>0</v>
      </c>
      <c r="AD919" s="190">
        <v>0</v>
      </c>
      <c r="AE919" s="190">
        <v>0</v>
      </c>
      <c r="AF919" s="239"/>
      <c r="AG919" s="240"/>
    </row>
    <row r="920" spans="1:33" s="67" customFormat="1" ht="17.25" customHeight="1">
      <c r="A920" s="231"/>
      <c r="B920" s="233"/>
      <c r="C920" s="235"/>
      <c r="D920" s="190"/>
      <c r="E920" s="98"/>
      <c r="F920" s="98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Q920" s="190"/>
      <c r="R920" s="9"/>
      <c r="S920" s="99"/>
      <c r="T920" s="99"/>
      <c r="U920" s="194" t="s">
        <v>244</v>
      </c>
      <c r="V920" s="190">
        <f t="shared" si="285"/>
        <v>0</v>
      </c>
      <c r="W920" s="190">
        <f t="shared" si="285"/>
        <v>0</v>
      </c>
      <c r="X920" s="71">
        <v>0</v>
      </c>
      <c r="Y920" s="190">
        <v>0</v>
      </c>
      <c r="Z920" s="190">
        <v>0</v>
      </c>
      <c r="AA920" s="190">
        <v>0</v>
      </c>
      <c r="AB920" s="190">
        <v>0</v>
      </c>
      <c r="AC920" s="190">
        <v>0</v>
      </c>
      <c r="AD920" s="190">
        <v>0</v>
      </c>
      <c r="AE920" s="190">
        <v>0</v>
      </c>
      <c r="AF920" s="239"/>
      <c r="AG920" s="240"/>
    </row>
    <row r="921" spans="1:33" s="67" customFormat="1" ht="17.25" customHeight="1" thickBot="1">
      <c r="A921" s="231"/>
      <c r="B921" s="233"/>
      <c r="C921" s="236"/>
      <c r="D921" s="190"/>
      <c r="E921" s="98"/>
      <c r="F921" s="98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Q921" s="190"/>
      <c r="R921" s="9"/>
      <c r="S921" s="186"/>
      <c r="T921" s="186"/>
      <c r="U921" s="194" t="s">
        <v>245</v>
      </c>
      <c r="V921" s="190">
        <f t="shared" si="285"/>
        <v>0</v>
      </c>
      <c r="W921" s="190">
        <f t="shared" si="285"/>
        <v>0</v>
      </c>
      <c r="X921" s="71">
        <v>0</v>
      </c>
      <c r="Y921" s="190">
        <v>0</v>
      </c>
      <c r="Z921" s="190">
        <v>0</v>
      </c>
      <c r="AA921" s="190">
        <v>0</v>
      </c>
      <c r="AB921" s="190">
        <v>0</v>
      </c>
      <c r="AC921" s="190">
        <v>0</v>
      </c>
      <c r="AD921" s="190">
        <v>0</v>
      </c>
      <c r="AE921" s="190">
        <v>0</v>
      </c>
      <c r="AF921" s="241"/>
      <c r="AG921" s="242"/>
    </row>
    <row r="922" spans="1:33" s="67" customFormat="1" ht="17.25" customHeight="1">
      <c r="A922" s="230" t="s">
        <v>306</v>
      </c>
      <c r="B922" s="232" t="s">
        <v>307</v>
      </c>
      <c r="C922" s="234"/>
      <c r="D922" s="189"/>
      <c r="E922" s="94"/>
      <c r="F922" s="94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Q922" s="189"/>
      <c r="R922" s="95"/>
      <c r="S922" s="185"/>
      <c r="T922" s="185"/>
      <c r="U922" s="68" t="s">
        <v>12</v>
      </c>
      <c r="V922" s="69">
        <f aca="true" t="shared" si="286" ref="V922:AE922">SUM(V923:V929)</f>
        <v>13984.100000000002</v>
      </c>
      <c r="W922" s="69">
        <f t="shared" si="286"/>
        <v>0</v>
      </c>
      <c r="X922" s="69">
        <f t="shared" si="286"/>
        <v>378.7</v>
      </c>
      <c r="Y922" s="69">
        <f t="shared" si="286"/>
        <v>0</v>
      </c>
      <c r="Z922" s="69">
        <f t="shared" si="286"/>
        <v>10138</v>
      </c>
      <c r="AA922" s="69">
        <f t="shared" si="286"/>
        <v>0</v>
      </c>
      <c r="AB922" s="69">
        <f t="shared" si="286"/>
        <v>1136.2</v>
      </c>
      <c r="AC922" s="69">
        <f t="shared" si="286"/>
        <v>0</v>
      </c>
      <c r="AD922" s="69">
        <f t="shared" si="286"/>
        <v>2331.2</v>
      </c>
      <c r="AE922" s="69">
        <f t="shared" si="286"/>
        <v>0</v>
      </c>
      <c r="AF922" s="237" t="s">
        <v>41</v>
      </c>
      <c r="AG922" s="238"/>
    </row>
    <row r="923" spans="1:33" s="67" customFormat="1" ht="17.25" customHeight="1">
      <c r="A923" s="231"/>
      <c r="B923" s="233"/>
      <c r="C923" s="235"/>
      <c r="D923" s="190"/>
      <c r="E923" s="98"/>
      <c r="F923" s="98"/>
      <c r="G923" s="190"/>
      <c r="H923" s="190">
        <v>1</v>
      </c>
      <c r="I923" s="190"/>
      <c r="J923" s="190"/>
      <c r="K923" s="190"/>
      <c r="L923" s="190"/>
      <c r="M923" s="190"/>
      <c r="N923" s="190"/>
      <c r="O923" s="190"/>
      <c r="P923" s="190"/>
      <c r="Q923" s="190"/>
      <c r="R923" s="9"/>
      <c r="S923" s="186"/>
      <c r="T923" s="186"/>
      <c r="U923" s="194" t="s">
        <v>81</v>
      </c>
      <c r="V923" s="190">
        <f aca="true" t="shared" si="287" ref="V923:W929">X923+Z923+AB923+AD923</f>
        <v>13984.100000000002</v>
      </c>
      <c r="W923" s="190">
        <f t="shared" si="287"/>
        <v>0</v>
      </c>
      <c r="X923" s="71">
        <v>378.7</v>
      </c>
      <c r="Y923" s="190">
        <v>0</v>
      </c>
      <c r="Z923" s="190">
        <v>10138</v>
      </c>
      <c r="AA923" s="190">
        <v>0</v>
      </c>
      <c r="AB923" s="190">
        <v>1136.2</v>
      </c>
      <c r="AC923" s="190">
        <v>0</v>
      </c>
      <c r="AD923" s="190">
        <v>2331.2</v>
      </c>
      <c r="AE923" s="190">
        <v>0</v>
      </c>
      <c r="AF923" s="239"/>
      <c r="AG923" s="240"/>
    </row>
    <row r="924" spans="1:33" s="67" customFormat="1" ht="17.25" customHeight="1">
      <c r="A924" s="231"/>
      <c r="B924" s="233"/>
      <c r="C924" s="235"/>
      <c r="D924" s="190"/>
      <c r="E924" s="98"/>
      <c r="F924" s="98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Q924" s="190"/>
      <c r="R924" s="9"/>
      <c r="S924" s="99"/>
      <c r="T924" s="99"/>
      <c r="U924" s="194" t="s">
        <v>82</v>
      </c>
      <c r="V924" s="190">
        <f t="shared" si="287"/>
        <v>0</v>
      </c>
      <c r="W924" s="190">
        <f t="shared" si="287"/>
        <v>0</v>
      </c>
      <c r="X924" s="71">
        <v>0</v>
      </c>
      <c r="Y924" s="190">
        <v>0</v>
      </c>
      <c r="Z924" s="190">
        <v>0</v>
      </c>
      <c r="AA924" s="190">
        <v>0</v>
      </c>
      <c r="AB924" s="190">
        <v>0</v>
      </c>
      <c r="AC924" s="190">
        <v>0</v>
      </c>
      <c r="AD924" s="190">
        <v>0</v>
      </c>
      <c r="AE924" s="190">
        <v>0</v>
      </c>
      <c r="AF924" s="239"/>
      <c r="AG924" s="240"/>
    </row>
    <row r="925" spans="1:33" s="67" customFormat="1" ht="17.25" customHeight="1">
      <c r="A925" s="231"/>
      <c r="B925" s="233"/>
      <c r="C925" s="235"/>
      <c r="D925" s="190"/>
      <c r="E925" s="98"/>
      <c r="F925" s="98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Q925" s="190"/>
      <c r="R925" s="9"/>
      <c r="S925" s="186"/>
      <c r="T925" s="186"/>
      <c r="U925" s="194" t="s">
        <v>236</v>
      </c>
      <c r="V925" s="190">
        <f t="shared" si="287"/>
        <v>0</v>
      </c>
      <c r="W925" s="190">
        <f t="shared" si="287"/>
        <v>0</v>
      </c>
      <c r="X925" s="71">
        <v>0</v>
      </c>
      <c r="Y925" s="190">
        <v>0</v>
      </c>
      <c r="Z925" s="190">
        <v>0</v>
      </c>
      <c r="AA925" s="190">
        <v>0</v>
      </c>
      <c r="AB925" s="190">
        <v>0</v>
      </c>
      <c r="AC925" s="190">
        <v>0</v>
      </c>
      <c r="AD925" s="190">
        <v>0</v>
      </c>
      <c r="AE925" s="190">
        <v>0</v>
      </c>
      <c r="AF925" s="239"/>
      <c r="AG925" s="240"/>
    </row>
    <row r="926" spans="1:33" s="67" customFormat="1" ht="17.25" customHeight="1">
      <c r="A926" s="231"/>
      <c r="B926" s="233"/>
      <c r="C926" s="235"/>
      <c r="D926" s="190"/>
      <c r="E926" s="98"/>
      <c r="F926" s="98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Q926" s="190"/>
      <c r="R926" s="9"/>
      <c r="S926" s="99"/>
      <c r="T926" s="99"/>
      <c r="U926" s="194" t="s">
        <v>237</v>
      </c>
      <c r="V926" s="190">
        <f t="shared" si="287"/>
        <v>0</v>
      </c>
      <c r="W926" s="190">
        <f t="shared" si="287"/>
        <v>0</v>
      </c>
      <c r="X926" s="71">
        <v>0</v>
      </c>
      <c r="Y926" s="190">
        <v>0</v>
      </c>
      <c r="Z926" s="190">
        <v>0</v>
      </c>
      <c r="AA926" s="190">
        <v>0</v>
      </c>
      <c r="AB926" s="190">
        <v>0</v>
      </c>
      <c r="AC926" s="190">
        <v>0</v>
      </c>
      <c r="AD926" s="190">
        <v>0</v>
      </c>
      <c r="AE926" s="190">
        <v>0</v>
      </c>
      <c r="AF926" s="239"/>
      <c r="AG926" s="240"/>
    </row>
    <row r="927" spans="1:33" s="67" customFormat="1" ht="17.25" customHeight="1">
      <c r="A927" s="231"/>
      <c r="B927" s="233"/>
      <c r="C927" s="235"/>
      <c r="D927" s="190"/>
      <c r="E927" s="98"/>
      <c r="F927" s="98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Q927" s="190"/>
      <c r="R927" s="9"/>
      <c r="S927" s="186"/>
      <c r="T927" s="186"/>
      <c r="U927" s="194" t="s">
        <v>238</v>
      </c>
      <c r="V927" s="190">
        <f t="shared" si="287"/>
        <v>0</v>
      </c>
      <c r="W927" s="190">
        <f t="shared" si="287"/>
        <v>0</v>
      </c>
      <c r="X927" s="71">
        <v>0</v>
      </c>
      <c r="Y927" s="190">
        <v>0</v>
      </c>
      <c r="Z927" s="190">
        <v>0</v>
      </c>
      <c r="AA927" s="190">
        <v>0</v>
      </c>
      <c r="AB927" s="190">
        <v>0</v>
      </c>
      <c r="AC927" s="190">
        <v>0</v>
      </c>
      <c r="AD927" s="190">
        <v>0</v>
      </c>
      <c r="AE927" s="190">
        <v>0</v>
      </c>
      <c r="AF927" s="239"/>
      <c r="AG927" s="240"/>
    </row>
    <row r="928" spans="1:33" s="67" customFormat="1" ht="17.25" customHeight="1">
      <c r="A928" s="231"/>
      <c r="B928" s="233"/>
      <c r="C928" s="235"/>
      <c r="D928" s="190"/>
      <c r="E928" s="98"/>
      <c r="F928" s="98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Q928" s="190"/>
      <c r="R928" s="9"/>
      <c r="S928" s="99"/>
      <c r="T928" s="99"/>
      <c r="U928" s="194" t="s">
        <v>244</v>
      </c>
      <c r="V928" s="190">
        <f t="shared" si="287"/>
        <v>0</v>
      </c>
      <c r="W928" s="190">
        <f t="shared" si="287"/>
        <v>0</v>
      </c>
      <c r="X928" s="71">
        <v>0</v>
      </c>
      <c r="Y928" s="190">
        <v>0</v>
      </c>
      <c r="Z928" s="190">
        <v>0</v>
      </c>
      <c r="AA928" s="190">
        <v>0</v>
      </c>
      <c r="AB928" s="190">
        <v>0</v>
      </c>
      <c r="AC928" s="190">
        <v>0</v>
      </c>
      <c r="AD928" s="190">
        <v>0</v>
      </c>
      <c r="AE928" s="190">
        <v>0</v>
      </c>
      <c r="AF928" s="239"/>
      <c r="AG928" s="240"/>
    </row>
    <row r="929" spans="1:33" s="67" customFormat="1" ht="17.25" customHeight="1" thickBot="1">
      <c r="A929" s="231"/>
      <c r="B929" s="233"/>
      <c r="C929" s="236"/>
      <c r="D929" s="190"/>
      <c r="E929" s="98"/>
      <c r="F929" s="98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Q929" s="190"/>
      <c r="R929" s="9"/>
      <c r="S929" s="186"/>
      <c r="T929" s="186"/>
      <c r="U929" s="194" t="s">
        <v>245</v>
      </c>
      <c r="V929" s="190">
        <f t="shared" si="287"/>
        <v>0</v>
      </c>
      <c r="W929" s="190">
        <f t="shared" si="287"/>
        <v>0</v>
      </c>
      <c r="X929" s="71">
        <v>0</v>
      </c>
      <c r="Y929" s="190">
        <v>0</v>
      </c>
      <c r="Z929" s="190">
        <v>0</v>
      </c>
      <c r="AA929" s="190">
        <v>0</v>
      </c>
      <c r="AB929" s="190">
        <v>0</v>
      </c>
      <c r="AC929" s="190">
        <v>0</v>
      </c>
      <c r="AD929" s="190">
        <v>0</v>
      </c>
      <c r="AE929" s="190">
        <v>0</v>
      </c>
      <c r="AF929" s="241"/>
      <c r="AG929" s="242"/>
    </row>
    <row r="930" spans="1:33" s="67" customFormat="1" ht="17.25" customHeight="1">
      <c r="A930" s="230" t="s">
        <v>308</v>
      </c>
      <c r="B930" s="232" t="s">
        <v>309</v>
      </c>
      <c r="C930" s="234"/>
      <c r="D930" s="189"/>
      <c r="E930" s="94"/>
      <c r="F930" s="94"/>
      <c r="G930" s="189"/>
      <c r="H930" s="189"/>
      <c r="I930" s="189"/>
      <c r="J930" s="189"/>
      <c r="K930" s="189"/>
      <c r="L930" s="189"/>
      <c r="M930" s="189"/>
      <c r="N930" s="189"/>
      <c r="O930" s="189"/>
      <c r="P930" s="189"/>
      <c r="Q930" s="189"/>
      <c r="R930" s="95"/>
      <c r="S930" s="185"/>
      <c r="T930" s="185"/>
      <c r="U930" s="68" t="s">
        <v>12</v>
      </c>
      <c r="V930" s="69">
        <f aca="true" t="shared" si="288" ref="V930:AE930">SUM(V931:V937)</f>
        <v>138291.4</v>
      </c>
      <c r="W930" s="69">
        <f t="shared" si="288"/>
        <v>0</v>
      </c>
      <c r="X930" s="69">
        <f t="shared" si="288"/>
        <v>3745.4</v>
      </c>
      <c r="Y930" s="69">
        <f t="shared" si="288"/>
        <v>0</v>
      </c>
      <c r="Z930" s="69">
        <f t="shared" si="288"/>
        <v>100261</v>
      </c>
      <c r="AA930" s="69">
        <f t="shared" si="288"/>
        <v>0</v>
      </c>
      <c r="AB930" s="69">
        <f t="shared" si="288"/>
        <v>11236.2</v>
      </c>
      <c r="AC930" s="69">
        <f t="shared" si="288"/>
        <v>0</v>
      </c>
      <c r="AD930" s="69">
        <f t="shared" si="288"/>
        <v>23048.8</v>
      </c>
      <c r="AE930" s="69">
        <f t="shared" si="288"/>
        <v>0</v>
      </c>
      <c r="AF930" s="237" t="s">
        <v>41</v>
      </c>
      <c r="AG930" s="238"/>
    </row>
    <row r="931" spans="1:33" s="67" customFormat="1" ht="17.25" customHeight="1">
      <c r="A931" s="231"/>
      <c r="B931" s="233"/>
      <c r="C931" s="235"/>
      <c r="D931" s="190"/>
      <c r="E931" s="98"/>
      <c r="F931" s="98"/>
      <c r="G931" s="190"/>
      <c r="H931" s="190">
        <v>1</v>
      </c>
      <c r="I931" s="190"/>
      <c r="J931" s="190"/>
      <c r="K931" s="190"/>
      <c r="L931" s="190"/>
      <c r="M931" s="190"/>
      <c r="N931" s="190"/>
      <c r="O931" s="190"/>
      <c r="P931" s="190"/>
      <c r="Q931" s="190"/>
      <c r="R931" s="9"/>
      <c r="S931" s="186"/>
      <c r="T931" s="186"/>
      <c r="U931" s="194" t="s">
        <v>81</v>
      </c>
      <c r="V931" s="190">
        <f aca="true" t="shared" si="289" ref="V931:W937">X931+Z931+AB931+AD931</f>
        <v>138291.4</v>
      </c>
      <c r="W931" s="190">
        <f t="shared" si="289"/>
        <v>0</v>
      </c>
      <c r="X931" s="71">
        <v>3745.4</v>
      </c>
      <c r="Y931" s="190">
        <v>0</v>
      </c>
      <c r="Z931" s="190">
        <v>100261</v>
      </c>
      <c r="AA931" s="190">
        <v>0</v>
      </c>
      <c r="AB931" s="190">
        <v>11236.2</v>
      </c>
      <c r="AC931" s="190">
        <v>0</v>
      </c>
      <c r="AD931" s="190">
        <v>23048.8</v>
      </c>
      <c r="AE931" s="190">
        <v>0</v>
      </c>
      <c r="AF931" s="239"/>
      <c r="AG931" s="240"/>
    </row>
    <row r="932" spans="1:33" s="67" customFormat="1" ht="17.25" customHeight="1">
      <c r="A932" s="231"/>
      <c r="B932" s="233"/>
      <c r="C932" s="235"/>
      <c r="D932" s="190"/>
      <c r="E932" s="98"/>
      <c r="F932" s="98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Q932" s="190"/>
      <c r="R932" s="9"/>
      <c r="S932" s="99"/>
      <c r="T932" s="99"/>
      <c r="U932" s="194" t="s">
        <v>82</v>
      </c>
      <c r="V932" s="190">
        <f t="shared" si="289"/>
        <v>0</v>
      </c>
      <c r="W932" s="190">
        <f t="shared" si="289"/>
        <v>0</v>
      </c>
      <c r="X932" s="71">
        <v>0</v>
      </c>
      <c r="Y932" s="190">
        <v>0</v>
      </c>
      <c r="Z932" s="190">
        <v>0</v>
      </c>
      <c r="AA932" s="190">
        <v>0</v>
      </c>
      <c r="AB932" s="190">
        <v>0</v>
      </c>
      <c r="AC932" s="190">
        <v>0</v>
      </c>
      <c r="AD932" s="190">
        <v>0</v>
      </c>
      <c r="AE932" s="190">
        <v>0</v>
      </c>
      <c r="AF932" s="239"/>
      <c r="AG932" s="240"/>
    </row>
    <row r="933" spans="1:33" s="67" customFormat="1" ht="17.25" customHeight="1">
      <c r="A933" s="231"/>
      <c r="B933" s="233"/>
      <c r="C933" s="235"/>
      <c r="D933" s="190"/>
      <c r="E933" s="98"/>
      <c r="F933" s="98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Q933" s="190"/>
      <c r="R933" s="9"/>
      <c r="S933" s="186"/>
      <c r="T933" s="186"/>
      <c r="U933" s="194" t="s">
        <v>236</v>
      </c>
      <c r="V933" s="190">
        <f t="shared" si="289"/>
        <v>0</v>
      </c>
      <c r="W933" s="190">
        <f t="shared" si="289"/>
        <v>0</v>
      </c>
      <c r="X933" s="71">
        <v>0</v>
      </c>
      <c r="Y933" s="190">
        <v>0</v>
      </c>
      <c r="Z933" s="190">
        <v>0</v>
      </c>
      <c r="AA933" s="190">
        <v>0</v>
      </c>
      <c r="AB933" s="190">
        <v>0</v>
      </c>
      <c r="AC933" s="190">
        <v>0</v>
      </c>
      <c r="AD933" s="190">
        <v>0</v>
      </c>
      <c r="AE933" s="190">
        <v>0</v>
      </c>
      <c r="AF933" s="239"/>
      <c r="AG933" s="240"/>
    </row>
    <row r="934" spans="1:33" s="67" customFormat="1" ht="17.25" customHeight="1">
      <c r="A934" s="231"/>
      <c r="B934" s="233"/>
      <c r="C934" s="235"/>
      <c r="D934" s="190"/>
      <c r="E934" s="98"/>
      <c r="F934" s="98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Q934" s="190"/>
      <c r="R934" s="9"/>
      <c r="S934" s="99"/>
      <c r="T934" s="99"/>
      <c r="U934" s="194" t="s">
        <v>237</v>
      </c>
      <c r="V934" s="190">
        <f t="shared" si="289"/>
        <v>0</v>
      </c>
      <c r="W934" s="190">
        <f t="shared" si="289"/>
        <v>0</v>
      </c>
      <c r="X934" s="71">
        <v>0</v>
      </c>
      <c r="Y934" s="190">
        <v>0</v>
      </c>
      <c r="Z934" s="190">
        <v>0</v>
      </c>
      <c r="AA934" s="190">
        <v>0</v>
      </c>
      <c r="AB934" s="190">
        <v>0</v>
      </c>
      <c r="AC934" s="190">
        <v>0</v>
      </c>
      <c r="AD934" s="190">
        <v>0</v>
      </c>
      <c r="AE934" s="190">
        <v>0</v>
      </c>
      <c r="AF934" s="239"/>
      <c r="AG934" s="240"/>
    </row>
    <row r="935" spans="1:33" s="67" customFormat="1" ht="17.25" customHeight="1">
      <c r="A935" s="231"/>
      <c r="B935" s="233"/>
      <c r="C935" s="235"/>
      <c r="D935" s="190"/>
      <c r="E935" s="98"/>
      <c r="F935" s="98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Q935" s="190"/>
      <c r="R935" s="9"/>
      <c r="S935" s="186"/>
      <c r="T935" s="186"/>
      <c r="U935" s="194" t="s">
        <v>238</v>
      </c>
      <c r="V935" s="190">
        <f t="shared" si="289"/>
        <v>0</v>
      </c>
      <c r="W935" s="190">
        <f t="shared" si="289"/>
        <v>0</v>
      </c>
      <c r="X935" s="71">
        <v>0</v>
      </c>
      <c r="Y935" s="190">
        <v>0</v>
      </c>
      <c r="Z935" s="190">
        <v>0</v>
      </c>
      <c r="AA935" s="190">
        <v>0</v>
      </c>
      <c r="AB935" s="190">
        <v>0</v>
      </c>
      <c r="AC935" s="190">
        <v>0</v>
      </c>
      <c r="AD935" s="190">
        <v>0</v>
      </c>
      <c r="AE935" s="190">
        <v>0</v>
      </c>
      <c r="AF935" s="239"/>
      <c r="AG935" s="240"/>
    </row>
    <row r="936" spans="1:33" s="67" customFormat="1" ht="17.25" customHeight="1">
      <c r="A936" s="231"/>
      <c r="B936" s="233"/>
      <c r="C936" s="235"/>
      <c r="D936" s="190"/>
      <c r="E936" s="98"/>
      <c r="F936" s="98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Q936" s="190"/>
      <c r="R936" s="9"/>
      <c r="S936" s="99"/>
      <c r="T936" s="99"/>
      <c r="U936" s="194" t="s">
        <v>244</v>
      </c>
      <c r="V936" s="190">
        <f t="shared" si="289"/>
        <v>0</v>
      </c>
      <c r="W936" s="190">
        <f t="shared" si="289"/>
        <v>0</v>
      </c>
      <c r="X936" s="71">
        <v>0</v>
      </c>
      <c r="Y936" s="190">
        <v>0</v>
      </c>
      <c r="Z936" s="190">
        <v>0</v>
      </c>
      <c r="AA936" s="190">
        <v>0</v>
      </c>
      <c r="AB936" s="190">
        <v>0</v>
      </c>
      <c r="AC936" s="190">
        <v>0</v>
      </c>
      <c r="AD936" s="190">
        <v>0</v>
      </c>
      <c r="AE936" s="190">
        <v>0</v>
      </c>
      <c r="AF936" s="239"/>
      <c r="AG936" s="240"/>
    </row>
    <row r="937" spans="1:33" s="67" customFormat="1" ht="17.25" customHeight="1" thickBot="1">
      <c r="A937" s="231"/>
      <c r="B937" s="233"/>
      <c r="C937" s="236"/>
      <c r="D937" s="190"/>
      <c r="E937" s="98"/>
      <c r="F937" s="98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Q937" s="190"/>
      <c r="R937" s="9"/>
      <c r="S937" s="186"/>
      <c r="T937" s="186"/>
      <c r="U937" s="194" t="s">
        <v>245</v>
      </c>
      <c r="V937" s="190">
        <f t="shared" si="289"/>
        <v>0</v>
      </c>
      <c r="W937" s="190">
        <f t="shared" si="289"/>
        <v>0</v>
      </c>
      <c r="X937" s="71">
        <v>0</v>
      </c>
      <c r="Y937" s="190">
        <v>0</v>
      </c>
      <c r="Z937" s="190">
        <v>0</v>
      </c>
      <c r="AA937" s="190">
        <v>0</v>
      </c>
      <c r="AB937" s="190">
        <v>0</v>
      </c>
      <c r="AC937" s="190">
        <v>0</v>
      </c>
      <c r="AD937" s="190">
        <v>0</v>
      </c>
      <c r="AE937" s="190">
        <v>0</v>
      </c>
      <c r="AF937" s="241"/>
      <c r="AG937" s="242"/>
    </row>
    <row r="938" spans="1:33" s="67" customFormat="1" ht="17.25" customHeight="1">
      <c r="A938" s="230" t="s">
        <v>310</v>
      </c>
      <c r="B938" s="232" t="s">
        <v>292</v>
      </c>
      <c r="C938" s="234"/>
      <c r="D938" s="189"/>
      <c r="E938" s="94"/>
      <c r="F938" s="94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Q938" s="189"/>
      <c r="R938" s="95"/>
      <c r="S938" s="185"/>
      <c r="T938" s="185"/>
      <c r="U938" s="68" t="s">
        <v>12</v>
      </c>
      <c r="V938" s="69">
        <f aca="true" t="shared" si="290" ref="V938:AE938">SUM(V939:V945)</f>
        <v>63866.2</v>
      </c>
      <c r="W938" s="69">
        <f t="shared" si="290"/>
        <v>0</v>
      </c>
      <c r="X938" s="69">
        <f t="shared" si="290"/>
        <v>1729.7</v>
      </c>
      <c r="Y938" s="69">
        <f t="shared" si="290"/>
        <v>0</v>
      </c>
      <c r="Z938" s="69">
        <f t="shared" si="290"/>
        <v>46303</v>
      </c>
      <c r="AA938" s="69">
        <f t="shared" si="290"/>
        <v>0</v>
      </c>
      <c r="AB938" s="69">
        <f t="shared" si="290"/>
        <v>5189.1</v>
      </c>
      <c r="AC938" s="69">
        <f t="shared" si="290"/>
        <v>0</v>
      </c>
      <c r="AD938" s="69">
        <f t="shared" si="290"/>
        <v>10644.4</v>
      </c>
      <c r="AE938" s="69">
        <f t="shared" si="290"/>
        <v>0</v>
      </c>
      <c r="AF938" s="237" t="s">
        <v>41</v>
      </c>
      <c r="AG938" s="238"/>
    </row>
    <row r="939" spans="1:33" s="67" customFormat="1" ht="17.25" customHeight="1">
      <c r="A939" s="231"/>
      <c r="B939" s="233"/>
      <c r="C939" s="235"/>
      <c r="D939" s="190"/>
      <c r="E939" s="98"/>
      <c r="F939" s="98"/>
      <c r="G939" s="190"/>
      <c r="H939" s="190">
        <v>1</v>
      </c>
      <c r="I939" s="190"/>
      <c r="J939" s="190"/>
      <c r="K939" s="190"/>
      <c r="L939" s="190"/>
      <c r="M939" s="190"/>
      <c r="N939" s="190"/>
      <c r="O939" s="190"/>
      <c r="P939" s="190"/>
      <c r="Q939" s="190"/>
      <c r="R939" s="9"/>
      <c r="S939" s="186"/>
      <c r="T939" s="186"/>
      <c r="U939" s="194" t="s">
        <v>81</v>
      </c>
      <c r="V939" s="190">
        <f aca="true" t="shared" si="291" ref="V939:W945">X939+Z939+AB939+AD939</f>
        <v>63866.2</v>
      </c>
      <c r="W939" s="190">
        <f t="shared" si="291"/>
        <v>0</v>
      </c>
      <c r="X939" s="71">
        <v>1729.7</v>
      </c>
      <c r="Y939" s="190">
        <v>0</v>
      </c>
      <c r="Z939" s="190">
        <v>46303</v>
      </c>
      <c r="AA939" s="190">
        <v>0</v>
      </c>
      <c r="AB939" s="190">
        <v>5189.1</v>
      </c>
      <c r="AC939" s="190">
        <v>0</v>
      </c>
      <c r="AD939" s="190">
        <v>10644.4</v>
      </c>
      <c r="AE939" s="190">
        <v>0</v>
      </c>
      <c r="AF939" s="239"/>
      <c r="AG939" s="240"/>
    </row>
    <row r="940" spans="1:33" s="67" customFormat="1" ht="17.25" customHeight="1">
      <c r="A940" s="231"/>
      <c r="B940" s="233"/>
      <c r="C940" s="235"/>
      <c r="D940" s="190"/>
      <c r="E940" s="98"/>
      <c r="F940" s="98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Q940" s="190"/>
      <c r="R940" s="9"/>
      <c r="S940" s="99"/>
      <c r="T940" s="99"/>
      <c r="U940" s="194" t="s">
        <v>82</v>
      </c>
      <c r="V940" s="190">
        <f t="shared" si="291"/>
        <v>0</v>
      </c>
      <c r="W940" s="190">
        <f t="shared" si="291"/>
        <v>0</v>
      </c>
      <c r="X940" s="71">
        <v>0</v>
      </c>
      <c r="Y940" s="190">
        <v>0</v>
      </c>
      <c r="Z940" s="190">
        <v>0</v>
      </c>
      <c r="AA940" s="190">
        <v>0</v>
      </c>
      <c r="AB940" s="190">
        <v>0</v>
      </c>
      <c r="AC940" s="190">
        <v>0</v>
      </c>
      <c r="AD940" s="190">
        <v>0</v>
      </c>
      <c r="AE940" s="190">
        <v>0</v>
      </c>
      <c r="AF940" s="239"/>
      <c r="AG940" s="240"/>
    </row>
    <row r="941" spans="1:33" s="67" customFormat="1" ht="17.25" customHeight="1">
      <c r="A941" s="231"/>
      <c r="B941" s="233"/>
      <c r="C941" s="235"/>
      <c r="D941" s="190"/>
      <c r="E941" s="98"/>
      <c r="F941" s="98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Q941" s="190"/>
      <c r="R941" s="9"/>
      <c r="S941" s="186"/>
      <c r="T941" s="186"/>
      <c r="U941" s="194" t="s">
        <v>236</v>
      </c>
      <c r="V941" s="190">
        <f t="shared" si="291"/>
        <v>0</v>
      </c>
      <c r="W941" s="190">
        <f t="shared" si="291"/>
        <v>0</v>
      </c>
      <c r="X941" s="71">
        <v>0</v>
      </c>
      <c r="Y941" s="190">
        <v>0</v>
      </c>
      <c r="Z941" s="190">
        <v>0</v>
      </c>
      <c r="AA941" s="190">
        <v>0</v>
      </c>
      <c r="AB941" s="190">
        <v>0</v>
      </c>
      <c r="AC941" s="190">
        <v>0</v>
      </c>
      <c r="AD941" s="190">
        <v>0</v>
      </c>
      <c r="AE941" s="190">
        <v>0</v>
      </c>
      <c r="AF941" s="239"/>
      <c r="AG941" s="240"/>
    </row>
    <row r="942" spans="1:33" s="67" customFormat="1" ht="17.25" customHeight="1">
      <c r="A942" s="231"/>
      <c r="B942" s="233"/>
      <c r="C942" s="235"/>
      <c r="D942" s="190"/>
      <c r="E942" s="98"/>
      <c r="F942" s="98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Q942" s="190"/>
      <c r="R942" s="9"/>
      <c r="S942" s="99"/>
      <c r="T942" s="99"/>
      <c r="U942" s="194" t="s">
        <v>237</v>
      </c>
      <c r="V942" s="190">
        <f t="shared" si="291"/>
        <v>0</v>
      </c>
      <c r="W942" s="190">
        <f t="shared" si="291"/>
        <v>0</v>
      </c>
      <c r="X942" s="71">
        <v>0</v>
      </c>
      <c r="Y942" s="190">
        <v>0</v>
      </c>
      <c r="Z942" s="190">
        <v>0</v>
      </c>
      <c r="AA942" s="190">
        <v>0</v>
      </c>
      <c r="AB942" s="190">
        <v>0</v>
      </c>
      <c r="AC942" s="190">
        <v>0</v>
      </c>
      <c r="AD942" s="190">
        <v>0</v>
      </c>
      <c r="AE942" s="190">
        <v>0</v>
      </c>
      <c r="AF942" s="239"/>
      <c r="AG942" s="240"/>
    </row>
    <row r="943" spans="1:33" s="67" customFormat="1" ht="17.25" customHeight="1">
      <c r="A943" s="231"/>
      <c r="B943" s="233"/>
      <c r="C943" s="235"/>
      <c r="D943" s="190"/>
      <c r="E943" s="98"/>
      <c r="F943" s="98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Q943" s="190"/>
      <c r="R943" s="9"/>
      <c r="S943" s="186"/>
      <c r="T943" s="186"/>
      <c r="U943" s="194" t="s">
        <v>238</v>
      </c>
      <c r="V943" s="190">
        <f t="shared" si="291"/>
        <v>0</v>
      </c>
      <c r="W943" s="190">
        <f t="shared" si="291"/>
        <v>0</v>
      </c>
      <c r="X943" s="71">
        <v>0</v>
      </c>
      <c r="Y943" s="190">
        <v>0</v>
      </c>
      <c r="Z943" s="190">
        <v>0</v>
      </c>
      <c r="AA943" s="190">
        <v>0</v>
      </c>
      <c r="AB943" s="190">
        <v>0</v>
      </c>
      <c r="AC943" s="190">
        <v>0</v>
      </c>
      <c r="AD943" s="190">
        <v>0</v>
      </c>
      <c r="AE943" s="190">
        <v>0</v>
      </c>
      <c r="AF943" s="239"/>
      <c r="AG943" s="240"/>
    </row>
    <row r="944" spans="1:33" s="67" customFormat="1" ht="17.25" customHeight="1">
      <c r="A944" s="231"/>
      <c r="B944" s="233"/>
      <c r="C944" s="235"/>
      <c r="D944" s="190"/>
      <c r="E944" s="98"/>
      <c r="F944" s="98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Q944" s="190"/>
      <c r="R944" s="9"/>
      <c r="S944" s="99"/>
      <c r="T944" s="99"/>
      <c r="U944" s="194" t="s">
        <v>244</v>
      </c>
      <c r="V944" s="190">
        <f t="shared" si="291"/>
        <v>0</v>
      </c>
      <c r="W944" s="190">
        <f t="shared" si="291"/>
        <v>0</v>
      </c>
      <c r="X944" s="71">
        <v>0</v>
      </c>
      <c r="Y944" s="190">
        <v>0</v>
      </c>
      <c r="Z944" s="190">
        <v>0</v>
      </c>
      <c r="AA944" s="190">
        <v>0</v>
      </c>
      <c r="AB944" s="190">
        <v>0</v>
      </c>
      <c r="AC944" s="190">
        <v>0</v>
      </c>
      <c r="AD944" s="190">
        <v>0</v>
      </c>
      <c r="AE944" s="190">
        <v>0</v>
      </c>
      <c r="AF944" s="239"/>
      <c r="AG944" s="240"/>
    </row>
    <row r="945" spans="1:33" s="67" customFormat="1" ht="17.25" customHeight="1" thickBot="1">
      <c r="A945" s="231"/>
      <c r="B945" s="233"/>
      <c r="C945" s="236"/>
      <c r="D945" s="190"/>
      <c r="E945" s="98"/>
      <c r="F945" s="98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Q945" s="190"/>
      <c r="R945" s="9"/>
      <c r="S945" s="186"/>
      <c r="T945" s="186"/>
      <c r="U945" s="194" t="s">
        <v>245</v>
      </c>
      <c r="V945" s="190">
        <f t="shared" si="291"/>
        <v>0</v>
      </c>
      <c r="W945" s="190">
        <f t="shared" si="291"/>
        <v>0</v>
      </c>
      <c r="X945" s="71">
        <v>0</v>
      </c>
      <c r="Y945" s="190">
        <v>0</v>
      </c>
      <c r="Z945" s="190">
        <v>0</v>
      </c>
      <c r="AA945" s="190">
        <v>0</v>
      </c>
      <c r="AB945" s="190">
        <v>0</v>
      </c>
      <c r="AC945" s="190">
        <v>0</v>
      </c>
      <c r="AD945" s="190">
        <v>0</v>
      </c>
      <c r="AE945" s="190">
        <v>0</v>
      </c>
      <c r="AF945" s="241"/>
      <c r="AG945" s="242"/>
    </row>
    <row r="946" spans="1:33" s="67" customFormat="1" ht="17.25" customHeight="1">
      <c r="A946" s="230" t="s">
        <v>311</v>
      </c>
      <c r="B946" s="232" t="s">
        <v>293</v>
      </c>
      <c r="C946" s="234"/>
      <c r="D946" s="189"/>
      <c r="E946" s="94"/>
      <c r="F946" s="94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Q946" s="189"/>
      <c r="R946" s="95"/>
      <c r="S946" s="185"/>
      <c r="T946" s="185"/>
      <c r="U946" s="68" t="s">
        <v>12</v>
      </c>
      <c r="V946" s="69">
        <f aca="true" t="shared" si="292" ref="V946:AE946">SUM(V947:V953)</f>
        <v>24302.5</v>
      </c>
      <c r="W946" s="69">
        <f t="shared" si="292"/>
        <v>0</v>
      </c>
      <c r="X946" s="69">
        <f t="shared" si="292"/>
        <v>658.2</v>
      </c>
      <c r="Y946" s="69">
        <f t="shared" si="292"/>
        <v>0</v>
      </c>
      <c r="Z946" s="69">
        <f t="shared" si="292"/>
        <v>17619</v>
      </c>
      <c r="AA946" s="69">
        <f t="shared" si="292"/>
        <v>0</v>
      </c>
      <c r="AB946" s="69">
        <f t="shared" si="292"/>
        <v>1974.5</v>
      </c>
      <c r="AC946" s="69">
        <f t="shared" si="292"/>
        <v>0</v>
      </c>
      <c r="AD946" s="69">
        <f t="shared" si="292"/>
        <v>4050.8</v>
      </c>
      <c r="AE946" s="69">
        <f t="shared" si="292"/>
        <v>0</v>
      </c>
      <c r="AF946" s="237" t="s">
        <v>41</v>
      </c>
      <c r="AG946" s="238"/>
    </row>
    <row r="947" spans="1:33" s="67" customFormat="1" ht="17.25" customHeight="1">
      <c r="A947" s="231"/>
      <c r="B947" s="233"/>
      <c r="C947" s="235"/>
      <c r="D947" s="190"/>
      <c r="E947" s="98"/>
      <c r="F947" s="98"/>
      <c r="G947" s="190"/>
      <c r="H947" s="190">
        <v>1</v>
      </c>
      <c r="I947" s="190"/>
      <c r="J947" s="190"/>
      <c r="K947" s="190"/>
      <c r="L947" s="190"/>
      <c r="M947" s="190"/>
      <c r="N947" s="190"/>
      <c r="O947" s="190"/>
      <c r="P947" s="190"/>
      <c r="Q947" s="190"/>
      <c r="R947" s="9"/>
      <c r="S947" s="186"/>
      <c r="T947" s="186"/>
      <c r="U947" s="194" t="s">
        <v>81</v>
      </c>
      <c r="V947" s="190">
        <f aca="true" t="shared" si="293" ref="V947:W953">X947+Z947+AB947+AD947</f>
        <v>24302.5</v>
      </c>
      <c r="W947" s="190">
        <f t="shared" si="293"/>
        <v>0</v>
      </c>
      <c r="X947" s="71">
        <v>658.2</v>
      </c>
      <c r="Y947" s="190">
        <v>0</v>
      </c>
      <c r="Z947" s="190">
        <v>17619</v>
      </c>
      <c r="AA947" s="190">
        <v>0</v>
      </c>
      <c r="AB947" s="190">
        <v>1974.5</v>
      </c>
      <c r="AC947" s="190">
        <v>0</v>
      </c>
      <c r="AD947" s="190">
        <v>4050.8</v>
      </c>
      <c r="AE947" s="190">
        <v>0</v>
      </c>
      <c r="AF947" s="239"/>
      <c r="AG947" s="240"/>
    </row>
    <row r="948" spans="1:33" s="67" customFormat="1" ht="17.25" customHeight="1">
      <c r="A948" s="231"/>
      <c r="B948" s="233"/>
      <c r="C948" s="235"/>
      <c r="D948" s="190"/>
      <c r="E948" s="98"/>
      <c r="F948" s="98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Q948" s="190"/>
      <c r="R948" s="9"/>
      <c r="S948" s="99"/>
      <c r="T948" s="99"/>
      <c r="U948" s="194" t="s">
        <v>82</v>
      </c>
      <c r="V948" s="190">
        <f t="shared" si="293"/>
        <v>0</v>
      </c>
      <c r="W948" s="190">
        <f t="shared" si="293"/>
        <v>0</v>
      </c>
      <c r="X948" s="71">
        <v>0</v>
      </c>
      <c r="Y948" s="190">
        <v>0</v>
      </c>
      <c r="Z948" s="190">
        <v>0</v>
      </c>
      <c r="AA948" s="190">
        <v>0</v>
      </c>
      <c r="AB948" s="190">
        <v>0</v>
      </c>
      <c r="AC948" s="190">
        <v>0</v>
      </c>
      <c r="AD948" s="190">
        <v>0</v>
      </c>
      <c r="AE948" s="190">
        <v>0</v>
      </c>
      <c r="AF948" s="239"/>
      <c r="AG948" s="240"/>
    </row>
    <row r="949" spans="1:33" s="67" customFormat="1" ht="17.25" customHeight="1">
      <c r="A949" s="231"/>
      <c r="B949" s="233"/>
      <c r="C949" s="235"/>
      <c r="D949" s="190"/>
      <c r="E949" s="98"/>
      <c r="F949" s="98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Q949" s="190"/>
      <c r="R949" s="9"/>
      <c r="S949" s="186"/>
      <c r="T949" s="186"/>
      <c r="U949" s="194" t="s">
        <v>236</v>
      </c>
      <c r="V949" s="190">
        <f t="shared" si="293"/>
        <v>0</v>
      </c>
      <c r="W949" s="190">
        <f t="shared" si="293"/>
        <v>0</v>
      </c>
      <c r="X949" s="71">
        <v>0</v>
      </c>
      <c r="Y949" s="190">
        <v>0</v>
      </c>
      <c r="Z949" s="190">
        <v>0</v>
      </c>
      <c r="AA949" s="190">
        <v>0</v>
      </c>
      <c r="AB949" s="190">
        <v>0</v>
      </c>
      <c r="AC949" s="190">
        <v>0</v>
      </c>
      <c r="AD949" s="190">
        <v>0</v>
      </c>
      <c r="AE949" s="190">
        <v>0</v>
      </c>
      <c r="AF949" s="239"/>
      <c r="AG949" s="240"/>
    </row>
    <row r="950" spans="1:33" s="67" customFormat="1" ht="17.25" customHeight="1">
      <c r="A950" s="231"/>
      <c r="B950" s="233"/>
      <c r="C950" s="235"/>
      <c r="D950" s="190"/>
      <c r="E950" s="98"/>
      <c r="F950" s="98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Q950" s="190"/>
      <c r="R950" s="9"/>
      <c r="S950" s="99"/>
      <c r="T950" s="99"/>
      <c r="U950" s="194" t="s">
        <v>237</v>
      </c>
      <c r="V950" s="190">
        <f t="shared" si="293"/>
        <v>0</v>
      </c>
      <c r="W950" s="190">
        <f t="shared" si="293"/>
        <v>0</v>
      </c>
      <c r="X950" s="71">
        <v>0</v>
      </c>
      <c r="Y950" s="190">
        <v>0</v>
      </c>
      <c r="Z950" s="190">
        <v>0</v>
      </c>
      <c r="AA950" s="190">
        <v>0</v>
      </c>
      <c r="AB950" s="190">
        <v>0</v>
      </c>
      <c r="AC950" s="190">
        <v>0</v>
      </c>
      <c r="AD950" s="190">
        <v>0</v>
      </c>
      <c r="AE950" s="190">
        <v>0</v>
      </c>
      <c r="AF950" s="239"/>
      <c r="AG950" s="240"/>
    </row>
    <row r="951" spans="1:33" s="67" customFormat="1" ht="17.25" customHeight="1">
      <c r="A951" s="231"/>
      <c r="B951" s="233"/>
      <c r="C951" s="235"/>
      <c r="D951" s="190"/>
      <c r="E951" s="98"/>
      <c r="F951" s="98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Q951" s="190"/>
      <c r="R951" s="9"/>
      <c r="S951" s="186"/>
      <c r="T951" s="186"/>
      <c r="U951" s="194" t="s">
        <v>238</v>
      </c>
      <c r="V951" s="190">
        <f t="shared" si="293"/>
        <v>0</v>
      </c>
      <c r="W951" s="190">
        <f t="shared" si="293"/>
        <v>0</v>
      </c>
      <c r="X951" s="71">
        <v>0</v>
      </c>
      <c r="Y951" s="190">
        <v>0</v>
      </c>
      <c r="Z951" s="190">
        <v>0</v>
      </c>
      <c r="AA951" s="190">
        <v>0</v>
      </c>
      <c r="AB951" s="190">
        <v>0</v>
      </c>
      <c r="AC951" s="190">
        <v>0</v>
      </c>
      <c r="AD951" s="190">
        <v>0</v>
      </c>
      <c r="AE951" s="190">
        <v>0</v>
      </c>
      <c r="AF951" s="239"/>
      <c r="AG951" s="240"/>
    </row>
    <row r="952" spans="1:33" s="67" customFormat="1" ht="17.25" customHeight="1">
      <c r="A952" s="231"/>
      <c r="B952" s="233"/>
      <c r="C952" s="235"/>
      <c r="D952" s="190"/>
      <c r="E952" s="98"/>
      <c r="F952" s="98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Q952" s="190"/>
      <c r="R952" s="9"/>
      <c r="S952" s="99"/>
      <c r="T952" s="99"/>
      <c r="U952" s="194" t="s">
        <v>244</v>
      </c>
      <c r="V952" s="190">
        <f t="shared" si="293"/>
        <v>0</v>
      </c>
      <c r="W952" s="190">
        <f t="shared" si="293"/>
        <v>0</v>
      </c>
      <c r="X952" s="71">
        <v>0</v>
      </c>
      <c r="Y952" s="190">
        <v>0</v>
      </c>
      <c r="Z952" s="190">
        <v>0</v>
      </c>
      <c r="AA952" s="190">
        <v>0</v>
      </c>
      <c r="AB952" s="190">
        <v>0</v>
      </c>
      <c r="AC952" s="190">
        <v>0</v>
      </c>
      <c r="AD952" s="190">
        <v>0</v>
      </c>
      <c r="AE952" s="190">
        <v>0</v>
      </c>
      <c r="AF952" s="239"/>
      <c r="AG952" s="240"/>
    </row>
    <row r="953" spans="1:33" s="67" customFormat="1" ht="17.25" customHeight="1" thickBot="1">
      <c r="A953" s="231"/>
      <c r="B953" s="233"/>
      <c r="C953" s="236"/>
      <c r="D953" s="190"/>
      <c r="E953" s="98"/>
      <c r="F953" s="98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Q953" s="190"/>
      <c r="R953" s="9"/>
      <c r="S953" s="186"/>
      <c r="T953" s="186"/>
      <c r="U953" s="194" t="s">
        <v>245</v>
      </c>
      <c r="V953" s="190">
        <f t="shared" si="293"/>
        <v>0</v>
      </c>
      <c r="W953" s="190">
        <f t="shared" si="293"/>
        <v>0</v>
      </c>
      <c r="X953" s="71">
        <v>0</v>
      </c>
      <c r="Y953" s="190">
        <v>0</v>
      </c>
      <c r="Z953" s="190">
        <v>0</v>
      </c>
      <c r="AA953" s="190">
        <v>0</v>
      </c>
      <c r="AB953" s="190">
        <v>0</v>
      </c>
      <c r="AC953" s="190">
        <v>0</v>
      </c>
      <c r="AD953" s="190">
        <v>0</v>
      </c>
      <c r="AE953" s="190">
        <v>0</v>
      </c>
      <c r="AF953" s="241"/>
      <c r="AG953" s="242"/>
    </row>
    <row r="954" spans="1:33" s="67" customFormat="1" ht="17.25" customHeight="1">
      <c r="A954" s="230" t="s">
        <v>225</v>
      </c>
      <c r="B954" s="232" t="s">
        <v>328</v>
      </c>
      <c r="C954" s="234"/>
      <c r="D954" s="189"/>
      <c r="E954" s="94"/>
      <c r="F954" s="94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95"/>
      <c r="S954" s="185"/>
      <c r="T954" s="185"/>
      <c r="U954" s="68" t="s">
        <v>12</v>
      </c>
      <c r="V954" s="69">
        <f aca="true" t="shared" si="294" ref="V954:AE954">SUM(V955:V961)</f>
        <v>383.4</v>
      </c>
      <c r="W954" s="69">
        <f t="shared" si="294"/>
        <v>0</v>
      </c>
      <c r="X954" s="69">
        <f t="shared" si="294"/>
        <v>383.4</v>
      </c>
      <c r="Y954" s="69">
        <f t="shared" si="294"/>
        <v>0</v>
      </c>
      <c r="Z954" s="69">
        <f t="shared" si="294"/>
        <v>0</v>
      </c>
      <c r="AA954" s="69">
        <f t="shared" si="294"/>
        <v>0</v>
      </c>
      <c r="AB954" s="69">
        <f t="shared" si="294"/>
        <v>0</v>
      </c>
      <c r="AC954" s="69">
        <f t="shared" si="294"/>
        <v>0</v>
      </c>
      <c r="AD954" s="69">
        <f t="shared" si="294"/>
        <v>0</v>
      </c>
      <c r="AE954" s="69">
        <f t="shared" si="294"/>
        <v>0</v>
      </c>
      <c r="AF954" s="237" t="s">
        <v>41</v>
      </c>
      <c r="AG954" s="238"/>
    </row>
    <row r="955" spans="1:33" s="67" customFormat="1" ht="17.25" customHeight="1">
      <c r="A955" s="231"/>
      <c r="B955" s="233"/>
      <c r="C955" s="235"/>
      <c r="D955" s="190"/>
      <c r="E955" s="98"/>
      <c r="F955" s="98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Q955" s="190"/>
      <c r="R955" s="9"/>
      <c r="S955" s="186"/>
      <c r="T955" s="186"/>
      <c r="U955" s="194" t="s">
        <v>81</v>
      </c>
      <c r="V955" s="190">
        <v>0</v>
      </c>
      <c r="W955" s="190">
        <f aca="true" t="shared" si="295" ref="V955:W961">Y955+AA955+AC955+AE955</f>
        <v>0</v>
      </c>
      <c r="X955" s="71">
        <v>0</v>
      </c>
      <c r="Y955" s="190">
        <v>0</v>
      </c>
      <c r="Z955" s="190">
        <v>0</v>
      </c>
      <c r="AA955" s="190">
        <v>0</v>
      </c>
      <c r="AB955" s="190">
        <v>0</v>
      </c>
      <c r="AC955" s="190">
        <v>0</v>
      </c>
      <c r="AD955" s="190">
        <v>0</v>
      </c>
      <c r="AE955" s="190">
        <v>0</v>
      </c>
      <c r="AF955" s="239"/>
      <c r="AG955" s="240"/>
    </row>
    <row r="956" spans="1:33" s="67" customFormat="1" ht="17.25" customHeight="1">
      <c r="A956" s="231"/>
      <c r="B956" s="233"/>
      <c r="C956" s="235"/>
      <c r="D956" s="190"/>
      <c r="E956" s="98"/>
      <c r="F956" s="98"/>
      <c r="G956" s="190"/>
      <c r="H956" s="190">
        <v>1</v>
      </c>
      <c r="I956" s="190"/>
      <c r="J956" s="190"/>
      <c r="K956" s="190"/>
      <c r="L956" s="190"/>
      <c r="M956" s="190"/>
      <c r="N956" s="190"/>
      <c r="O956" s="190"/>
      <c r="P956" s="190"/>
      <c r="Q956" s="190"/>
      <c r="R956" s="9"/>
      <c r="S956" s="99"/>
      <c r="T956" s="99"/>
      <c r="U956" s="194" t="s">
        <v>82</v>
      </c>
      <c r="V956" s="190">
        <v>383.4</v>
      </c>
      <c r="W956" s="190">
        <f t="shared" si="295"/>
        <v>0</v>
      </c>
      <c r="X956" s="71">
        <v>383.4</v>
      </c>
      <c r="Y956" s="190">
        <v>0</v>
      </c>
      <c r="Z956" s="190">
        <v>0</v>
      </c>
      <c r="AA956" s="190">
        <v>0</v>
      </c>
      <c r="AB956" s="190">
        <v>0</v>
      </c>
      <c r="AC956" s="190">
        <v>0</v>
      </c>
      <c r="AD956" s="190">
        <v>0</v>
      </c>
      <c r="AE956" s="190">
        <v>0</v>
      </c>
      <c r="AF956" s="239"/>
      <c r="AG956" s="240"/>
    </row>
    <row r="957" spans="1:33" s="67" customFormat="1" ht="17.25" customHeight="1">
      <c r="A957" s="231"/>
      <c r="B957" s="233"/>
      <c r="C957" s="235"/>
      <c r="D957" s="190"/>
      <c r="E957" s="98"/>
      <c r="F957" s="98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Q957" s="190"/>
      <c r="R957" s="9"/>
      <c r="S957" s="186"/>
      <c r="T957" s="186"/>
      <c r="U957" s="194" t="s">
        <v>236</v>
      </c>
      <c r="V957" s="190">
        <f t="shared" si="295"/>
        <v>0</v>
      </c>
      <c r="W957" s="190">
        <f t="shared" si="295"/>
        <v>0</v>
      </c>
      <c r="X957" s="71">
        <v>0</v>
      </c>
      <c r="Y957" s="190">
        <v>0</v>
      </c>
      <c r="Z957" s="190">
        <v>0</v>
      </c>
      <c r="AA957" s="190">
        <v>0</v>
      </c>
      <c r="AB957" s="190">
        <v>0</v>
      </c>
      <c r="AC957" s="190">
        <v>0</v>
      </c>
      <c r="AD957" s="190">
        <v>0</v>
      </c>
      <c r="AE957" s="190">
        <v>0</v>
      </c>
      <c r="AF957" s="239"/>
      <c r="AG957" s="240"/>
    </row>
    <row r="958" spans="1:33" s="67" customFormat="1" ht="17.25" customHeight="1">
      <c r="A958" s="231"/>
      <c r="B958" s="233"/>
      <c r="C958" s="235"/>
      <c r="D958" s="190"/>
      <c r="E958" s="98"/>
      <c r="F958" s="98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Q958" s="190"/>
      <c r="R958" s="9"/>
      <c r="S958" s="99"/>
      <c r="T958" s="99"/>
      <c r="U958" s="194" t="s">
        <v>237</v>
      </c>
      <c r="V958" s="190">
        <f t="shared" si="295"/>
        <v>0</v>
      </c>
      <c r="W958" s="190">
        <f t="shared" si="295"/>
        <v>0</v>
      </c>
      <c r="X958" s="71">
        <v>0</v>
      </c>
      <c r="Y958" s="190">
        <v>0</v>
      </c>
      <c r="Z958" s="190">
        <v>0</v>
      </c>
      <c r="AA958" s="190">
        <v>0</v>
      </c>
      <c r="AB958" s="190">
        <v>0</v>
      </c>
      <c r="AC958" s="190">
        <v>0</v>
      </c>
      <c r="AD958" s="190">
        <v>0</v>
      </c>
      <c r="AE958" s="190">
        <v>0</v>
      </c>
      <c r="AF958" s="239"/>
      <c r="AG958" s="240"/>
    </row>
    <row r="959" spans="1:33" s="67" customFormat="1" ht="17.25" customHeight="1">
      <c r="A959" s="231"/>
      <c r="B959" s="233"/>
      <c r="C959" s="235"/>
      <c r="D959" s="190"/>
      <c r="E959" s="98"/>
      <c r="F959" s="98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Q959" s="190"/>
      <c r="R959" s="9"/>
      <c r="S959" s="186"/>
      <c r="T959" s="186"/>
      <c r="U959" s="194" t="s">
        <v>238</v>
      </c>
      <c r="V959" s="190">
        <f t="shared" si="295"/>
        <v>0</v>
      </c>
      <c r="W959" s="190">
        <f t="shared" si="295"/>
        <v>0</v>
      </c>
      <c r="X959" s="71">
        <v>0</v>
      </c>
      <c r="Y959" s="190">
        <v>0</v>
      </c>
      <c r="Z959" s="190">
        <v>0</v>
      </c>
      <c r="AA959" s="190">
        <v>0</v>
      </c>
      <c r="AB959" s="190">
        <v>0</v>
      </c>
      <c r="AC959" s="190">
        <v>0</v>
      </c>
      <c r="AD959" s="190">
        <v>0</v>
      </c>
      <c r="AE959" s="190">
        <v>0</v>
      </c>
      <c r="AF959" s="239"/>
      <c r="AG959" s="240"/>
    </row>
    <row r="960" spans="1:33" s="67" customFormat="1" ht="17.25" customHeight="1">
      <c r="A960" s="231"/>
      <c r="B960" s="233"/>
      <c r="C960" s="235"/>
      <c r="D960" s="190"/>
      <c r="E960" s="98"/>
      <c r="F960" s="98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Q960" s="190"/>
      <c r="R960" s="9"/>
      <c r="S960" s="99"/>
      <c r="T960" s="99"/>
      <c r="U960" s="194" t="s">
        <v>244</v>
      </c>
      <c r="V960" s="190">
        <f t="shared" si="295"/>
        <v>0</v>
      </c>
      <c r="W960" s="190">
        <f t="shared" si="295"/>
        <v>0</v>
      </c>
      <c r="X960" s="71">
        <v>0</v>
      </c>
      <c r="Y960" s="190">
        <v>0</v>
      </c>
      <c r="Z960" s="190">
        <v>0</v>
      </c>
      <c r="AA960" s="190">
        <v>0</v>
      </c>
      <c r="AB960" s="190">
        <v>0</v>
      </c>
      <c r="AC960" s="190">
        <v>0</v>
      </c>
      <c r="AD960" s="190">
        <v>0</v>
      </c>
      <c r="AE960" s="190">
        <v>0</v>
      </c>
      <c r="AF960" s="239"/>
      <c r="AG960" s="240"/>
    </row>
    <row r="961" spans="1:33" s="67" customFormat="1" ht="17.25" customHeight="1" thickBot="1">
      <c r="A961" s="231"/>
      <c r="B961" s="233"/>
      <c r="C961" s="236"/>
      <c r="D961" s="190"/>
      <c r="E961" s="98"/>
      <c r="F961" s="98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Q961" s="190"/>
      <c r="R961" s="9"/>
      <c r="S961" s="186"/>
      <c r="T961" s="186"/>
      <c r="U961" s="194" t="s">
        <v>245</v>
      </c>
      <c r="V961" s="190">
        <f t="shared" si="295"/>
        <v>0</v>
      </c>
      <c r="W961" s="190">
        <f t="shared" si="295"/>
        <v>0</v>
      </c>
      <c r="X961" s="71">
        <v>0</v>
      </c>
      <c r="Y961" s="190">
        <v>0</v>
      </c>
      <c r="Z961" s="190">
        <v>0</v>
      </c>
      <c r="AA961" s="190">
        <v>0</v>
      </c>
      <c r="AB961" s="190">
        <v>0</v>
      </c>
      <c r="AC961" s="190">
        <v>0</v>
      </c>
      <c r="AD961" s="190">
        <v>0</v>
      </c>
      <c r="AE961" s="190">
        <v>0</v>
      </c>
      <c r="AF961" s="241"/>
      <c r="AG961" s="242"/>
    </row>
    <row r="962" spans="1:33" s="67" customFormat="1" ht="17.25" customHeight="1">
      <c r="A962" s="230" t="s">
        <v>226</v>
      </c>
      <c r="B962" s="232" t="s">
        <v>329</v>
      </c>
      <c r="C962" s="305"/>
      <c r="D962" s="221"/>
      <c r="E962" s="94"/>
      <c r="F962" s="94"/>
      <c r="G962" s="221"/>
      <c r="H962" s="221"/>
      <c r="I962" s="221"/>
      <c r="J962" s="221"/>
      <c r="K962" s="221"/>
      <c r="L962" s="221"/>
      <c r="M962" s="221"/>
      <c r="N962" s="221"/>
      <c r="O962" s="221"/>
      <c r="P962" s="221"/>
      <c r="Q962" s="221"/>
      <c r="R962" s="95"/>
      <c r="S962" s="219"/>
      <c r="T962" s="219"/>
      <c r="U962" s="68" t="s">
        <v>12</v>
      </c>
      <c r="V962" s="69">
        <f>SUM(V963:V969)</f>
        <v>1560.85</v>
      </c>
      <c r="W962" s="69">
        <f>SUM(W963:W969)</f>
        <v>0</v>
      </c>
      <c r="X962" s="69">
        <f>SUM(X963:X969)</f>
        <v>1560.85</v>
      </c>
      <c r="Y962" s="69">
        <f aca="true" t="shared" si="296" ref="Y962:AE962">SUM(Y963:Y969)</f>
        <v>0</v>
      </c>
      <c r="Z962" s="69">
        <f t="shared" si="296"/>
        <v>0</v>
      </c>
      <c r="AA962" s="69">
        <f t="shared" si="296"/>
        <v>0</v>
      </c>
      <c r="AB962" s="69">
        <f t="shared" si="296"/>
        <v>0</v>
      </c>
      <c r="AC962" s="69">
        <f t="shared" si="296"/>
        <v>0</v>
      </c>
      <c r="AD962" s="69">
        <f t="shared" si="296"/>
        <v>0</v>
      </c>
      <c r="AE962" s="69">
        <f t="shared" si="296"/>
        <v>0</v>
      </c>
      <c r="AF962" s="237" t="s">
        <v>41</v>
      </c>
      <c r="AG962" s="238"/>
    </row>
    <row r="963" spans="1:33" s="67" customFormat="1" ht="17.25" customHeight="1">
      <c r="A963" s="231"/>
      <c r="B963" s="233"/>
      <c r="C963" s="306"/>
      <c r="D963" s="222"/>
      <c r="E963" s="98"/>
      <c r="F963" s="98"/>
      <c r="G963" s="222"/>
      <c r="H963" s="222"/>
      <c r="I963" s="222"/>
      <c r="J963" s="222"/>
      <c r="K963" s="222"/>
      <c r="L963" s="222"/>
      <c r="M963" s="222"/>
      <c r="N963" s="222"/>
      <c r="O963" s="222"/>
      <c r="P963" s="222">
        <v>1</v>
      </c>
      <c r="Q963" s="222"/>
      <c r="R963" s="9"/>
      <c r="S963" s="220"/>
      <c r="T963" s="220"/>
      <c r="U963" s="223" t="s">
        <v>81</v>
      </c>
      <c r="V963" s="222">
        <f aca="true" t="shared" si="297" ref="V963:V969">X963+Z963+AB963+AD963</f>
        <v>0</v>
      </c>
      <c r="W963" s="222">
        <f aca="true" t="shared" si="298" ref="W963:W969">Y963+AA963+AC963+AE963</f>
        <v>0</v>
      </c>
      <c r="X963" s="71">
        <v>0</v>
      </c>
      <c r="Y963" s="222">
        <v>0</v>
      </c>
      <c r="Z963" s="222">
        <v>0</v>
      </c>
      <c r="AA963" s="222">
        <v>0</v>
      </c>
      <c r="AB963" s="222">
        <v>0</v>
      </c>
      <c r="AC963" s="222">
        <v>0</v>
      </c>
      <c r="AD963" s="222">
        <v>0</v>
      </c>
      <c r="AE963" s="222">
        <v>0</v>
      </c>
      <c r="AF963" s="239"/>
      <c r="AG963" s="240"/>
    </row>
    <row r="964" spans="1:33" s="67" customFormat="1" ht="17.25" customHeight="1">
      <c r="A964" s="231"/>
      <c r="B964" s="233"/>
      <c r="C964" s="306"/>
      <c r="D964" s="222"/>
      <c r="E964" s="98"/>
      <c r="F964" s="98"/>
      <c r="G964" s="222"/>
      <c r="H964" s="222">
        <v>1</v>
      </c>
      <c r="I964" s="222"/>
      <c r="J964" s="222"/>
      <c r="K964" s="222"/>
      <c r="L964" s="222"/>
      <c r="M964" s="222"/>
      <c r="N964" s="222"/>
      <c r="O964" s="222"/>
      <c r="P964" s="222"/>
      <c r="Q964" s="222"/>
      <c r="R964" s="9"/>
      <c r="S964" s="99"/>
      <c r="T964" s="99"/>
      <c r="U964" s="223" t="s">
        <v>82</v>
      </c>
      <c r="V964" s="222">
        <f t="shared" si="297"/>
        <v>1560.85</v>
      </c>
      <c r="W964" s="222">
        <f t="shared" si="298"/>
        <v>0</v>
      </c>
      <c r="X964" s="71">
        <v>1560.85</v>
      </c>
      <c r="Y964" s="222">
        <v>0</v>
      </c>
      <c r="Z964" s="222">
        <v>0</v>
      </c>
      <c r="AA964" s="222">
        <v>0</v>
      </c>
      <c r="AB964" s="222">
        <v>0</v>
      </c>
      <c r="AC964" s="222">
        <v>0</v>
      </c>
      <c r="AD964" s="222">
        <v>0</v>
      </c>
      <c r="AE964" s="222">
        <v>0</v>
      </c>
      <c r="AF964" s="239"/>
      <c r="AG964" s="240"/>
    </row>
    <row r="965" spans="1:33" s="67" customFormat="1" ht="17.25" customHeight="1">
      <c r="A965" s="231"/>
      <c r="B965" s="233"/>
      <c r="C965" s="306"/>
      <c r="D965" s="222"/>
      <c r="E965" s="98"/>
      <c r="F965" s="98"/>
      <c r="G965" s="222"/>
      <c r="H965" s="222"/>
      <c r="I965" s="222"/>
      <c r="J965" s="222"/>
      <c r="K965" s="222"/>
      <c r="L965" s="222"/>
      <c r="M965" s="222"/>
      <c r="N965" s="222"/>
      <c r="O965" s="222"/>
      <c r="P965" s="222"/>
      <c r="Q965" s="222"/>
      <c r="R965" s="9"/>
      <c r="S965" s="220"/>
      <c r="T965" s="220"/>
      <c r="U965" s="223" t="s">
        <v>236</v>
      </c>
      <c r="V965" s="222">
        <f t="shared" si="297"/>
        <v>0</v>
      </c>
      <c r="W965" s="222">
        <f t="shared" si="298"/>
        <v>0</v>
      </c>
      <c r="X965" s="71">
        <v>0</v>
      </c>
      <c r="Y965" s="222">
        <v>0</v>
      </c>
      <c r="Z965" s="222">
        <v>0</v>
      </c>
      <c r="AA965" s="222">
        <v>0</v>
      </c>
      <c r="AB965" s="222">
        <v>0</v>
      </c>
      <c r="AC965" s="222">
        <v>0</v>
      </c>
      <c r="AD965" s="222">
        <v>0</v>
      </c>
      <c r="AE965" s="222">
        <v>0</v>
      </c>
      <c r="AF965" s="239"/>
      <c r="AG965" s="240"/>
    </row>
    <row r="966" spans="1:33" s="70" customFormat="1" ht="17.25" customHeight="1">
      <c r="A966" s="231"/>
      <c r="B966" s="233"/>
      <c r="C966" s="306"/>
      <c r="D966" s="222"/>
      <c r="E966" s="98"/>
      <c r="F966" s="98"/>
      <c r="G966" s="222"/>
      <c r="H966" s="222"/>
      <c r="I966" s="222"/>
      <c r="J966" s="222"/>
      <c r="K966" s="222"/>
      <c r="L966" s="222"/>
      <c r="M966" s="222"/>
      <c r="N966" s="222"/>
      <c r="O966" s="222"/>
      <c r="P966" s="222"/>
      <c r="Q966" s="222"/>
      <c r="R966" s="9"/>
      <c r="S966" s="99"/>
      <c r="T966" s="99"/>
      <c r="U966" s="223" t="s">
        <v>237</v>
      </c>
      <c r="V966" s="222">
        <f t="shared" si="297"/>
        <v>0</v>
      </c>
      <c r="W966" s="222">
        <f t="shared" si="298"/>
        <v>0</v>
      </c>
      <c r="X966" s="71">
        <v>0</v>
      </c>
      <c r="Y966" s="222">
        <v>0</v>
      </c>
      <c r="Z966" s="222">
        <v>0</v>
      </c>
      <c r="AA966" s="222">
        <v>0</v>
      </c>
      <c r="AB966" s="222">
        <v>0</v>
      </c>
      <c r="AC966" s="222">
        <v>0</v>
      </c>
      <c r="AD966" s="222">
        <v>0</v>
      </c>
      <c r="AE966" s="222">
        <v>0</v>
      </c>
      <c r="AF966" s="239"/>
      <c r="AG966" s="240"/>
    </row>
    <row r="967" spans="1:33" s="70" customFormat="1" ht="17.25" customHeight="1">
      <c r="A967" s="231"/>
      <c r="B967" s="233"/>
      <c r="C967" s="306"/>
      <c r="D967" s="222"/>
      <c r="E967" s="98"/>
      <c r="F967" s="98"/>
      <c r="G967" s="222"/>
      <c r="H967" s="222"/>
      <c r="I967" s="222"/>
      <c r="J967" s="222"/>
      <c r="K967" s="222"/>
      <c r="L967" s="222"/>
      <c r="M967" s="222"/>
      <c r="N967" s="222"/>
      <c r="O967" s="222"/>
      <c r="P967" s="222"/>
      <c r="Q967" s="222"/>
      <c r="R967" s="9"/>
      <c r="S967" s="220"/>
      <c r="T967" s="220"/>
      <c r="U967" s="223" t="s">
        <v>238</v>
      </c>
      <c r="V967" s="222">
        <f t="shared" si="297"/>
        <v>0</v>
      </c>
      <c r="W967" s="222">
        <f t="shared" si="298"/>
        <v>0</v>
      </c>
      <c r="X967" s="71">
        <v>0</v>
      </c>
      <c r="Y967" s="222">
        <v>0</v>
      </c>
      <c r="Z967" s="222">
        <v>0</v>
      </c>
      <c r="AA967" s="222">
        <v>0</v>
      </c>
      <c r="AB967" s="222">
        <v>0</v>
      </c>
      <c r="AC967" s="222">
        <v>0</v>
      </c>
      <c r="AD967" s="222">
        <v>0</v>
      </c>
      <c r="AE967" s="222">
        <v>0</v>
      </c>
      <c r="AF967" s="239"/>
      <c r="AG967" s="240"/>
    </row>
    <row r="968" spans="1:33" s="70" customFormat="1" ht="17.25" customHeight="1">
      <c r="A968" s="231"/>
      <c r="B968" s="233"/>
      <c r="C968" s="222"/>
      <c r="D968" s="222"/>
      <c r="E968" s="98"/>
      <c r="F968" s="98"/>
      <c r="G968" s="222"/>
      <c r="H968" s="222"/>
      <c r="I968" s="222"/>
      <c r="J968" s="222"/>
      <c r="K968" s="222"/>
      <c r="L968" s="222"/>
      <c r="M968" s="222"/>
      <c r="N968" s="222"/>
      <c r="O968" s="222"/>
      <c r="P968" s="222"/>
      <c r="Q968" s="222"/>
      <c r="R968" s="9"/>
      <c r="S968" s="99"/>
      <c r="T968" s="99"/>
      <c r="U968" s="223" t="s">
        <v>244</v>
      </c>
      <c r="V968" s="222">
        <f t="shared" si="297"/>
        <v>0</v>
      </c>
      <c r="W968" s="222">
        <f t="shared" si="298"/>
        <v>0</v>
      </c>
      <c r="X968" s="71">
        <v>0</v>
      </c>
      <c r="Y968" s="222">
        <v>0</v>
      </c>
      <c r="Z968" s="222">
        <v>0</v>
      </c>
      <c r="AA968" s="222">
        <v>0</v>
      </c>
      <c r="AB968" s="222">
        <v>0</v>
      </c>
      <c r="AC968" s="222">
        <v>0</v>
      </c>
      <c r="AD968" s="222">
        <v>0</v>
      </c>
      <c r="AE968" s="222">
        <v>0</v>
      </c>
      <c r="AF968" s="239"/>
      <c r="AG968" s="240"/>
    </row>
    <row r="969" spans="1:33" s="127" customFormat="1" ht="17.25" customHeight="1" thickBot="1">
      <c r="A969" s="257"/>
      <c r="B969" s="233"/>
      <c r="C969" s="100"/>
      <c r="D969" s="222"/>
      <c r="E969" s="98"/>
      <c r="F969" s="98"/>
      <c r="G969" s="222"/>
      <c r="H969" s="222"/>
      <c r="I969" s="222"/>
      <c r="J969" s="222"/>
      <c r="K969" s="222"/>
      <c r="L969" s="222"/>
      <c r="M969" s="222"/>
      <c r="N969" s="222"/>
      <c r="O969" s="222"/>
      <c r="P969" s="222"/>
      <c r="Q969" s="222"/>
      <c r="R969" s="9"/>
      <c r="S969" s="220"/>
      <c r="T969" s="220"/>
      <c r="U969" s="223" t="s">
        <v>245</v>
      </c>
      <c r="V969" s="222">
        <f t="shared" si="297"/>
        <v>0</v>
      </c>
      <c r="W969" s="222">
        <f t="shared" si="298"/>
        <v>0</v>
      </c>
      <c r="X969" s="71">
        <v>0</v>
      </c>
      <c r="Y969" s="222">
        <v>0</v>
      </c>
      <c r="Z969" s="222">
        <v>0</v>
      </c>
      <c r="AA969" s="222">
        <v>0</v>
      </c>
      <c r="AB969" s="222">
        <v>0</v>
      </c>
      <c r="AC969" s="222">
        <v>0</v>
      </c>
      <c r="AD969" s="222">
        <v>0</v>
      </c>
      <c r="AE969" s="222">
        <v>0</v>
      </c>
      <c r="AF969" s="273"/>
      <c r="AG969" s="274"/>
    </row>
    <row r="970" spans="1:33" s="67" customFormat="1" ht="17.25" customHeight="1">
      <c r="A970" s="230" t="s">
        <v>267</v>
      </c>
      <c r="B970" s="232" t="s">
        <v>330</v>
      </c>
      <c r="C970" s="305"/>
      <c r="D970" s="221"/>
      <c r="E970" s="94"/>
      <c r="F970" s="94"/>
      <c r="G970" s="221"/>
      <c r="H970" s="221"/>
      <c r="I970" s="221"/>
      <c r="J970" s="221"/>
      <c r="K970" s="221"/>
      <c r="L970" s="221"/>
      <c r="M970" s="221"/>
      <c r="N970" s="221"/>
      <c r="O970" s="221"/>
      <c r="P970" s="221"/>
      <c r="Q970" s="221"/>
      <c r="R970" s="95"/>
      <c r="S970" s="219"/>
      <c r="T970" s="219"/>
      <c r="U970" s="68" t="s">
        <v>12</v>
      </c>
      <c r="V970" s="69">
        <f>SUM(V971:V977)</f>
        <v>471.99</v>
      </c>
      <c r="W970" s="69">
        <f>SUM(W971:W977)</f>
        <v>0</v>
      </c>
      <c r="X970" s="69">
        <f>SUM(X971:X977)</f>
        <v>471.99</v>
      </c>
      <c r="Y970" s="69">
        <f aca="true" t="shared" si="299" ref="Y970:AE970">SUM(Y971:Y977)</f>
        <v>0</v>
      </c>
      <c r="Z970" s="69">
        <f t="shared" si="299"/>
        <v>0</v>
      </c>
      <c r="AA970" s="69">
        <f t="shared" si="299"/>
        <v>0</v>
      </c>
      <c r="AB970" s="69">
        <f t="shared" si="299"/>
        <v>0</v>
      </c>
      <c r="AC970" s="69">
        <f t="shared" si="299"/>
        <v>0</v>
      </c>
      <c r="AD970" s="69">
        <f t="shared" si="299"/>
        <v>0</v>
      </c>
      <c r="AE970" s="69">
        <f t="shared" si="299"/>
        <v>0</v>
      </c>
      <c r="AF970" s="237" t="s">
        <v>41</v>
      </c>
      <c r="AG970" s="238"/>
    </row>
    <row r="971" spans="1:33" s="67" customFormat="1" ht="17.25" customHeight="1">
      <c r="A971" s="231"/>
      <c r="B971" s="233"/>
      <c r="C971" s="306"/>
      <c r="D971" s="222"/>
      <c r="E971" s="98"/>
      <c r="F971" s="98"/>
      <c r="G971" s="222"/>
      <c r="H971" s="222"/>
      <c r="I971" s="222"/>
      <c r="J971" s="222"/>
      <c r="K971" s="222"/>
      <c r="L971" s="222"/>
      <c r="M971" s="222"/>
      <c r="N971" s="222"/>
      <c r="O971" s="222"/>
      <c r="P971" s="222">
        <v>1</v>
      </c>
      <c r="Q971" s="222"/>
      <c r="R971" s="9"/>
      <c r="S971" s="220"/>
      <c r="T971" s="220"/>
      <c r="U971" s="223" t="s">
        <v>81</v>
      </c>
      <c r="V971" s="222">
        <f aca="true" t="shared" si="300" ref="V971:V977">X971+Z971+AB971+AD971</f>
        <v>0</v>
      </c>
      <c r="W971" s="222">
        <f aca="true" t="shared" si="301" ref="W971:W977">Y971+AA971+AC971+AE971</f>
        <v>0</v>
      </c>
      <c r="X971" s="71">
        <v>0</v>
      </c>
      <c r="Y971" s="222">
        <v>0</v>
      </c>
      <c r="Z971" s="222">
        <v>0</v>
      </c>
      <c r="AA971" s="222">
        <v>0</v>
      </c>
      <c r="AB971" s="222">
        <v>0</v>
      </c>
      <c r="AC971" s="222">
        <v>0</v>
      </c>
      <c r="AD971" s="222">
        <v>0</v>
      </c>
      <c r="AE971" s="222">
        <v>0</v>
      </c>
      <c r="AF971" s="239"/>
      <c r="AG971" s="240"/>
    </row>
    <row r="972" spans="1:33" s="67" customFormat="1" ht="17.25" customHeight="1">
      <c r="A972" s="231"/>
      <c r="B972" s="233"/>
      <c r="C972" s="306"/>
      <c r="D972" s="222"/>
      <c r="E972" s="98"/>
      <c r="F972" s="98"/>
      <c r="G972" s="222"/>
      <c r="H972" s="222">
        <v>1</v>
      </c>
      <c r="I972" s="222"/>
      <c r="J972" s="222"/>
      <c r="K972" s="222"/>
      <c r="L972" s="222"/>
      <c r="M972" s="222"/>
      <c r="N972" s="222"/>
      <c r="O972" s="222"/>
      <c r="P972" s="222"/>
      <c r="Q972" s="222"/>
      <c r="R972" s="9"/>
      <c r="S972" s="99"/>
      <c r="T972" s="99"/>
      <c r="U972" s="223" t="s">
        <v>82</v>
      </c>
      <c r="V972" s="222">
        <f t="shared" si="300"/>
        <v>471.99</v>
      </c>
      <c r="W972" s="222">
        <f t="shared" si="301"/>
        <v>0</v>
      </c>
      <c r="X972" s="71">
        <v>471.99</v>
      </c>
      <c r="Y972" s="222">
        <v>0</v>
      </c>
      <c r="Z972" s="222">
        <v>0</v>
      </c>
      <c r="AA972" s="222">
        <v>0</v>
      </c>
      <c r="AB972" s="222">
        <v>0</v>
      </c>
      <c r="AC972" s="222">
        <v>0</v>
      </c>
      <c r="AD972" s="222">
        <v>0</v>
      </c>
      <c r="AE972" s="222">
        <v>0</v>
      </c>
      <c r="AF972" s="239"/>
      <c r="AG972" s="240"/>
    </row>
    <row r="973" spans="1:33" s="67" customFormat="1" ht="17.25" customHeight="1">
      <c r="A973" s="231"/>
      <c r="B973" s="233"/>
      <c r="C973" s="306"/>
      <c r="D973" s="222"/>
      <c r="E973" s="98"/>
      <c r="F973" s="98"/>
      <c r="G973" s="222"/>
      <c r="H973" s="222"/>
      <c r="I973" s="222"/>
      <c r="J973" s="222"/>
      <c r="K973" s="222"/>
      <c r="L973" s="222"/>
      <c r="M973" s="222"/>
      <c r="N973" s="222"/>
      <c r="O973" s="222"/>
      <c r="P973" s="222"/>
      <c r="Q973" s="222"/>
      <c r="R973" s="9"/>
      <c r="S973" s="220"/>
      <c r="T973" s="220"/>
      <c r="U973" s="223" t="s">
        <v>236</v>
      </c>
      <c r="V973" s="222">
        <f t="shared" si="300"/>
        <v>0</v>
      </c>
      <c r="W973" s="222">
        <f t="shared" si="301"/>
        <v>0</v>
      </c>
      <c r="X973" s="71">
        <v>0</v>
      </c>
      <c r="Y973" s="222">
        <v>0</v>
      </c>
      <c r="Z973" s="222">
        <v>0</v>
      </c>
      <c r="AA973" s="222">
        <v>0</v>
      </c>
      <c r="AB973" s="222">
        <v>0</v>
      </c>
      <c r="AC973" s="222">
        <v>0</v>
      </c>
      <c r="AD973" s="222">
        <v>0</v>
      </c>
      <c r="AE973" s="222">
        <v>0</v>
      </c>
      <c r="AF973" s="239"/>
      <c r="AG973" s="240"/>
    </row>
    <row r="974" spans="1:33" s="70" customFormat="1" ht="17.25" customHeight="1">
      <c r="A974" s="231"/>
      <c r="B974" s="233"/>
      <c r="C974" s="306"/>
      <c r="D974" s="222"/>
      <c r="E974" s="98"/>
      <c r="F974" s="98"/>
      <c r="G974" s="222"/>
      <c r="H974" s="222"/>
      <c r="I974" s="222"/>
      <c r="J974" s="222"/>
      <c r="K974" s="222"/>
      <c r="L974" s="222"/>
      <c r="M974" s="222"/>
      <c r="N974" s="222"/>
      <c r="O974" s="222"/>
      <c r="P974" s="222"/>
      <c r="Q974" s="222"/>
      <c r="R974" s="9"/>
      <c r="S974" s="99"/>
      <c r="T974" s="99"/>
      <c r="U974" s="223" t="s">
        <v>237</v>
      </c>
      <c r="V974" s="222">
        <f t="shared" si="300"/>
        <v>0</v>
      </c>
      <c r="W974" s="222">
        <f t="shared" si="301"/>
        <v>0</v>
      </c>
      <c r="X974" s="71">
        <v>0</v>
      </c>
      <c r="Y974" s="222">
        <v>0</v>
      </c>
      <c r="Z974" s="222">
        <v>0</v>
      </c>
      <c r="AA974" s="222">
        <v>0</v>
      </c>
      <c r="AB974" s="222">
        <v>0</v>
      </c>
      <c r="AC974" s="222">
        <v>0</v>
      </c>
      <c r="AD974" s="222">
        <v>0</v>
      </c>
      <c r="AE974" s="222">
        <v>0</v>
      </c>
      <c r="AF974" s="239"/>
      <c r="AG974" s="240"/>
    </row>
    <row r="975" spans="1:33" s="70" customFormat="1" ht="17.25" customHeight="1">
      <c r="A975" s="231"/>
      <c r="B975" s="233"/>
      <c r="C975" s="306"/>
      <c r="D975" s="222"/>
      <c r="E975" s="98"/>
      <c r="F975" s="98"/>
      <c r="G975" s="222"/>
      <c r="H975" s="222"/>
      <c r="I975" s="222"/>
      <c r="J975" s="222"/>
      <c r="K975" s="222"/>
      <c r="L975" s="222"/>
      <c r="M975" s="222"/>
      <c r="N975" s="222"/>
      <c r="O975" s="222"/>
      <c r="P975" s="222"/>
      <c r="Q975" s="222"/>
      <c r="R975" s="9"/>
      <c r="S975" s="220"/>
      <c r="T975" s="220"/>
      <c r="U975" s="223" t="s">
        <v>238</v>
      </c>
      <c r="V975" s="222">
        <f t="shared" si="300"/>
        <v>0</v>
      </c>
      <c r="W975" s="222">
        <f t="shared" si="301"/>
        <v>0</v>
      </c>
      <c r="X975" s="71">
        <v>0</v>
      </c>
      <c r="Y975" s="222">
        <v>0</v>
      </c>
      <c r="Z975" s="222">
        <v>0</v>
      </c>
      <c r="AA975" s="222">
        <v>0</v>
      </c>
      <c r="AB975" s="222">
        <v>0</v>
      </c>
      <c r="AC975" s="222">
        <v>0</v>
      </c>
      <c r="AD975" s="222">
        <v>0</v>
      </c>
      <c r="AE975" s="222">
        <v>0</v>
      </c>
      <c r="AF975" s="239"/>
      <c r="AG975" s="240"/>
    </row>
    <row r="976" spans="1:33" s="70" customFormat="1" ht="17.25" customHeight="1">
      <c r="A976" s="231"/>
      <c r="B976" s="233"/>
      <c r="C976" s="222"/>
      <c r="D976" s="222"/>
      <c r="E976" s="98"/>
      <c r="F976" s="98"/>
      <c r="G976" s="222"/>
      <c r="H976" s="222"/>
      <c r="I976" s="222"/>
      <c r="J976" s="222"/>
      <c r="K976" s="222"/>
      <c r="L976" s="222"/>
      <c r="M976" s="222"/>
      <c r="N976" s="222"/>
      <c r="O976" s="222"/>
      <c r="P976" s="222"/>
      <c r="Q976" s="222"/>
      <c r="R976" s="9"/>
      <c r="S976" s="99"/>
      <c r="T976" s="99"/>
      <c r="U976" s="223" t="s">
        <v>244</v>
      </c>
      <c r="V976" s="222">
        <f t="shared" si="300"/>
        <v>0</v>
      </c>
      <c r="W976" s="222">
        <f t="shared" si="301"/>
        <v>0</v>
      </c>
      <c r="X976" s="71">
        <v>0</v>
      </c>
      <c r="Y976" s="222">
        <v>0</v>
      </c>
      <c r="Z976" s="222">
        <v>0</v>
      </c>
      <c r="AA976" s="222">
        <v>0</v>
      </c>
      <c r="AB976" s="222">
        <v>0</v>
      </c>
      <c r="AC976" s="222">
        <v>0</v>
      </c>
      <c r="AD976" s="222">
        <v>0</v>
      </c>
      <c r="AE976" s="222">
        <v>0</v>
      </c>
      <c r="AF976" s="239"/>
      <c r="AG976" s="240"/>
    </row>
    <row r="977" spans="1:33" s="127" customFormat="1" ht="17.25" customHeight="1" thickBot="1">
      <c r="A977" s="257"/>
      <c r="B977" s="233"/>
      <c r="C977" s="100"/>
      <c r="D977" s="222"/>
      <c r="E977" s="98"/>
      <c r="F977" s="98"/>
      <c r="G977" s="222"/>
      <c r="H977" s="222"/>
      <c r="I977" s="222"/>
      <c r="J977" s="222"/>
      <c r="K977" s="222"/>
      <c r="L977" s="222"/>
      <c r="M977" s="222"/>
      <c r="N977" s="222"/>
      <c r="O977" s="222"/>
      <c r="P977" s="222"/>
      <c r="Q977" s="222"/>
      <c r="R977" s="9"/>
      <c r="S977" s="220"/>
      <c r="T977" s="220"/>
      <c r="U977" s="223" t="s">
        <v>245</v>
      </c>
      <c r="V977" s="222">
        <f t="shared" si="300"/>
        <v>0</v>
      </c>
      <c r="W977" s="222">
        <f t="shared" si="301"/>
        <v>0</v>
      </c>
      <c r="X977" s="71">
        <v>0</v>
      </c>
      <c r="Y977" s="222">
        <v>0</v>
      </c>
      <c r="Z977" s="222">
        <v>0</v>
      </c>
      <c r="AA977" s="222">
        <v>0</v>
      </c>
      <c r="AB977" s="222">
        <v>0</v>
      </c>
      <c r="AC977" s="222">
        <v>0</v>
      </c>
      <c r="AD977" s="222">
        <v>0</v>
      </c>
      <c r="AE977" s="222">
        <v>0</v>
      </c>
      <c r="AF977" s="273"/>
      <c r="AG977" s="274"/>
    </row>
    <row r="978" spans="1:33" s="67" customFormat="1" ht="17.25" customHeight="1">
      <c r="A978" s="298"/>
      <c r="B978" s="269" t="s">
        <v>261</v>
      </c>
      <c r="C978" s="120" t="s">
        <v>12</v>
      </c>
      <c r="D978" s="69">
        <f>SUM(D979:D985)</f>
        <v>0</v>
      </c>
      <c r="E978" s="69">
        <f aca="true" t="shared" si="302" ref="E978:Q978">SUM(E979:E985)</f>
        <v>0</v>
      </c>
      <c r="F978" s="69">
        <f t="shared" si="302"/>
        <v>9</v>
      </c>
      <c r="G978" s="69">
        <f t="shared" si="302"/>
        <v>1</v>
      </c>
      <c r="H978" s="69">
        <f t="shared" si="302"/>
        <v>43</v>
      </c>
      <c r="I978" s="69">
        <f t="shared" si="302"/>
        <v>3</v>
      </c>
      <c r="J978" s="69">
        <f t="shared" si="302"/>
        <v>1</v>
      </c>
      <c r="K978" s="69">
        <f t="shared" si="302"/>
        <v>1</v>
      </c>
      <c r="L978" s="69">
        <f t="shared" si="302"/>
        <v>0</v>
      </c>
      <c r="M978" s="69">
        <f t="shared" si="302"/>
        <v>0</v>
      </c>
      <c r="N978" s="69">
        <f t="shared" si="302"/>
        <v>0</v>
      </c>
      <c r="O978" s="69">
        <f t="shared" si="302"/>
        <v>0</v>
      </c>
      <c r="P978" s="69">
        <f t="shared" si="302"/>
        <v>1</v>
      </c>
      <c r="Q978" s="69">
        <f t="shared" si="302"/>
        <v>0</v>
      </c>
      <c r="R978" s="95"/>
      <c r="S978" s="96"/>
      <c r="T978" s="96"/>
      <c r="U978" s="68" t="s">
        <v>12</v>
      </c>
      <c r="V978" s="69">
        <f>SUM(V979:V985)</f>
        <v>2441542.001</v>
      </c>
      <c r="W978" s="69">
        <f>SUM(W979:W985)</f>
        <v>308183.5</v>
      </c>
      <c r="X978" s="69">
        <f>SUM(X979:X985)</f>
        <v>2040113.53</v>
      </c>
      <c r="Y978" s="69">
        <f aca="true" t="shared" si="303" ref="Y978:AE978">SUM(Y979:Y985)</f>
        <v>288482.7</v>
      </c>
      <c r="Z978" s="69">
        <f t="shared" si="303"/>
        <v>231896</v>
      </c>
      <c r="AA978" s="69">
        <f t="shared" si="303"/>
        <v>0</v>
      </c>
      <c r="AB978" s="69">
        <f t="shared" si="303"/>
        <v>116217.98</v>
      </c>
      <c r="AC978" s="69">
        <f t="shared" si="303"/>
        <v>19700.8</v>
      </c>
      <c r="AD978" s="69">
        <f t="shared" si="303"/>
        <v>53314.491</v>
      </c>
      <c r="AE978" s="69">
        <f t="shared" si="303"/>
        <v>0</v>
      </c>
      <c r="AF978" s="128"/>
      <c r="AG978" s="129"/>
    </row>
    <row r="979" spans="1:33" s="70" customFormat="1" ht="17.25" customHeight="1">
      <c r="A979" s="299"/>
      <c r="B979" s="270"/>
      <c r="C979" s="112">
        <v>2024</v>
      </c>
      <c r="D979" s="113">
        <f aca="true" t="shared" si="304" ref="D979:Q979">D635+D643+D651+D659+D667+D675+D683+D691+D699+D707+D715+D723+D731+D739+D747+D755+D763+D771+D779+D787+D795+D803+D811+D819+D827+D835+D843+D851+D859+D963+D867</f>
        <v>0</v>
      </c>
      <c r="E979" s="113">
        <f t="shared" si="304"/>
        <v>0</v>
      </c>
      <c r="F979" s="113">
        <f t="shared" si="304"/>
        <v>3</v>
      </c>
      <c r="G979" s="113">
        <f t="shared" si="304"/>
        <v>1</v>
      </c>
      <c r="H979" s="113">
        <f>H635+H643+H651+H659+H667+H675+H683+H691+H699+H707+H715+H723+H731+H739+H747+H755+H763+H771+H779+H787+H795+H803+H811+H819+H827+H835+H843+H851+H859+H963+H867+H955+H971</f>
        <v>5</v>
      </c>
      <c r="I979" s="113">
        <f t="shared" si="304"/>
        <v>3</v>
      </c>
      <c r="J979" s="113">
        <f t="shared" si="304"/>
        <v>1</v>
      </c>
      <c r="K979" s="113">
        <f t="shared" si="304"/>
        <v>1</v>
      </c>
      <c r="L979" s="113">
        <f t="shared" si="304"/>
        <v>0</v>
      </c>
      <c r="M979" s="113">
        <f t="shared" si="304"/>
        <v>0</v>
      </c>
      <c r="N979" s="113">
        <f t="shared" si="304"/>
        <v>0</v>
      </c>
      <c r="O979" s="113">
        <f t="shared" si="304"/>
        <v>0</v>
      </c>
      <c r="P979" s="113">
        <f t="shared" si="304"/>
        <v>1</v>
      </c>
      <c r="Q979" s="113">
        <f t="shared" si="304"/>
        <v>0</v>
      </c>
      <c r="R979" s="9"/>
      <c r="S979" s="65"/>
      <c r="T979" s="114"/>
      <c r="U979" s="115" t="s">
        <v>81</v>
      </c>
      <c r="V979" s="113">
        <f>X979+Z979+AB979+AD979</f>
        <v>650051.261</v>
      </c>
      <c r="W979" s="113">
        <f>W635+W643+W651+W659+W667+W675+W683+W691+W699+W707+W715+W723+W731+W739+W747+W755+W763+W771+W779+W787+W795+W803+W811+W819+W827+W835+W843+W851+W859+W963+W867</f>
        <v>308183.5</v>
      </c>
      <c r="X979" s="113">
        <f aca="true" t="shared" si="305" ref="X979:X985">X635+X643+X651+X659+X667+X675+X683+X691+X699+X707+X715+X723+X731+X739+X747+X755+X763+X771+X779+X787+X795+X803+X811+X819+X827+X835+X843+X851+X859+X963+X867+X971+X955</f>
        <v>319151.48999999993</v>
      </c>
      <c r="Y979" s="113">
        <f aca="true" t="shared" si="306" ref="Y979:AE979">Y635+Y643+Y651+Y659+Y667+Y675+Y683+Y691+Y699+Y707+Y715+Y723+Y731+Y739+Y747+Y755+Y763+Y771+Y779+Y787+Y795+Y803+Y811+Y819+Y827+Y835+Y843+Y851+Y859+Y963+Y867</f>
        <v>288482.7</v>
      </c>
      <c r="Z979" s="113">
        <f t="shared" si="306"/>
        <v>231896</v>
      </c>
      <c r="AA979" s="113">
        <f t="shared" si="306"/>
        <v>0</v>
      </c>
      <c r="AB979" s="113">
        <f t="shared" si="306"/>
        <v>45689.28</v>
      </c>
      <c r="AC979" s="113">
        <f t="shared" si="306"/>
        <v>19700.8</v>
      </c>
      <c r="AD979" s="113">
        <f t="shared" si="306"/>
        <v>53314.491</v>
      </c>
      <c r="AE979" s="113">
        <f t="shared" si="306"/>
        <v>0</v>
      </c>
      <c r="AF979" s="278"/>
      <c r="AG979" s="279"/>
    </row>
    <row r="980" spans="1:33" s="70" customFormat="1" ht="17.25" customHeight="1">
      <c r="A980" s="299"/>
      <c r="B980" s="270"/>
      <c r="C980" s="116">
        <v>2025</v>
      </c>
      <c r="D980" s="113">
        <f aca="true" t="shared" si="307" ref="D980:Q980">D636+D644+D652+D660+D668+D676+D684+D692+D700+D708+D716+D724+D732+D740+D748+D756+D764+D772+D780+D788+D796+D804+D812+D820+D828+D836+D844+D852+D860+D964+D868</f>
        <v>0</v>
      </c>
      <c r="E980" s="113">
        <f t="shared" si="307"/>
        <v>0</v>
      </c>
      <c r="F980" s="113">
        <f t="shared" si="307"/>
        <v>0</v>
      </c>
      <c r="G980" s="113">
        <f t="shared" si="307"/>
        <v>0</v>
      </c>
      <c r="H980" s="113">
        <f aca="true" t="shared" si="308" ref="H980:H985">H636+H644+H652+H660+H668+H676+H684+H692+H700+H708+H716+H724+H732+H740+H748+H756+H764+H772+H780+H788+H796+H804+H812+H820+H828+H836+H844+H852+H860+H964+H868+H956+H972</f>
        <v>5</v>
      </c>
      <c r="I980" s="113">
        <f t="shared" si="307"/>
        <v>0</v>
      </c>
      <c r="J980" s="113">
        <f t="shared" si="307"/>
        <v>0</v>
      </c>
      <c r="K980" s="113">
        <f t="shared" si="307"/>
        <v>0</v>
      </c>
      <c r="L980" s="113">
        <f t="shared" si="307"/>
        <v>0</v>
      </c>
      <c r="M980" s="113">
        <f t="shared" si="307"/>
        <v>0</v>
      </c>
      <c r="N980" s="113">
        <f t="shared" si="307"/>
        <v>0</v>
      </c>
      <c r="O980" s="113">
        <f t="shared" si="307"/>
        <v>0</v>
      </c>
      <c r="P980" s="113">
        <f t="shared" si="307"/>
        <v>0</v>
      </c>
      <c r="Q980" s="113">
        <f t="shared" si="307"/>
        <v>0</v>
      </c>
      <c r="R980" s="9"/>
      <c r="S980" s="99"/>
      <c r="T980" s="99"/>
      <c r="U980" s="115" t="s">
        <v>82</v>
      </c>
      <c r="V980" s="113">
        <f>X980+Z980+AB980+AD980</f>
        <v>96454.54</v>
      </c>
      <c r="W980" s="113">
        <f aca="true" t="shared" si="309" ref="W980:AE980">W636+W644+W652+W660+W668+W676+W684+W692+W700+W708+W716+W724+W732+W740+W748+W756+W764+W772+W780+W788+W796+W804+W812+W820+W828+W836+W844+W852+W860+W964+W868</f>
        <v>0</v>
      </c>
      <c r="X980" s="113">
        <f t="shared" si="305"/>
        <v>25925.84</v>
      </c>
      <c r="Y980" s="113">
        <f t="shared" si="309"/>
        <v>0</v>
      </c>
      <c r="Z980" s="113">
        <f t="shared" si="309"/>
        <v>0</v>
      </c>
      <c r="AA980" s="113">
        <f t="shared" si="309"/>
        <v>0</v>
      </c>
      <c r="AB980" s="113">
        <f t="shared" si="309"/>
        <v>70528.7</v>
      </c>
      <c r="AC980" s="113">
        <f t="shared" si="309"/>
        <v>0</v>
      </c>
      <c r="AD980" s="113">
        <f t="shared" si="309"/>
        <v>0</v>
      </c>
      <c r="AE980" s="113">
        <f t="shared" si="309"/>
        <v>0</v>
      </c>
      <c r="AF980" s="278"/>
      <c r="AG980" s="279"/>
    </row>
    <row r="981" spans="1:33" s="70" customFormat="1" ht="17.25" customHeight="1">
      <c r="A981" s="299"/>
      <c r="B981" s="270"/>
      <c r="C981" s="116">
        <v>2026</v>
      </c>
      <c r="D981" s="113">
        <f aca="true" t="shared" si="310" ref="D981:Q981">D637+D645+D653+D661+D669+D677+D685+D693+D701+D709+D717+D725+D733+D741+D749+D757+D765+D773+D781+D789+D797+D805+D813+D821+D829+D837+D845+D853+D861+D965+D869</f>
        <v>0</v>
      </c>
      <c r="E981" s="113">
        <f t="shared" si="310"/>
        <v>0</v>
      </c>
      <c r="F981" s="113">
        <f t="shared" si="310"/>
        <v>0</v>
      </c>
      <c r="G981" s="113">
        <f t="shared" si="310"/>
        <v>0</v>
      </c>
      <c r="H981" s="113">
        <f t="shared" si="308"/>
        <v>2</v>
      </c>
      <c r="I981" s="113">
        <f t="shared" si="310"/>
        <v>0</v>
      </c>
      <c r="J981" s="113">
        <f t="shared" si="310"/>
        <v>0</v>
      </c>
      <c r="K981" s="113">
        <f t="shared" si="310"/>
        <v>0</v>
      </c>
      <c r="L981" s="113">
        <f t="shared" si="310"/>
        <v>0</v>
      </c>
      <c r="M981" s="113">
        <f t="shared" si="310"/>
        <v>0</v>
      </c>
      <c r="N981" s="113">
        <f t="shared" si="310"/>
        <v>0</v>
      </c>
      <c r="O981" s="113">
        <f t="shared" si="310"/>
        <v>0</v>
      </c>
      <c r="P981" s="113">
        <f t="shared" si="310"/>
        <v>0</v>
      </c>
      <c r="Q981" s="113">
        <f t="shared" si="310"/>
        <v>0</v>
      </c>
      <c r="R981" s="9"/>
      <c r="S981" s="65"/>
      <c r="T981" s="65"/>
      <c r="U981" s="115" t="s">
        <v>236</v>
      </c>
      <c r="V981" s="113">
        <f>X981+Z981+AB981+AD981</f>
        <v>299312.1</v>
      </c>
      <c r="W981" s="113">
        <f aca="true" t="shared" si="311" ref="W981:AE981">W637+W645+W653+W661+W669+W677+W685+W693+W701+W709+W717+W725+W733+W741+W749+W757+W765+W773+W781+W789+W797+W805+W813+W821+W829+W837+W845+W853+W861+W965+W869</f>
        <v>0</v>
      </c>
      <c r="X981" s="113">
        <f>X637+X645+X653+X661+X669+X677+X685+X693+X701+X709+X717+X725+X733+X741+X749+X757+X765+X773+X781+X789+X797+X805+X813+X821+X829+X837+X845+X853+X861+X965+X869+X973+X957</f>
        <v>299312.1</v>
      </c>
      <c r="Y981" s="113">
        <f t="shared" si="311"/>
        <v>0</v>
      </c>
      <c r="Z981" s="113">
        <f t="shared" si="311"/>
        <v>0</v>
      </c>
      <c r="AA981" s="113">
        <f t="shared" si="311"/>
        <v>0</v>
      </c>
      <c r="AB981" s="113">
        <f t="shared" si="311"/>
        <v>0</v>
      </c>
      <c r="AC981" s="113">
        <f t="shared" si="311"/>
        <v>0</v>
      </c>
      <c r="AD981" s="113">
        <f t="shared" si="311"/>
        <v>0</v>
      </c>
      <c r="AE981" s="113">
        <f t="shared" si="311"/>
        <v>0</v>
      </c>
      <c r="AF981" s="278"/>
      <c r="AG981" s="279"/>
    </row>
    <row r="982" spans="1:33" s="70" customFormat="1" ht="17.25" customHeight="1">
      <c r="A982" s="299"/>
      <c r="B982" s="270"/>
      <c r="C982" s="116">
        <v>2027</v>
      </c>
      <c r="D982" s="113">
        <f aca="true" t="shared" si="312" ref="D982:Q982">D638+D646+D654+D662+D670+D678+D686+D694+D702+D710+D718+D726+D734+D742+D750+D758+D766+D774+D782+D790+D798+D806+D814+D822+D830+D838+D846+D854+D862+D966+D870</f>
        <v>0</v>
      </c>
      <c r="E982" s="113">
        <f t="shared" si="312"/>
        <v>0</v>
      </c>
      <c r="F982" s="113">
        <f t="shared" si="312"/>
        <v>1</v>
      </c>
      <c r="G982" s="113">
        <f t="shared" si="312"/>
        <v>0</v>
      </c>
      <c r="H982" s="113">
        <f t="shared" si="308"/>
        <v>17</v>
      </c>
      <c r="I982" s="113">
        <f t="shared" si="312"/>
        <v>0</v>
      </c>
      <c r="J982" s="113">
        <f t="shared" si="312"/>
        <v>0</v>
      </c>
      <c r="K982" s="113">
        <f t="shared" si="312"/>
        <v>0</v>
      </c>
      <c r="L982" s="113">
        <f t="shared" si="312"/>
        <v>0</v>
      </c>
      <c r="M982" s="113">
        <f t="shared" si="312"/>
        <v>0</v>
      </c>
      <c r="N982" s="113">
        <f t="shared" si="312"/>
        <v>0</v>
      </c>
      <c r="O982" s="113">
        <f t="shared" si="312"/>
        <v>0</v>
      </c>
      <c r="P982" s="113">
        <f t="shared" si="312"/>
        <v>0</v>
      </c>
      <c r="Q982" s="113">
        <f t="shared" si="312"/>
        <v>0</v>
      </c>
      <c r="R982" s="9"/>
      <c r="S982" s="99"/>
      <c r="T982" s="65"/>
      <c r="U982" s="115" t="s">
        <v>237</v>
      </c>
      <c r="V982" s="113">
        <f aca="true" t="shared" si="313" ref="V982:AE982">V638+V646+V654+V662+V670+V678+V686+V694+V702+V710+V718+V726+V734+V742+V750+V758+V766+V774+V782+V790+V798+V806+V814+V822+V830+V838+V846+V854+V862+V966+V870</f>
        <v>433110</v>
      </c>
      <c r="W982" s="113">
        <f t="shared" si="313"/>
        <v>0</v>
      </c>
      <c r="X982" s="113">
        <f t="shared" si="305"/>
        <v>433110</v>
      </c>
      <c r="Y982" s="113">
        <f t="shared" si="313"/>
        <v>0</v>
      </c>
      <c r="Z982" s="113">
        <f t="shared" si="313"/>
        <v>0</v>
      </c>
      <c r="AA982" s="113">
        <f t="shared" si="313"/>
        <v>0</v>
      </c>
      <c r="AB982" s="113">
        <f t="shared" si="313"/>
        <v>0</v>
      </c>
      <c r="AC982" s="113">
        <f t="shared" si="313"/>
        <v>0</v>
      </c>
      <c r="AD982" s="113">
        <f t="shared" si="313"/>
        <v>0</v>
      </c>
      <c r="AE982" s="113">
        <f t="shared" si="313"/>
        <v>0</v>
      </c>
      <c r="AF982" s="278"/>
      <c r="AG982" s="279"/>
    </row>
    <row r="983" spans="1:33" s="70" customFormat="1" ht="17.25" customHeight="1">
      <c r="A983" s="299"/>
      <c r="B983" s="270"/>
      <c r="C983" s="116">
        <v>2028</v>
      </c>
      <c r="D983" s="113">
        <f aca="true" t="shared" si="314" ref="D983:Q983">D639+D647+D655+D663+D671+D679+D687+D695+D703+D711+D719+D727+D735+D743+D751+D759+D767+D775+D783+D791+D799+D807+D815+D823+D831+D839+D847+D855+D863+D967</f>
        <v>0</v>
      </c>
      <c r="E983" s="113">
        <f t="shared" si="314"/>
        <v>0</v>
      </c>
      <c r="F983" s="113">
        <f t="shared" si="314"/>
        <v>3</v>
      </c>
      <c r="G983" s="113">
        <f t="shared" si="314"/>
        <v>0</v>
      </c>
      <c r="H983" s="113">
        <f t="shared" si="308"/>
        <v>6</v>
      </c>
      <c r="I983" s="113">
        <f t="shared" si="314"/>
        <v>0</v>
      </c>
      <c r="J983" s="113">
        <f t="shared" si="314"/>
        <v>0</v>
      </c>
      <c r="K983" s="113">
        <f t="shared" si="314"/>
        <v>0</v>
      </c>
      <c r="L983" s="113">
        <f t="shared" si="314"/>
        <v>0</v>
      </c>
      <c r="M983" s="113">
        <f t="shared" si="314"/>
        <v>0</v>
      </c>
      <c r="N983" s="113">
        <f t="shared" si="314"/>
        <v>0</v>
      </c>
      <c r="O983" s="113">
        <f t="shared" si="314"/>
        <v>0</v>
      </c>
      <c r="P983" s="113">
        <f t="shared" si="314"/>
        <v>0</v>
      </c>
      <c r="Q983" s="113">
        <f t="shared" si="314"/>
        <v>0</v>
      </c>
      <c r="R983" s="9"/>
      <c r="S983" s="65"/>
      <c r="T983" s="99"/>
      <c r="U983" s="115" t="s">
        <v>238</v>
      </c>
      <c r="V983" s="113">
        <f>V639+V647+V655+V663+V671+V679+V687+V695+V703+V711+V719+V727+V735+V743+V751+V759+V767+V775+V783+V791+V799+V807+V815+V823+V831+V839+V847+V855+V863+V967+V871</f>
        <v>348521.3</v>
      </c>
      <c r="W983" s="113">
        <f aca="true" t="shared" si="315" ref="W983:AE983">W639+W647+W655+W663+W671+W679+W687+W695+W703+W711+W719+W727+W735+W743+W751+W759+W767+W775+W783+W791+W799+W807+W815+W823+W831+W839+W847+W855+W863+W967</f>
        <v>0</v>
      </c>
      <c r="X983" s="113">
        <f t="shared" si="305"/>
        <v>348521.3</v>
      </c>
      <c r="Y983" s="113">
        <f t="shared" si="315"/>
        <v>0</v>
      </c>
      <c r="Z983" s="113">
        <f t="shared" si="315"/>
        <v>0</v>
      </c>
      <c r="AA983" s="113">
        <f t="shared" si="315"/>
        <v>0</v>
      </c>
      <c r="AB983" s="113">
        <f t="shared" si="315"/>
        <v>0</v>
      </c>
      <c r="AC983" s="113">
        <f t="shared" si="315"/>
        <v>0</v>
      </c>
      <c r="AD983" s="113">
        <f t="shared" si="315"/>
        <v>0</v>
      </c>
      <c r="AE983" s="113">
        <f t="shared" si="315"/>
        <v>0</v>
      </c>
      <c r="AF983" s="278"/>
      <c r="AG983" s="279"/>
    </row>
    <row r="984" spans="1:33" s="117" customFormat="1" ht="17.25" customHeight="1">
      <c r="A984" s="299"/>
      <c r="B984" s="270"/>
      <c r="C984" s="116">
        <v>2029</v>
      </c>
      <c r="D984" s="113">
        <f aca="true" t="shared" si="316" ref="D984:Q984">D640+D648+D656+D664+D672+D680+D688+D696+D704+D712+D720+D728+D736+D744+D752+D760+D768+D776+D784+D792+D800+D808+D816+D824+D832+D840+D848+D856+D864+D968</f>
        <v>0</v>
      </c>
      <c r="E984" s="113">
        <f t="shared" si="316"/>
        <v>0</v>
      </c>
      <c r="F984" s="113">
        <f t="shared" si="316"/>
        <v>2</v>
      </c>
      <c r="G984" s="113">
        <f t="shared" si="316"/>
        <v>0</v>
      </c>
      <c r="H984" s="113">
        <f t="shared" si="308"/>
        <v>5</v>
      </c>
      <c r="I984" s="113">
        <f t="shared" si="316"/>
        <v>0</v>
      </c>
      <c r="J984" s="113">
        <f t="shared" si="316"/>
        <v>0</v>
      </c>
      <c r="K984" s="113">
        <f t="shared" si="316"/>
        <v>0</v>
      </c>
      <c r="L984" s="113">
        <f t="shared" si="316"/>
        <v>0</v>
      </c>
      <c r="M984" s="113">
        <f t="shared" si="316"/>
        <v>0</v>
      </c>
      <c r="N984" s="113">
        <f t="shared" si="316"/>
        <v>0</v>
      </c>
      <c r="O984" s="113">
        <f t="shared" si="316"/>
        <v>0</v>
      </c>
      <c r="P984" s="113">
        <f t="shared" si="316"/>
        <v>0</v>
      </c>
      <c r="Q984" s="113">
        <f t="shared" si="316"/>
        <v>0</v>
      </c>
      <c r="R984" s="124"/>
      <c r="S984" s="65"/>
      <c r="T984" s="65"/>
      <c r="U984" s="115" t="s">
        <v>244</v>
      </c>
      <c r="V984" s="113">
        <f>V640+V648+V656+V664+V672+V680+V688+V696+V704+V712+V720+V728+V736+V744+V752+V760+V768+V776+V784+V792+V800+V808+V816+V824+V832+V840+V848+V856+V864+V968+V872</f>
        <v>238829.8</v>
      </c>
      <c r="W984" s="113">
        <f aca="true" t="shared" si="317" ref="W984:AE984">W640+W648+W656+W664+W672+W680+W688+W696+W704+W712+W720+W728+W736+W744+W752+W760+W768+W776+W784+W792+W800+W808+W816+W824+W832+W840+W848+W856+W864+W968</f>
        <v>0</v>
      </c>
      <c r="X984" s="113">
        <f t="shared" si="305"/>
        <v>238829.8</v>
      </c>
      <c r="Y984" s="113">
        <f t="shared" si="317"/>
        <v>0</v>
      </c>
      <c r="Z984" s="113">
        <f t="shared" si="317"/>
        <v>0</v>
      </c>
      <c r="AA984" s="113">
        <f t="shared" si="317"/>
        <v>0</v>
      </c>
      <c r="AB984" s="113">
        <f t="shared" si="317"/>
        <v>0</v>
      </c>
      <c r="AC984" s="113">
        <f t="shared" si="317"/>
        <v>0</v>
      </c>
      <c r="AD984" s="113">
        <f t="shared" si="317"/>
        <v>0</v>
      </c>
      <c r="AE984" s="113">
        <f t="shared" si="317"/>
        <v>0</v>
      </c>
      <c r="AF984" s="278"/>
      <c r="AG984" s="279"/>
    </row>
    <row r="985" spans="1:33" s="70" customFormat="1" ht="17.25" customHeight="1" thickBot="1">
      <c r="A985" s="300"/>
      <c r="B985" s="271"/>
      <c r="C985" s="118">
        <v>2030</v>
      </c>
      <c r="D985" s="113">
        <f aca="true" t="shared" si="318" ref="D985:Q985">D641+D649+D657+D665+D673+D681+D689+D697+D705+D713+D721+D729+D737+D745+D753+D761+D769+D777+D785+D793+D801+D809+D817+D825+D833+D841+D849+D857+D865+D969</f>
        <v>0</v>
      </c>
      <c r="E985" s="113">
        <f t="shared" si="318"/>
        <v>0</v>
      </c>
      <c r="F985" s="113">
        <f t="shared" si="318"/>
        <v>0</v>
      </c>
      <c r="G985" s="113">
        <f t="shared" si="318"/>
        <v>0</v>
      </c>
      <c r="H985" s="113">
        <f t="shared" si="308"/>
        <v>3</v>
      </c>
      <c r="I985" s="113">
        <f t="shared" si="318"/>
        <v>0</v>
      </c>
      <c r="J985" s="113">
        <f t="shared" si="318"/>
        <v>0</v>
      </c>
      <c r="K985" s="113">
        <f t="shared" si="318"/>
        <v>0</v>
      </c>
      <c r="L985" s="113">
        <f t="shared" si="318"/>
        <v>0</v>
      </c>
      <c r="M985" s="113">
        <f t="shared" si="318"/>
        <v>0</v>
      </c>
      <c r="N985" s="113">
        <f t="shared" si="318"/>
        <v>0</v>
      </c>
      <c r="O985" s="113">
        <f t="shared" si="318"/>
        <v>0</v>
      </c>
      <c r="P985" s="113">
        <f t="shared" si="318"/>
        <v>0</v>
      </c>
      <c r="Q985" s="113">
        <f t="shared" si="318"/>
        <v>0</v>
      </c>
      <c r="R985" s="125"/>
      <c r="S985" s="65"/>
      <c r="T985" s="65"/>
      <c r="U985" s="115" t="s">
        <v>245</v>
      </c>
      <c r="V985" s="113">
        <f>V641+V649+V657+V665+V673+V681+V689+V697+V705+V713+V721+V729+V737+V745+V753+V761+V769+V777+V785+V793+V801+V809+V817+V825+V833+V841+V849+V857+V865+V969+V873</f>
        <v>375263</v>
      </c>
      <c r="W985" s="113">
        <f aca="true" t="shared" si="319" ref="W985:AE985">W641+W649+W657+W665+W673+W681+W689+W697+W705+W713+W721+W729+W737+W745+W753+W761+W769+W777+W785+W793+W801+W809+W817+W825+W833+W841+W849+W857+W865+W969</f>
        <v>0</v>
      </c>
      <c r="X985" s="113">
        <f t="shared" si="305"/>
        <v>375263</v>
      </c>
      <c r="Y985" s="113">
        <f t="shared" si="319"/>
        <v>0</v>
      </c>
      <c r="Z985" s="113">
        <f t="shared" si="319"/>
        <v>0</v>
      </c>
      <c r="AA985" s="113">
        <f t="shared" si="319"/>
        <v>0</v>
      </c>
      <c r="AB985" s="113">
        <f t="shared" si="319"/>
        <v>0</v>
      </c>
      <c r="AC985" s="113">
        <f t="shared" si="319"/>
        <v>0</v>
      </c>
      <c r="AD985" s="113">
        <f t="shared" si="319"/>
        <v>0</v>
      </c>
      <c r="AE985" s="113">
        <f t="shared" si="319"/>
        <v>0</v>
      </c>
      <c r="AF985" s="280"/>
      <c r="AG985" s="281"/>
    </row>
    <row r="986" spans="1:33" s="70" customFormat="1" ht="17.25" customHeight="1">
      <c r="A986" s="282" t="s">
        <v>278</v>
      </c>
      <c r="B986" s="283"/>
      <c r="C986" s="283"/>
      <c r="D986" s="283"/>
      <c r="E986" s="283"/>
      <c r="F986" s="283"/>
      <c r="G986" s="283"/>
      <c r="H986" s="283"/>
      <c r="I986" s="283"/>
      <c r="J986" s="283"/>
      <c r="K986" s="283"/>
      <c r="L986" s="283"/>
      <c r="M986" s="283"/>
      <c r="N986" s="283"/>
      <c r="O986" s="283"/>
      <c r="P986" s="283"/>
      <c r="Q986" s="283"/>
      <c r="R986" s="283"/>
      <c r="S986" s="283"/>
      <c r="T986" s="284"/>
      <c r="U986" s="68" t="s">
        <v>12</v>
      </c>
      <c r="V986" s="69">
        <f aca="true" t="shared" si="320" ref="V986:AE986">SUM(V987:V993)</f>
        <v>2441542.001</v>
      </c>
      <c r="W986" s="69">
        <f t="shared" si="320"/>
        <v>308183.5</v>
      </c>
      <c r="X986" s="69">
        <f t="shared" si="320"/>
        <v>2040113.53</v>
      </c>
      <c r="Y986" s="69">
        <f t="shared" si="320"/>
        <v>288482.7</v>
      </c>
      <c r="Z986" s="69">
        <f t="shared" si="320"/>
        <v>231896</v>
      </c>
      <c r="AA986" s="69">
        <f t="shared" si="320"/>
        <v>0</v>
      </c>
      <c r="AB986" s="69">
        <f t="shared" si="320"/>
        <v>116217.98</v>
      </c>
      <c r="AC986" s="69">
        <f t="shared" si="320"/>
        <v>19700.8</v>
      </c>
      <c r="AD986" s="69">
        <f t="shared" si="320"/>
        <v>53314.491</v>
      </c>
      <c r="AE986" s="69">
        <f t="shared" si="320"/>
        <v>0</v>
      </c>
      <c r="AF986" s="253"/>
      <c r="AG986" s="254"/>
    </row>
    <row r="987" spans="1:33" s="70" customFormat="1" ht="17.25" customHeight="1">
      <c r="A987" s="285"/>
      <c r="B987" s="286"/>
      <c r="C987" s="286"/>
      <c r="D987" s="286"/>
      <c r="E987" s="286"/>
      <c r="F987" s="286"/>
      <c r="G987" s="286"/>
      <c r="H987" s="286"/>
      <c r="I987" s="286"/>
      <c r="J987" s="286"/>
      <c r="K987" s="286"/>
      <c r="L987" s="286"/>
      <c r="M987" s="286"/>
      <c r="N987" s="286"/>
      <c r="O987" s="286"/>
      <c r="P987" s="286"/>
      <c r="Q987" s="286"/>
      <c r="R987" s="286"/>
      <c r="S987" s="286"/>
      <c r="T987" s="287"/>
      <c r="U987" s="115" t="s">
        <v>81</v>
      </c>
      <c r="V987" s="130">
        <f>V979</f>
        <v>650051.261</v>
      </c>
      <c r="W987" s="130">
        <f aca="true" t="shared" si="321" ref="W987:AE987">W979</f>
        <v>308183.5</v>
      </c>
      <c r="X987" s="130">
        <f t="shared" si="321"/>
        <v>319151.48999999993</v>
      </c>
      <c r="Y987" s="130">
        <f t="shared" si="321"/>
        <v>288482.7</v>
      </c>
      <c r="Z987" s="130">
        <f t="shared" si="321"/>
        <v>231896</v>
      </c>
      <c r="AA987" s="130">
        <f t="shared" si="321"/>
        <v>0</v>
      </c>
      <c r="AB987" s="130">
        <f t="shared" si="321"/>
        <v>45689.28</v>
      </c>
      <c r="AC987" s="130">
        <f t="shared" si="321"/>
        <v>19700.8</v>
      </c>
      <c r="AD987" s="130">
        <f t="shared" si="321"/>
        <v>53314.491</v>
      </c>
      <c r="AE987" s="130">
        <f t="shared" si="321"/>
        <v>0</v>
      </c>
      <c r="AF987" s="255"/>
      <c r="AG987" s="256"/>
    </row>
    <row r="988" spans="1:33" s="70" customFormat="1" ht="17.25" customHeight="1">
      <c r="A988" s="285"/>
      <c r="B988" s="286"/>
      <c r="C988" s="286"/>
      <c r="D988" s="286"/>
      <c r="E988" s="286"/>
      <c r="F988" s="286"/>
      <c r="G988" s="286"/>
      <c r="H988" s="286"/>
      <c r="I988" s="286"/>
      <c r="J988" s="286"/>
      <c r="K988" s="286"/>
      <c r="L988" s="286"/>
      <c r="M988" s="286"/>
      <c r="N988" s="286"/>
      <c r="O988" s="286"/>
      <c r="P988" s="286"/>
      <c r="Q988" s="286"/>
      <c r="R988" s="286"/>
      <c r="S988" s="286"/>
      <c r="T988" s="287"/>
      <c r="U988" s="115" t="s">
        <v>82</v>
      </c>
      <c r="V988" s="130">
        <f>V980</f>
        <v>96454.54</v>
      </c>
      <c r="W988" s="130">
        <f aca="true" t="shared" si="322" ref="V988:AE993">W980</f>
        <v>0</v>
      </c>
      <c r="X988" s="130">
        <f t="shared" si="322"/>
        <v>25925.84</v>
      </c>
      <c r="Y988" s="130">
        <f t="shared" si="322"/>
        <v>0</v>
      </c>
      <c r="Z988" s="130">
        <f t="shared" si="322"/>
        <v>0</v>
      </c>
      <c r="AA988" s="130">
        <f t="shared" si="322"/>
        <v>0</v>
      </c>
      <c r="AB988" s="130">
        <f t="shared" si="322"/>
        <v>70528.7</v>
      </c>
      <c r="AC988" s="130">
        <f t="shared" si="322"/>
        <v>0</v>
      </c>
      <c r="AD988" s="130">
        <f t="shared" si="322"/>
        <v>0</v>
      </c>
      <c r="AE988" s="130">
        <f t="shared" si="322"/>
        <v>0</v>
      </c>
      <c r="AF988" s="255"/>
      <c r="AG988" s="256"/>
    </row>
    <row r="989" spans="1:33" s="70" customFormat="1" ht="17.25" customHeight="1">
      <c r="A989" s="285"/>
      <c r="B989" s="286"/>
      <c r="C989" s="286"/>
      <c r="D989" s="286"/>
      <c r="E989" s="286"/>
      <c r="F989" s="286"/>
      <c r="G989" s="286"/>
      <c r="H989" s="286"/>
      <c r="I989" s="286"/>
      <c r="J989" s="286"/>
      <c r="K989" s="286"/>
      <c r="L989" s="286"/>
      <c r="M989" s="286"/>
      <c r="N989" s="286"/>
      <c r="O989" s="286"/>
      <c r="P989" s="286"/>
      <c r="Q989" s="286"/>
      <c r="R989" s="286"/>
      <c r="S989" s="286"/>
      <c r="T989" s="287"/>
      <c r="U989" s="115" t="s">
        <v>236</v>
      </c>
      <c r="V989" s="130">
        <f t="shared" si="322"/>
        <v>299312.1</v>
      </c>
      <c r="W989" s="130">
        <f t="shared" si="322"/>
        <v>0</v>
      </c>
      <c r="X989" s="130">
        <f t="shared" si="322"/>
        <v>299312.1</v>
      </c>
      <c r="Y989" s="130">
        <f t="shared" si="322"/>
        <v>0</v>
      </c>
      <c r="Z989" s="130">
        <f t="shared" si="322"/>
        <v>0</v>
      </c>
      <c r="AA989" s="130">
        <f t="shared" si="322"/>
        <v>0</v>
      </c>
      <c r="AB989" s="130">
        <f t="shared" si="322"/>
        <v>0</v>
      </c>
      <c r="AC989" s="130">
        <f t="shared" si="322"/>
        <v>0</v>
      </c>
      <c r="AD989" s="130">
        <f t="shared" si="322"/>
        <v>0</v>
      </c>
      <c r="AE989" s="130">
        <f t="shared" si="322"/>
        <v>0</v>
      </c>
      <c r="AF989" s="255"/>
      <c r="AG989" s="256"/>
    </row>
    <row r="990" spans="1:33" s="70" customFormat="1" ht="17.25" customHeight="1">
      <c r="A990" s="285"/>
      <c r="B990" s="286"/>
      <c r="C990" s="286"/>
      <c r="D990" s="286"/>
      <c r="E990" s="286"/>
      <c r="F990" s="286"/>
      <c r="G990" s="286"/>
      <c r="H990" s="286"/>
      <c r="I990" s="286"/>
      <c r="J990" s="286"/>
      <c r="K990" s="286"/>
      <c r="L990" s="286"/>
      <c r="M990" s="286"/>
      <c r="N990" s="286"/>
      <c r="O990" s="286"/>
      <c r="P990" s="286"/>
      <c r="Q990" s="286"/>
      <c r="R990" s="286"/>
      <c r="S990" s="286"/>
      <c r="T990" s="287"/>
      <c r="U990" s="115" t="s">
        <v>237</v>
      </c>
      <c r="V990" s="130">
        <f t="shared" si="322"/>
        <v>433110</v>
      </c>
      <c r="W990" s="130">
        <f t="shared" si="322"/>
        <v>0</v>
      </c>
      <c r="X990" s="130">
        <f t="shared" si="322"/>
        <v>433110</v>
      </c>
      <c r="Y990" s="130">
        <f t="shared" si="322"/>
        <v>0</v>
      </c>
      <c r="Z990" s="130">
        <f t="shared" si="322"/>
        <v>0</v>
      </c>
      <c r="AA990" s="130">
        <f t="shared" si="322"/>
        <v>0</v>
      </c>
      <c r="AB990" s="130">
        <f t="shared" si="322"/>
        <v>0</v>
      </c>
      <c r="AC990" s="130">
        <f t="shared" si="322"/>
        <v>0</v>
      </c>
      <c r="AD990" s="130">
        <f t="shared" si="322"/>
        <v>0</v>
      </c>
      <c r="AE990" s="130">
        <f t="shared" si="322"/>
        <v>0</v>
      </c>
      <c r="AF990" s="255"/>
      <c r="AG990" s="256"/>
    </row>
    <row r="991" spans="1:33" s="70" customFormat="1" ht="17.25" customHeight="1">
      <c r="A991" s="285"/>
      <c r="B991" s="286"/>
      <c r="C991" s="286"/>
      <c r="D991" s="286"/>
      <c r="E991" s="286"/>
      <c r="F991" s="286"/>
      <c r="G991" s="286"/>
      <c r="H991" s="286"/>
      <c r="I991" s="286"/>
      <c r="J991" s="286"/>
      <c r="K991" s="286"/>
      <c r="L991" s="286"/>
      <c r="M991" s="286"/>
      <c r="N991" s="286"/>
      <c r="O991" s="286"/>
      <c r="P991" s="286"/>
      <c r="Q991" s="286"/>
      <c r="R991" s="286"/>
      <c r="S991" s="286"/>
      <c r="T991" s="287"/>
      <c r="U991" s="115" t="s">
        <v>238</v>
      </c>
      <c r="V991" s="130">
        <f t="shared" si="322"/>
        <v>348521.3</v>
      </c>
      <c r="W991" s="130">
        <f t="shared" si="322"/>
        <v>0</v>
      </c>
      <c r="X991" s="130">
        <f t="shared" si="322"/>
        <v>348521.3</v>
      </c>
      <c r="Y991" s="130">
        <f t="shared" si="322"/>
        <v>0</v>
      </c>
      <c r="Z991" s="130">
        <f t="shared" si="322"/>
        <v>0</v>
      </c>
      <c r="AA991" s="130">
        <f t="shared" si="322"/>
        <v>0</v>
      </c>
      <c r="AB991" s="130">
        <f t="shared" si="322"/>
        <v>0</v>
      </c>
      <c r="AC991" s="130">
        <f t="shared" si="322"/>
        <v>0</v>
      </c>
      <c r="AD991" s="130">
        <f t="shared" si="322"/>
        <v>0</v>
      </c>
      <c r="AE991" s="130">
        <f t="shared" si="322"/>
        <v>0</v>
      </c>
      <c r="AF991" s="255"/>
      <c r="AG991" s="256"/>
    </row>
    <row r="992" spans="1:33" s="70" customFormat="1" ht="17.25" customHeight="1">
      <c r="A992" s="285"/>
      <c r="B992" s="286"/>
      <c r="C992" s="286"/>
      <c r="D992" s="286"/>
      <c r="E992" s="286"/>
      <c r="F992" s="286"/>
      <c r="G992" s="286"/>
      <c r="H992" s="286"/>
      <c r="I992" s="286"/>
      <c r="J992" s="286"/>
      <c r="K992" s="286"/>
      <c r="L992" s="286"/>
      <c r="M992" s="286"/>
      <c r="N992" s="286"/>
      <c r="O992" s="286"/>
      <c r="P992" s="286"/>
      <c r="Q992" s="286"/>
      <c r="R992" s="286"/>
      <c r="S992" s="286"/>
      <c r="T992" s="287"/>
      <c r="U992" s="115" t="s">
        <v>244</v>
      </c>
      <c r="V992" s="130">
        <f t="shared" si="322"/>
        <v>238829.8</v>
      </c>
      <c r="W992" s="130">
        <f t="shared" si="322"/>
        <v>0</v>
      </c>
      <c r="X992" s="130">
        <f t="shared" si="322"/>
        <v>238829.8</v>
      </c>
      <c r="Y992" s="130">
        <f t="shared" si="322"/>
        <v>0</v>
      </c>
      <c r="Z992" s="130">
        <f t="shared" si="322"/>
        <v>0</v>
      </c>
      <c r="AA992" s="130">
        <f t="shared" si="322"/>
        <v>0</v>
      </c>
      <c r="AB992" s="130">
        <f t="shared" si="322"/>
        <v>0</v>
      </c>
      <c r="AC992" s="130">
        <f t="shared" si="322"/>
        <v>0</v>
      </c>
      <c r="AD992" s="130">
        <f t="shared" si="322"/>
        <v>0</v>
      </c>
      <c r="AE992" s="130">
        <f t="shared" si="322"/>
        <v>0</v>
      </c>
      <c r="AF992" s="255"/>
      <c r="AG992" s="256"/>
    </row>
    <row r="993" spans="1:33" s="70" customFormat="1" ht="17.25" customHeight="1">
      <c r="A993" s="285"/>
      <c r="B993" s="286"/>
      <c r="C993" s="286"/>
      <c r="D993" s="286"/>
      <c r="E993" s="286"/>
      <c r="F993" s="286"/>
      <c r="G993" s="286"/>
      <c r="H993" s="286"/>
      <c r="I993" s="286"/>
      <c r="J993" s="286"/>
      <c r="K993" s="286"/>
      <c r="L993" s="286"/>
      <c r="M993" s="286"/>
      <c r="N993" s="286"/>
      <c r="O993" s="286"/>
      <c r="P993" s="286"/>
      <c r="Q993" s="286"/>
      <c r="R993" s="286"/>
      <c r="S993" s="286"/>
      <c r="T993" s="287"/>
      <c r="U993" s="115" t="s">
        <v>245</v>
      </c>
      <c r="V993" s="130">
        <f t="shared" si="322"/>
        <v>375263</v>
      </c>
      <c r="W993" s="130">
        <f t="shared" si="322"/>
        <v>0</v>
      </c>
      <c r="X993" s="130">
        <f t="shared" si="322"/>
        <v>375263</v>
      </c>
      <c r="Y993" s="130">
        <f t="shared" si="322"/>
        <v>0</v>
      </c>
      <c r="Z993" s="130">
        <f t="shared" si="322"/>
        <v>0</v>
      </c>
      <c r="AA993" s="130">
        <f t="shared" si="322"/>
        <v>0</v>
      </c>
      <c r="AB993" s="130">
        <f t="shared" si="322"/>
        <v>0</v>
      </c>
      <c r="AC993" s="130">
        <f t="shared" si="322"/>
        <v>0</v>
      </c>
      <c r="AD993" s="130">
        <f t="shared" si="322"/>
        <v>0</v>
      </c>
      <c r="AE993" s="130">
        <f t="shared" si="322"/>
        <v>0</v>
      </c>
      <c r="AF993" s="255"/>
      <c r="AG993" s="256"/>
    </row>
    <row r="994" spans="1:33" s="67" customFormat="1" ht="17.25" customHeight="1">
      <c r="A994" s="308" t="s">
        <v>69</v>
      </c>
      <c r="B994" s="309"/>
      <c r="C994" s="309"/>
      <c r="D994" s="309"/>
      <c r="E994" s="309"/>
      <c r="F994" s="309"/>
      <c r="G994" s="309"/>
      <c r="H994" s="309"/>
      <c r="I994" s="309"/>
      <c r="J994" s="309"/>
      <c r="K994" s="309"/>
      <c r="L994" s="309"/>
      <c r="M994" s="309"/>
      <c r="N994" s="309"/>
      <c r="O994" s="309"/>
      <c r="P994" s="309"/>
      <c r="Q994" s="309"/>
      <c r="R994" s="309"/>
      <c r="S994" s="309"/>
      <c r="T994" s="309"/>
      <c r="U994" s="309"/>
      <c r="V994" s="309"/>
      <c r="W994" s="309"/>
      <c r="X994" s="309"/>
      <c r="Y994" s="309"/>
      <c r="Z994" s="309"/>
      <c r="AA994" s="309"/>
      <c r="AB994" s="309"/>
      <c r="AC994" s="309"/>
      <c r="AD994" s="309"/>
      <c r="AE994" s="309"/>
      <c r="AF994" s="309"/>
      <c r="AG994" s="310"/>
    </row>
    <row r="995" spans="1:33" s="67" customFormat="1" ht="35.25" customHeight="1" thickBot="1">
      <c r="A995" s="311" t="s">
        <v>98</v>
      </c>
      <c r="B995" s="312"/>
      <c r="C995" s="312"/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3"/>
    </row>
    <row r="996" spans="1:33" s="67" customFormat="1" ht="17.25" customHeight="1">
      <c r="A996" s="230" t="s">
        <v>43</v>
      </c>
      <c r="B996" s="337" t="s">
        <v>70</v>
      </c>
      <c r="C996" s="305" t="s">
        <v>15</v>
      </c>
      <c r="D996" s="93"/>
      <c r="E996" s="94"/>
      <c r="F996" s="94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5"/>
      <c r="S996" s="96"/>
      <c r="T996" s="96"/>
      <c r="U996" s="68" t="s">
        <v>12</v>
      </c>
      <c r="V996" s="69">
        <f aca="true" t="shared" si="323" ref="V996:AE996">SUM(V997:V1003)</f>
        <v>7000</v>
      </c>
      <c r="W996" s="69">
        <f t="shared" si="323"/>
        <v>0</v>
      </c>
      <c r="X996" s="69">
        <f t="shared" si="323"/>
        <v>7000</v>
      </c>
      <c r="Y996" s="69">
        <f t="shared" si="323"/>
        <v>0</v>
      </c>
      <c r="Z996" s="69">
        <f t="shared" si="323"/>
        <v>0</v>
      </c>
      <c r="AA996" s="69">
        <f t="shared" si="323"/>
        <v>0</v>
      </c>
      <c r="AB996" s="69">
        <f t="shared" si="323"/>
        <v>0</v>
      </c>
      <c r="AC996" s="69">
        <f t="shared" si="323"/>
        <v>0</v>
      </c>
      <c r="AD996" s="69">
        <f t="shared" si="323"/>
        <v>0</v>
      </c>
      <c r="AE996" s="69">
        <f t="shared" si="323"/>
        <v>0</v>
      </c>
      <c r="AF996" s="237" t="s">
        <v>41</v>
      </c>
      <c r="AG996" s="238"/>
    </row>
    <row r="997" spans="1:33" s="67" customFormat="1" ht="17.25" customHeight="1">
      <c r="A997" s="231"/>
      <c r="B997" s="338"/>
      <c r="C997" s="306"/>
      <c r="D997" s="97"/>
      <c r="E997" s="98"/>
      <c r="F997" s="98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"/>
      <c r="S997" s="65"/>
      <c r="T997" s="65"/>
      <c r="U997" s="66" t="s">
        <v>81</v>
      </c>
      <c r="V997" s="97">
        <f aca="true" t="shared" si="324" ref="V997:W1001">X997+Z997+AB997+AD997</f>
        <v>0</v>
      </c>
      <c r="W997" s="97">
        <f t="shared" si="324"/>
        <v>0</v>
      </c>
      <c r="X997" s="71">
        <v>0</v>
      </c>
      <c r="Y997" s="97">
        <v>0</v>
      </c>
      <c r="Z997" s="97">
        <v>0</v>
      </c>
      <c r="AA997" s="97">
        <v>0</v>
      </c>
      <c r="AB997" s="97">
        <v>0</v>
      </c>
      <c r="AC997" s="97">
        <v>0</v>
      </c>
      <c r="AD997" s="97">
        <v>0</v>
      </c>
      <c r="AE997" s="97">
        <v>0</v>
      </c>
      <c r="AF997" s="239"/>
      <c r="AG997" s="240"/>
    </row>
    <row r="998" spans="1:33" s="67" customFormat="1" ht="17.25" customHeight="1">
      <c r="A998" s="231"/>
      <c r="B998" s="338"/>
      <c r="C998" s="306"/>
      <c r="D998" s="97"/>
      <c r="E998" s="98"/>
      <c r="F998" s="98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"/>
      <c r="S998" s="99"/>
      <c r="T998" s="99"/>
      <c r="U998" s="66" t="s">
        <v>82</v>
      </c>
      <c r="V998" s="97">
        <f t="shared" si="324"/>
        <v>0</v>
      </c>
      <c r="W998" s="97">
        <f t="shared" si="324"/>
        <v>0</v>
      </c>
      <c r="X998" s="71">
        <v>0</v>
      </c>
      <c r="Y998" s="97">
        <v>0</v>
      </c>
      <c r="Z998" s="97">
        <v>0</v>
      </c>
      <c r="AA998" s="97">
        <v>0</v>
      </c>
      <c r="AB998" s="97">
        <v>0</v>
      </c>
      <c r="AC998" s="97">
        <v>0</v>
      </c>
      <c r="AD998" s="97">
        <v>0</v>
      </c>
      <c r="AE998" s="97">
        <v>0</v>
      </c>
      <c r="AF998" s="239"/>
      <c r="AG998" s="240"/>
    </row>
    <row r="999" spans="1:33" s="67" customFormat="1" ht="17.25" customHeight="1">
      <c r="A999" s="231"/>
      <c r="B999" s="338"/>
      <c r="C999" s="306"/>
      <c r="D999" s="97"/>
      <c r="E999" s="98"/>
      <c r="F999" s="98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"/>
      <c r="S999" s="65"/>
      <c r="T999" s="65"/>
      <c r="U999" s="66" t="s">
        <v>236</v>
      </c>
      <c r="V999" s="97">
        <f t="shared" si="324"/>
        <v>0</v>
      </c>
      <c r="W999" s="97">
        <f t="shared" si="324"/>
        <v>0</v>
      </c>
      <c r="X999" s="71">
        <v>0</v>
      </c>
      <c r="Y999" s="97">
        <v>0</v>
      </c>
      <c r="Z999" s="97">
        <v>0</v>
      </c>
      <c r="AA999" s="97">
        <v>0</v>
      </c>
      <c r="AB999" s="97">
        <v>0</v>
      </c>
      <c r="AC999" s="97">
        <v>0</v>
      </c>
      <c r="AD999" s="97">
        <v>0</v>
      </c>
      <c r="AE999" s="97">
        <v>0</v>
      </c>
      <c r="AF999" s="239"/>
      <c r="AG999" s="240"/>
    </row>
    <row r="1000" spans="1:33" s="67" customFormat="1" ht="17.25" customHeight="1">
      <c r="A1000" s="231"/>
      <c r="B1000" s="338"/>
      <c r="C1000" s="306"/>
      <c r="D1000" s="97"/>
      <c r="E1000" s="98"/>
      <c r="F1000" s="98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"/>
      <c r="S1000" s="140" t="s">
        <v>284</v>
      </c>
      <c r="T1000" s="140" t="s">
        <v>285</v>
      </c>
      <c r="U1000" s="66" t="s">
        <v>237</v>
      </c>
      <c r="V1000" s="97">
        <f t="shared" si="324"/>
        <v>7000</v>
      </c>
      <c r="W1000" s="97">
        <f t="shared" si="324"/>
        <v>0</v>
      </c>
      <c r="X1000" s="71">
        <v>7000</v>
      </c>
      <c r="Y1000" s="97">
        <v>0</v>
      </c>
      <c r="Z1000" s="97">
        <v>0</v>
      </c>
      <c r="AA1000" s="97">
        <v>0</v>
      </c>
      <c r="AB1000" s="97">
        <v>0</v>
      </c>
      <c r="AC1000" s="97">
        <v>0</v>
      </c>
      <c r="AD1000" s="97">
        <v>0</v>
      </c>
      <c r="AE1000" s="97">
        <v>0</v>
      </c>
      <c r="AF1000" s="239"/>
      <c r="AG1000" s="240"/>
    </row>
    <row r="1001" spans="1:33" s="67" customFormat="1" ht="17.25" customHeight="1">
      <c r="A1001" s="231"/>
      <c r="B1001" s="338"/>
      <c r="C1001" s="306"/>
      <c r="D1001" s="97"/>
      <c r="E1001" s="98"/>
      <c r="F1001" s="98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"/>
      <c r="S1001" s="65"/>
      <c r="T1001" s="65"/>
      <c r="U1001" s="66" t="s">
        <v>238</v>
      </c>
      <c r="V1001" s="97">
        <f t="shared" si="324"/>
        <v>0</v>
      </c>
      <c r="W1001" s="97">
        <f t="shared" si="324"/>
        <v>0</v>
      </c>
      <c r="X1001" s="71">
        <v>0</v>
      </c>
      <c r="Y1001" s="97">
        <v>0</v>
      </c>
      <c r="Z1001" s="97">
        <v>0</v>
      </c>
      <c r="AA1001" s="97">
        <v>0</v>
      </c>
      <c r="AB1001" s="97">
        <v>0</v>
      </c>
      <c r="AC1001" s="97">
        <v>0</v>
      </c>
      <c r="AD1001" s="97">
        <v>0</v>
      </c>
      <c r="AE1001" s="97">
        <v>0</v>
      </c>
      <c r="AF1001" s="239"/>
      <c r="AG1001" s="240"/>
    </row>
    <row r="1002" spans="1:33" s="67" customFormat="1" ht="17.25" customHeight="1">
      <c r="A1002" s="231"/>
      <c r="B1002" s="338"/>
      <c r="C1002" s="97"/>
      <c r="D1002" s="97"/>
      <c r="E1002" s="98"/>
      <c r="F1002" s="98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"/>
      <c r="S1002" s="99"/>
      <c r="T1002" s="99"/>
      <c r="U1002" s="66" t="s">
        <v>244</v>
      </c>
      <c r="V1002" s="97">
        <v>0</v>
      </c>
      <c r="W1002" s="97">
        <v>0</v>
      </c>
      <c r="X1002" s="71">
        <v>0</v>
      </c>
      <c r="Y1002" s="97">
        <v>0</v>
      </c>
      <c r="Z1002" s="97">
        <v>0</v>
      </c>
      <c r="AA1002" s="97">
        <v>0</v>
      </c>
      <c r="AB1002" s="97">
        <v>0</v>
      </c>
      <c r="AC1002" s="97">
        <v>0</v>
      </c>
      <c r="AD1002" s="97">
        <v>0</v>
      </c>
      <c r="AE1002" s="97">
        <v>0</v>
      </c>
      <c r="AF1002" s="239"/>
      <c r="AG1002" s="240"/>
    </row>
    <row r="1003" spans="1:33" s="67" customFormat="1" ht="17.25" customHeight="1" thickBot="1">
      <c r="A1003" s="257"/>
      <c r="B1003" s="339"/>
      <c r="C1003" s="100"/>
      <c r="D1003" s="97"/>
      <c r="E1003" s="98"/>
      <c r="F1003" s="98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"/>
      <c r="S1003" s="65"/>
      <c r="T1003" s="65"/>
      <c r="U1003" s="66" t="s">
        <v>245</v>
      </c>
      <c r="V1003" s="97">
        <f>X1003+Z1003+AB1003+AD1003</f>
        <v>0</v>
      </c>
      <c r="W1003" s="97">
        <f>Y1003+AA1003+AC1003+AE1003</f>
        <v>0</v>
      </c>
      <c r="X1003" s="71">
        <v>0</v>
      </c>
      <c r="Y1003" s="97">
        <v>0</v>
      </c>
      <c r="Z1003" s="97">
        <v>0</v>
      </c>
      <c r="AA1003" s="97">
        <v>0</v>
      </c>
      <c r="AB1003" s="97">
        <v>0</v>
      </c>
      <c r="AC1003" s="97">
        <v>0</v>
      </c>
      <c r="AD1003" s="97">
        <v>0</v>
      </c>
      <c r="AE1003" s="97">
        <v>0</v>
      </c>
      <c r="AF1003" s="273"/>
      <c r="AG1003" s="274"/>
    </row>
    <row r="1004" spans="1:33" s="67" customFormat="1" ht="17.25" customHeight="1">
      <c r="A1004" s="230" t="s">
        <v>44</v>
      </c>
      <c r="B1004" s="232" t="s">
        <v>71</v>
      </c>
      <c r="C1004" s="305" t="s">
        <v>15</v>
      </c>
      <c r="D1004" s="93"/>
      <c r="E1004" s="94"/>
      <c r="F1004" s="94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5"/>
      <c r="S1004" s="96"/>
      <c r="T1004" s="96"/>
      <c r="U1004" s="68" t="s">
        <v>12</v>
      </c>
      <c r="V1004" s="69">
        <f aca="true" t="shared" si="325" ref="V1004:AE1004">SUM(V1005:V1011)</f>
        <v>4400</v>
      </c>
      <c r="W1004" s="69">
        <f t="shared" si="325"/>
        <v>0</v>
      </c>
      <c r="X1004" s="69">
        <f t="shared" si="325"/>
        <v>4400</v>
      </c>
      <c r="Y1004" s="69">
        <f t="shared" si="325"/>
        <v>0</v>
      </c>
      <c r="Z1004" s="69">
        <f t="shared" si="325"/>
        <v>0</v>
      </c>
      <c r="AA1004" s="69">
        <f t="shared" si="325"/>
        <v>0</v>
      </c>
      <c r="AB1004" s="69">
        <f t="shared" si="325"/>
        <v>0</v>
      </c>
      <c r="AC1004" s="69">
        <f t="shared" si="325"/>
        <v>0</v>
      </c>
      <c r="AD1004" s="69">
        <f t="shared" si="325"/>
        <v>0</v>
      </c>
      <c r="AE1004" s="69">
        <f t="shared" si="325"/>
        <v>0</v>
      </c>
      <c r="AF1004" s="237" t="s">
        <v>13</v>
      </c>
      <c r="AG1004" s="238"/>
    </row>
    <row r="1005" spans="1:33" s="67" customFormat="1" ht="17.25" customHeight="1">
      <c r="A1005" s="231"/>
      <c r="B1005" s="233"/>
      <c r="C1005" s="306"/>
      <c r="D1005" s="97"/>
      <c r="E1005" s="98"/>
      <c r="F1005" s="98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"/>
      <c r="S1005" s="65"/>
      <c r="T1005" s="65"/>
      <c r="U1005" s="66" t="s">
        <v>81</v>
      </c>
      <c r="V1005" s="97">
        <f aca="true" t="shared" si="326" ref="V1005:W1009">X1005+Z1005+AB1005+AD1005</f>
        <v>0</v>
      </c>
      <c r="W1005" s="97">
        <f t="shared" si="326"/>
        <v>0</v>
      </c>
      <c r="X1005" s="71">
        <v>0</v>
      </c>
      <c r="Y1005" s="97">
        <v>0</v>
      </c>
      <c r="Z1005" s="97">
        <v>0</v>
      </c>
      <c r="AA1005" s="97">
        <v>0</v>
      </c>
      <c r="AB1005" s="97">
        <v>0</v>
      </c>
      <c r="AC1005" s="97">
        <v>0</v>
      </c>
      <c r="AD1005" s="97">
        <v>0</v>
      </c>
      <c r="AE1005" s="97">
        <v>0</v>
      </c>
      <c r="AF1005" s="239"/>
      <c r="AG1005" s="240"/>
    </row>
    <row r="1006" spans="1:33" s="67" customFormat="1" ht="17.25" customHeight="1">
      <c r="A1006" s="231"/>
      <c r="B1006" s="233"/>
      <c r="C1006" s="306"/>
      <c r="D1006" s="97"/>
      <c r="E1006" s="98"/>
      <c r="F1006" s="98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"/>
      <c r="S1006" s="99"/>
      <c r="T1006" s="99"/>
      <c r="U1006" s="66" t="s">
        <v>82</v>
      </c>
      <c r="V1006" s="97">
        <f t="shared" si="326"/>
        <v>0</v>
      </c>
      <c r="W1006" s="97">
        <f t="shared" si="326"/>
        <v>0</v>
      </c>
      <c r="X1006" s="71">
        <v>0</v>
      </c>
      <c r="Y1006" s="97">
        <v>0</v>
      </c>
      <c r="Z1006" s="97">
        <v>0</v>
      </c>
      <c r="AA1006" s="97">
        <v>0</v>
      </c>
      <c r="AB1006" s="97">
        <v>0</v>
      </c>
      <c r="AC1006" s="97">
        <v>0</v>
      </c>
      <c r="AD1006" s="97">
        <v>0</v>
      </c>
      <c r="AE1006" s="97">
        <v>0</v>
      </c>
      <c r="AF1006" s="239"/>
      <c r="AG1006" s="240"/>
    </row>
    <row r="1007" spans="1:33" s="67" customFormat="1" ht="17.25" customHeight="1">
      <c r="A1007" s="231"/>
      <c r="B1007" s="233"/>
      <c r="C1007" s="306"/>
      <c r="D1007" s="97"/>
      <c r="E1007" s="98"/>
      <c r="F1007" s="98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"/>
      <c r="S1007" s="65"/>
      <c r="T1007" s="65"/>
      <c r="U1007" s="66" t="s">
        <v>236</v>
      </c>
      <c r="V1007" s="97">
        <f t="shared" si="326"/>
        <v>0</v>
      </c>
      <c r="W1007" s="97">
        <f t="shared" si="326"/>
        <v>0</v>
      </c>
      <c r="X1007" s="71">
        <v>0</v>
      </c>
      <c r="Y1007" s="97">
        <v>0</v>
      </c>
      <c r="Z1007" s="97">
        <v>0</v>
      </c>
      <c r="AA1007" s="97">
        <v>0</v>
      </c>
      <c r="AB1007" s="97">
        <v>0</v>
      </c>
      <c r="AC1007" s="97">
        <v>0</v>
      </c>
      <c r="AD1007" s="97">
        <v>0</v>
      </c>
      <c r="AE1007" s="97">
        <v>0</v>
      </c>
      <c r="AF1007" s="239"/>
      <c r="AG1007" s="240"/>
    </row>
    <row r="1008" spans="1:33" s="67" customFormat="1" ht="17.25" customHeight="1">
      <c r="A1008" s="231"/>
      <c r="B1008" s="233"/>
      <c r="C1008" s="306"/>
      <c r="D1008" s="97"/>
      <c r="E1008" s="98"/>
      <c r="F1008" s="98">
        <v>1</v>
      </c>
      <c r="G1008" s="173"/>
      <c r="H1008" s="173">
        <v>1</v>
      </c>
      <c r="I1008" s="97"/>
      <c r="J1008" s="97"/>
      <c r="K1008" s="97"/>
      <c r="L1008" s="97"/>
      <c r="M1008" s="97"/>
      <c r="N1008" s="97"/>
      <c r="O1008" s="97"/>
      <c r="P1008" s="97"/>
      <c r="Q1008" s="97"/>
      <c r="R1008" s="9"/>
      <c r="S1008" s="140" t="s">
        <v>284</v>
      </c>
      <c r="T1008" s="140" t="s">
        <v>285</v>
      </c>
      <c r="U1008" s="66" t="s">
        <v>237</v>
      </c>
      <c r="V1008" s="133">
        <f>X1008+Z1008+AB1008+AD1008</f>
        <v>4400</v>
      </c>
      <c r="W1008" s="133">
        <f>Y1008+AA1008+AC1008+AE1008</f>
        <v>0</v>
      </c>
      <c r="X1008" s="71">
        <v>4400</v>
      </c>
      <c r="Y1008" s="97">
        <v>0</v>
      </c>
      <c r="Z1008" s="97">
        <v>0</v>
      </c>
      <c r="AA1008" s="97">
        <v>0</v>
      </c>
      <c r="AB1008" s="97">
        <v>0</v>
      </c>
      <c r="AC1008" s="97">
        <v>0</v>
      </c>
      <c r="AD1008" s="97">
        <v>0</v>
      </c>
      <c r="AE1008" s="97">
        <v>0</v>
      </c>
      <c r="AF1008" s="239"/>
      <c r="AG1008" s="240"/>
    </row>
    <row r="1009" spans="1:33" s="111" customFormat="1" ht="17.25" customHeight="1">
      <c r="A1009" s="231"/>
      <c r="B1009" s="233"/>
      <c r="C1009" s="306"/>
      <c r="D1009" s="97"/>
      <c r="E1009" s="98"/>
      <c r="F1009" s="98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"/>
      <c r="S1009" s="65"/>
      <c r="T1009" s="65"/>
      <c r="U1009" s="66" t="s">
        <v>238</v>
      </c>
      <c r="V1009" s="97">
        <f t="shared" si="326"/>
        <v>0</v>
      </c>
      <c r="W1009" s="97">
        <f t="shared" si="326"/>
        <v>0</v>
      </c>
      <c r="X1009" s="71">
        <v>0</v>
      </c>
      <c r="Y1009" s="97">
        <v>0</v>
      </c>
      <c r="Z1009" s="97">
        <v>0</v>
      </c>
      <c r="AA1009" s="97">
        <v>0</v>
      </c>
      <c r="AB1009" s="97">
        <v>0</v>
      </c>
      <c r="AC1009" s="97">
        <v>0</v>
      </c>
      <c r="AD1009" s="97">
        <v>0</v>
      </c>
      <c r="AE1009" s="97">
        <v>0</v>
      </c>
      <c r="AF1009" s="239"/>
      <c r="AG1009" s="240"/>
    </row>
    <row r="1010" spans="1:33" s="111" customFormat="1" ht="17.25" customHeight="1">
      <c r="A1010" s="231"/>
      <c r="B1010" s="233"/>
      <c r="C1010" s="97"/>
      <c r="D1010" s="97"/>
      <c r="E1010" s="98"/>
      <c r="F1010" s="98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"/>
      <c r="S1010" s="99"/>
      <c r="T1010" s="99"/>
      <c r="U1010" s="66" t="s">
        <v>244</v>
      </c>
      <c r="V1010" s="97">
        <v>0</v>
      </c>
      <c r="W1010" s="97">
        <v>0</v>
      </c>
      <c r="X1010" s="71">
        <v>0</v>
      </c>
      <c r="Y1010" s="97">
        <v>0</v>
      </c>
      <c r="Z1010" s="97">
        <v>0</v>
      </c>
      <c r="AA1010" s="97">
        <v>0</v>
      </c>
      <c r="AB1010" s="97">
        <v>0</v>
      </c>
      <c r="AC1010" s="97">
        <v>0</v>
      </c>
      <c r="AD1010" s="97">
        <v>0</v>
      </c>
      <c r="AE1010" s="97">
        <v>0</v>
      </c>
      <c r="AF1010" s="239"/>
      <c r="AG1010" s="240"/>
    </row>
    <row r="1011" spans="1:33" s="67" customFormat="1" ht="17.25" customHeight="1" thickBot="1">
      <c r="A1011" s="257"/>
      <c r="B1011" s="272"/>
      <c r="C1011" s="100"/>
      <c r="D1011" s="97"/>
      <c r="E1011" s="98"/>
      <c r="F1011" s="98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"/>
      <c r="S1011" s="65"/>
      <c r="T1011" s="65"/>
      <c r="U1011" s="66" t="s">
        <v>245</v>
      </c>
      <c r="V1011" s="97">
        <f>X1011+Z1011+AB1011+AD1011</f>
        <v>0</v>
      </c>
      <c r="W1011" s="97">
        <f>Y1011+AA1011+AC1011+AE1011</f>
        <v>0</v>
      </c>
      <c r="X1011" s="71">
        <v>0</v>
      </c>
      <c r="Y1011" s="97">
        <v>0</v>
      </c>
      <c r="Z1011" s="97">
        <v>0</v>
      </c>
      <c r="AA1011" s="97">
        <v>0</v>
      </c>
      <c r="AB1011" s="97">
        <v>0</v>
      </c>
      <c r="AC1011" s="97">
        <v>0</v>
      </c>
      <c r="AD1011" s="97">
        <v>0</v>
      </c>
      <c r="AE1011" s="97">
        <v>0</v>
      </c>
      <c r="AF1011" s="273"/>
      <c r="AG1011" s="274"/>
    </row>
    <row r="1012" spans="1:33" s="131" customFormat="1" ht="15.75" customHeight="1">
      <c r="A1012" s="275" t="s">
        <v>46</v>
      </c>
      <c r="B1012" s="329" t="s">
        <v>272</v>
      </c>
      <c r="C1012" s="245" t="s">
        <v>95</v>
      </c>
      <c r="D1012" s="187"/>
      <c r="E1012" s="75"/>
      <c r="F1012" s="75"/>
      <c r="G1012" s="187"/>
      <c r="H1012" s="187"/>
      <c r="I1012" s="187"/>
      <c r="J1012" s="187"/>
      <c r="K1012" s="187"/>
      <c r="L1012" s="187"/>
      <c r="M1012" s="187"/>
      <c r="N1012" s="187"/>
      <c r="O1012" s="187"/>
      <c r="P1012" s="187"/>
      <c r="Q1012" s="187"/>
      <c r="R1012" s="76"/>
      <c r="S1012" s="191"/>
      <c r="T1012" s="191"/>
      <c r="U1012" s="73" t="s">
        <v>12</v>
      </c>
      <c r="V1012" s="78">
        <f aca="true" t="shared" si="327" ref="V1012:AE1012">SUM(V1013:V1019)</f>
        <v>34451.5</v>
      </c>
      <c r="W1012" s="78">
        <f t="shared" si="327"/>
        <v>34451.5</v>
      </c>
      <c r="X1012" s="78">
        <f t="shared" si="327"/>
        <v>34451.5</v>
      </c>
      <c r="Y1012" s="78">
        <f t="shared" si="327"/>
        <v>34451.5</v>
      </c>
      <c r="Z1012" s="78">
        <f t="shared" si="327"/>
        <v>0</v>
      </c>
      <c r="AA1012" s="78">
        <f t="shared" si="327"/>
        <v>0</v>
      </c>
      <c r="AB1012" s="78">
        <f t="shared" si="327"/>
        <v>0</v>
      </c>
      <c r="AC1012" s="78">
        <f t="shared" si="327"/>
        <v>0</v>
      </c>
      <c r="AD1012" s="78">
        <f t="shared" si="327"/>
        <v>0</v>
      </c>
      <c r="AE1012" s="78">
        <f t="shared" si="327"/>
        <v>0</v>
      </c>
      <c r="AF1012" s="331" t="s">
        <v>13</v>
      </c>
      <c r="AG1012" s="332"/>
    </row>
    <row r="1013" spans="1:33" s="131" customFormat="1" ht="15.75" customHeight="1">
      <c r="A1013" s="276"/>
      <c r="B1013" s="244"/>
      <c r="C1013" s="246"/>
      <c r="D1013" s="188"/>
      <c r="E1013" s="82"/>
      <c r="F1013" s="82"/>
      <c r="G1013" s="188"/>
      <c r="H1013" s="188"/>
      <c r="I1013" s="188"/>
      <c r="J1013" s="196">
        <v>1</v>
      </c>
      <c r="K1013" s="196">
        <v>1</v>
      </c>
      <c r="L1013" s="188"/>
      <c r="M1013" s="188"/>
      <c r="N1013" s="188"/>
      <c r="O1013" s="188"/>
      <c r="P1013" s="188"/>
      <c r="Q1013" s="188"/>
      <c r="R1013" s="83" t="s">
        <v>338</v>
      </c>
      <c r="S1013" s="140" t="s">
        <v>284</v>
      </c>
      <c r="T1013" s="140" t="s">
        <v>285</v>
      </c>
      <c r="U1013" s="80" t="s">
        <v>81</v>
      </c>
      <c r="V1013" s="188">
        <f>X1013+Z1013+AB1013+AD1013</f>
        <v>34451.5</v>
      </c>
      <c r="W1013" s="188">
        <f>Y1013+AA1013+AC1013+AE1013</f>
        <v>34451.5</v>
      </c>
      <c r="X1013" s="196">
        <v>34451.5</v>
      </c>
      <c r="Y1013" s="196">
        <v>34451.5</v>
      </c>
      <c r="Z1013" s="188">
        <v>0</v>
      </c>
      <c r="AA1013" s="188">
        <v>0</v>
      </c>
      <c r="AB1013" s="188">
        <v>0</v>
      </c>
      <c r="AC1013" s="188">
        <v>0</v>
      </c>
      <c r="AD1013" s="188">
        <v>0</v>
      </c>
      <c r="AE1013" s="188">
        <v>0</v>
      </c>
      <c r="AF1013" s="333"/>
      <c r="AG1013" s="334"/>
    </row>
    <row r="1014" spans="1:33" s="131" customFormat="1" ht="15.75" customHeight="1">
      <c r="A1014" s="276"/>
      <c r="B1014" s="244"/>
      <c r="C1014" s="246"/>
      <c r="D1014" s="188"/>
      <c r="E1014" s="82"/>
      <c r="F1014" s="82"/>
      <c r="G1014" s="188"/>
      <c r="H1014" s="188"/>
      <c r="I1014" s="188"/>
      <c r="J1014" s="188"/>
      <c r="K1014" s="188"/>
      <c r="L1014" s="188"/>
      <c r="M1014" s="188"/>
      <c r="N1014" s="188"/>
      <c r="O1014" s="188"/>
      <c r="P1014" s="188"/>
      <c r="Q1014" s="188"/>
      <c r="R1014" s="83"/>
      <c r="S1014" s="86"/>
      <c r="T1014" s="86"/>
      <c r="U1014" s="80" t="s">
        <v>82</v>
      </c>
      <c r="V1014" s="188">
        <f aca="true" t="shared" si="328" ref="V1014:W1017">X1014+Z1014+AB1014+AD1014</f>
        <v>0</v>
      </c>
      <c r="W1014" s="188">
        <f t="shared" si="328"/>
        <v>0</v>
      </c>
      <c r="X1014" s="85">
        <v>0</v>
      </c>
      <c r="Y1014" s="188">
        <v>0</v>
      </c>
      <c r="Z1014" s="188">
        <v>0</v>
      </c>
      <c r="AA1014" s="188">
        <v>0</v>
      </c>
      <c r="AB1014" s="188">
        <v>0</v>
      </c>
      <c r="AC1014" s="188">
        <v>0</v>
      </c>
      <c r="AD1014" s="188">
        <v>0</v>
      </c>
      <c r="AE1014" s="188">
        <v>0</v>
      </c>
      <c r="AF1014" s="333"/>
      <c r="AG1014" s="334"/>
    </row>
    <row r="1015" spans="1:33" s="131" customFormat="1" ht="15.75" customHeight="1">
      <c r="A1015" s="276"/>
      <c r="B1015" s="244"/>
      <c r="C1015" s="246"/>
      <c r="D1015" s="188"/>
      <c r="E1015" s="82"/>
      <c r="F1015" s="82"/>
      <c r="G1015" s="188"/>
      <c r="H1015" s="188"/>
      <c r="I1015" s="188"/>
      <c r="J1015" s="188"/>
      <c r="K1015" s="188"/>
      <c r="L1015" s="188"/>
      <c r="M1015" s="188"/>
      <c r="N1015" s="188"/>
      <c r="O1015" s="188"/>
      <c r="P1015" s="188"/>
      <c r="Q1015" s="188"/>
      <c r="R1015" s="83"/>
      <c r="S1015" s="192"/>
      <c r="T1015" s="192"/>
      <c r="U1015" s="80" t="s">
        <v>236</v>
      </c>
      <c r="V1015" s="188">
        <f t="shared" si="328"/>
        <v>0</v>
      </c>
      <c r="W1015" s="188">
        <f t="shared" si="328"/>
        <v>0</v>
      </c>
      <c r="X1015" s="85">
        <v>0</v>
      </c>
      <c r="Y1015" s="188">
        <v>0</v>
      </c>
      <c r="Z1015" s="188">
        <v>0</v>
      </c>
      <c r="AA1015" s="188">
        <v>0</v>
      </c>
      <c r="AB1015" s="188">
        <v>0</v>
      </c>
      <c r="AC1015" s="188">
        <v>0</v>
      </c>
      <c r="AD1015" s="188">
        <v>0</v>
      </c>
      <c r="AE1015" s="188">
        <v>0</v>
      </c>
      <c r="AF1015" s="333"/>
      <c r="AG1015" s="334"/>
    </row>
    <row r="1016" spans="1:33" s="131" customFormat="1" ht="15.75" customHeight="1">
      <c r="A1016" s="276"/>
      <c r="B1016" s="244"/>
      <c r="C1016" s="246"/>
      <c r="D1016" s="188"/>
      <c r="E1016" s="82"/>
      <c r="F1016" s="82"/>
      <c r="G1016" s="188"/>
      <c r="H1016" s="188"/>
      <c r="I1016" s="188"/>
      <c r="J1016" s="188"/>
      <c r="K1016" s="188"/>
      <c r="L1016" s="188"/>
      <c r="M1016" s="188"/>
      <c r="N1016" s="188"/>
      <c r="O1016" s="188"/>
      <c r="P1016" s="188"/>
      <c r="Q1016" s="188"/>
      <c r="R1016" s="83"/>
      <c r="S1016" s="86"/>
      <c r="T1016" s="86"/>
      <c r="U1016" s="80" t="s">
        <v>237</v>
      </c>
      <c r="V1016" s="188">
        <f t="shared" si="328"/>
        <v>0</v>
      </c>
      <c r="W1016" s="188">
        <f t="shared" si="328"/>
        <v>0</v>
      </c>
      <c r="X1016" s="85">
        <v>0</v>
      </c>
      <c r="Y1016" s="188">
        <v>0</v>
      </c>
      <c r="Z1016" s="188">
        <v>0</v>
      </c>
      <c r="AA1016" s="188">
        <v>0</v>
      </c>
      <c r="AB1016" s="188">
        <v>0</v>
      </c>
      <c r="AC1016" s="188">
        <v>0</v>
      </c>
      <c r="AD1016" s="188">
        <v>0</v>
      </c>
      <c r="AE1016" s="188">
        <v>0</v>
      </c>
      <c r="AF1016" s="333"/>
      <c r="AG1016" s="334"/>
    </row>
    <row r="1017" spans="1:33" s="131" customFormat="1" ht="15.75" customHeight="1">
      <c r="A1017" s="276"/>
      <c r="B1017" s="244"/>
      <c r="C1017" s="246"/>
      <c r="D1017" s="188"/>
      <c r="E1017" s="82"/>
      <c r="F1017" s="82"/>
      <c r="G1017" s="188"/>
      <c r="H1017" s="188"/>
      <c r="I1017" s="188"/>
      <c r="J1017" s="188"/>
      <c r="K1017" s="188"/>
      <c r="L1017" s="188"/>
      <c r="M1017" s="188"/>
      <c r="N1017" s="188"/>
      <c r="O1017" s="188"/>
      <c r="P1017" s="188"/>
      <c r="Q1017" s="188"/>
      <c r="R1017" s="83"/>
      <c r="S1017" s="192"/>
      <c r="T1017" s="192"/>
      <c r="U1017" s="80" t="s">
        <v>238</v>
      </c>
      <c r="V1017" s="188">
        <f t="shared" si="328"/>
        <v>0</v>
      </c>
      <c r="W1017" s="188">
        <f t="shared" si="328"/>
        <v>0</v>
      </c>
      <c r="X1017" s="85">
        <f>1000+23733.3-24733.3</f>
        <v>0</v>
      </c>
      <c r="Y1017" s="188">
        <f>1000+23733.3-24733.3</f>
        <v>0</v>
      </c>
      <c r="Z1017" s="188">
        <v>0</v>
      </c>
      <c r="AA1017" s="188">
        <v>0</v>
      </c>
      <c r="AB1017" s="188">
        <f>74200-74200</f>
        <v>0</v>
      </c>
      <c r="AC1017" s="188">
        <f>74200-74200</f>
        <v>0</v>
      </c>
      <c r="AD1017" s="188">
        <v>0</v>
      </c>
      <c r="AE1017" s="188">
        <v>0</v>
      </c>
      <c r="AF1017" s="333"/>
      <c r="AG1017" s="334"/>
    </row>
    <row r="1018" spans="1:33" s="131" customFormat="1" ht="15.75" customHeight="1">
      <c r="A1018" s="276"/>
      <c r="B1018" s="244"/>
      <c r="C1018" s="188"/>
      <c r="D1018" s="188"/>
      <c r="E1018" s="82"/>
      <c r="F1018" s="82"/>
      <c r="G1018" s="188"/>
      <c r="H1018" s="188"/>
      <c r="I1018" s="188"/>
      <c r="J1018" s="188"/>
      <c r="K1018" s="188"/>
      <c r="L1018" s="188"/>
      <c r="M1018" s="188"/>
      <c r="N1018" s="188"/>
      <c r="O1018" s="188"/>
      <c r="P1018" s="188"/>
      <c r="Q1018" s="188"/>
      <c r="R1018" s="83"/>
      <c r="S1018" s="86"/>
      <c r="T1018" s="86"/>
      <c r="U1018" s="80" t="s">
        <v>244</v>
      </c>
      <c r="V1018" s="188">
        <f>X1018+Z1018+AB1018+AD1018</f>
        <v>0</v>
      </c>
      <c r="W1018" s="188">
        <f>Y1018+AA1018+AC1018+AE1018</f>
        <v>0</v>
      </c>
      <c r="X1018" s="85">
        <f>24733.3-15521.1-1839.2-7373</f>
        <v>0</v>
      </c>
      <c r="Y1018" s="188">
        <f>24733.3-15521.1-1839.2-7373</f>
        <v>0</v>
      </c>
      <c r="Z1018" s="188">
        <v>0</v>
      </c>
      <c r="AA1018" s="188">
        <v>0</v>
      </c>
      <c r="AB1018" s="188">
        <f>74200-74200</f>
        <v>0</v>
      </c>
      <c r="AC1018" s="188">
        <f>74200-74200</f>
        <v>0</v>
      </c>
      <c r="AD1018" s="188">
        <v>0</v>
      </c>
      <c r="AE1018" s="188">
        <v>0</v>
      </c>
      <c r="AF1018" s="333"/>
      <c r="AG1018" s="334"/>
    </row>
    <row r="1019" spans="1:33" s="131" customFormat="1" ht="32.25" customHeight="1" thickBot="1">
      <c r="A1019" s="277"/>
      <c r="B1019" s="330"/>
      <c r="C1019" s="88"/>
      <c r="D1019" s="188"/>
      <c r="E1019" s="82"/>
      <c r="F1019" s="82"/>
      <c r="G1019" s="188"/>
      <c r="H1019" s="188"/>
      <c r="I1019" s="188"/>
      <c r="J1019" s="188"/>
      <c r="K1019" s="188"/>
      <c r="L1019" s="188"/>
      <c r="M1019" s="188"/>
      <c r="N1019" s="188"/>
      <c r="O1019" s="188"/>
      <c r="P1019" s="188"/>
      <c r="Q1019" s="188"/>
      <c r="R1019" s="83"/>
      <c r="S1019" s="192"/>
      <c r="T1019" s="192"/>
      <c r="U1019" s="80" t="s">
        <v>245</v>
      </c>
      <c r="V1019" s="188">
        <f>X1019+Z1019+AB1019+AD1019</f>
        <v>0</v>
      </c>
      <c r="W1019" s="188">
        <f>Y1019+AA1019+AC1019+AE1019</f>
        <v>0</v>
      </c>
      <c r="X1019" s="85">
        <v>0</v>
      </c>
      <c r="Y1019" s="188">
        <v>0</v>
      </c>
      <c r="Z1019" s="188">
        <v>0</v>
      </c>
      <c r="AA1019" s="188">
        <v>0</v>
      </c>
      <c r="AB1019" s="188">
        <v>0</v>
      </c>
      <c r="AC1019" s="188">
        <v>0</v>
      </c>
      <c r="AD1019" s="188">
        <v>0</v>
      </c>
      <c r="AE1019" s="188">
        <v>0</v>
      </c>
      <c r="AF1019" s="335"/>
      <c r="AG1019" s="336"/>
    </row>
    <row r="1020" spans="1:33" s="70" customFormat="1" ht="17.25" customHeight="1">
      <c r="A1020" s="230" t="s">
        <v>48</v>
      </c>
      <c r="B1020" s="258" t="s">
        <v>281</v>
      </c>
      <c r="C1020" s="261" t="s">
        <v>95</v>
      </c>
      <c r="D1020" s="144"/>
      <c r="E1020" s="145"/>
      <c r="F1020" s="145"/>
      <c r="G1020" s="144"/>
      <c r="H1020" s="144"/>
      <c r="I1020" s="144"/>
      <c r="J1020" s="144"/>
      <c r="K1020" s="144"/>
      <c r="L1020" s="144"/>
      <c r="M1020" s="144"/>
      <c r="N1020" s="144"/>
      <c r="O1020" s="144"/>
      <c r="P1020" s="144"/>
      <c r="Q1020" s="144"/>
      <c r="R1020" s="146"/>
      <c r="S1020" s="147"/>
      <c r="T1020" s="147"/>
      <c r="U1020" s="143" t="s">
        <v>12</v>
      </c>
      <c r="V1020" s="148">
        <f aca="true" t="shared" si="329" ref="V1020:AE1020">SUM(V1021:V1027)</f>
        <v>3014.7</v>
      </c>
      <c r="W1020" s="148">
        <f t="shared" si="329"/>
        <v>0</v>
      </c>
      <c r="X1020" s="148">
        <f t="shared" si="329"/>
        <v>3014.7</v>
      </c>
      <c r="Y1020" s="148">
        <f t="shared" si="329"/>
        <v>0</v>
      </c>
      <c r="Z1020" s="148">
        <f t="shared" si="329"/>
        <v>0</v>
      </c>
      <c r="AA1020" s="148">
        <f t="shared" si="329"/>
        <v>0</v>
      </c>
      <c r="AB1020" s="148">
        <f t="shared" si="329"/>
        <v>0</v>
      </c>
      <c r="AC1020" s="148">
        <f t="shared" si="329"/>
        <v>0</v>
      </c>
      <c r="AD1020" s="148">
        <f t="shared" si="329"/>
        <v>0</v>
      </c>
      <c r="AE1020" s="148">
        <f t="shared" si="329"/>
        <v>0</v>
      </c>
      <c r="AF1020" s="263" t="s">
        <v>41</v>
      </c>
      <c r="AG1020" s="264"/>
    </row>
    <row r="1021" spans="1:33" s="70" customFormat="1" ht="17.25" customHeight="1">
      <c r="A1021" s="231"/>
      <c r="B1021" s="259"/>
      <c r="C1021" s="262"/>
      <c r="D1021" s="151"/>
      <c r="E1021" s="152"/>
      <c r="F1021" s="152"/>
      <c r="G1021" s="151"/>
      <c r="H1021" s="151"/>
      <c r="I1021" s="151"/>
      <c r="J1021" s="151">
        <v>1</v>
      </c>
      <c r="K1021" s="151"/>
      <c r="L1021" s="151"/>
      <c r="M1021" s="151"/>
      <c r="N1021" s="151"/>
      <c r="O1021" s="151"/>
      <c r="P1021" s="151"/>
      <c r="Q1021" s="151"/>
      <c r="R1021" s="153"/>
      <c r="S1021" s="154" t="s">
        <v>284</v>
      </c>
      <c r="T1021" s="154" t="s">
        <v>285</v>
      </c>
      <c r="U1021" s="150" t="s">
        <v>81</v>
      </c>
      <c r="V1021" s="151">
        <f aca="true" t="shared" si="330" ref="V1021:W1027">X1021+Z1021+AB1021+AD1021</f>
        <v>3014.7</v>
      </c>
      <c r="W1021" s="151">
        <f t="shared" si="330"/>
        <v>0</v>
      </c>
      <c r="X1021" s="151">
        <v>3014.7</v>
      </c>
      <c r="Y1021" s="151">
        <v>0</v>
      </c>
      <c r="Z1021" s="151">
        <v>0</v>
      </c>
      <c r="AA1021" s="151">
        <v>0</v>
      </c>
      <c r="AB1021" s="151">
        <v>0</v>
      </c>
      <c r="AC1021" s="151">
        <v>0</v>
      </c>
      <c r="AD1021" s="151">
        <v>0</v>
      </c>
      <c r="AE1021" s="151">
        <v>0</v>
      </c>
      <c r="AF1021" s="265"/>
      <c r="AG1021" s="266"/>
    </row>
    <row r="1022" spans="1:33" s="70" customFormat="1" ht="17.25" customHeight="1">
      <c r="A1022" s="231"/>
      <c r="B1022" s="259"/>
      <c r="C1022" s="262"/>
      <c r="D1022" s="151"/>
      <c r="E1022" s="152"/>
      <c r="F1022" s="152"/>
      <c r="G1022" s="151"/>
      <c r="H1022" s="151"/>
      <c r="I1022" s="151"/>
      <c r="J1022" s="151"/>
      <c r="K1022" s="151"/>
      <c r="L1022" s="151"/>
      <c r="M1022" s="151"/>
      <c r="N1022" s="151"/>
      <c r="O1022" s="151"/>
      <c r="P1022" s="151"/>
      <c r="Q1022" s="151"/>
      <c r="R1022" s="153"/>
      <c r="S1022" s="156"/>
      <c r="T1022" s="156"/>
      <c r="U1022" s="150" t="s">
        <v>82</v>
      </c>
      <c r="V1022" s="151">
        <f t="shared" si="330"/>
        <v>0</v>
      </c>
      <c r="W1022" s="151">
        <f t="shared" si="330"/>
        <v>0</v>
      </c>
      <c r="X1022" s="155">
        <v>0</v>
      </c>
      <c r="Y1022" s="151">
        <v>0</v>
      </c>
      <c r="Z1022" s="151">
        <v>0</v>
      </c>
      <c r="AA1022" s="151">
        <v>0</v>
      </c>
      <c r="AB1022" s="151">
        <v>0</v>
      </c>
      <c r="AC1022" s="151">
        <v>0</v>
      </c>
      <c r="AD1022" s="151">
        <v>0</v>
      </c>
      <c r="AE1022" s="151">
        <v>0</v>
      </c>
      <c r="AF1022" s="265"/>
      <c r="AG1022" s="266"/>
    </row>
    <row r="1023" spans="1:33" s="70" customFormat="1" ht="17.25" customHeight="1">
      <c r="A1023" s="231"/>
      <c r="B1023" s="259"/>
      <c r="C1023" s="262"/>
      <c r="D1023" s="151"/>
      <c r="E1023" s="152"/>
      <c r="F1023" s="152"/>
      <c r="G1023" s="151"/>
      <c r="H1023" s="151"/>
      <c r="I1023" s="151"/>
      <c r="J1023" s="151"/>
      <c r="K1023" s="151"/>
      <c r="L1023" s="151"/>
      <c r="M1023" s="151"/>
      <c r="N1023" s="151"/>
      <c r="O1023" s="151"/>
      <c r="P1023" s="151"/>
      <c r="Q1023" s="151"/>
      <c r="R1023" s="153"/>
      <c r="S1023" s="157"/>
      <c r="T1023" s="157"/>
      <c r="U1023" s="150" t="s">
        <v>236</v>
      </c>
      <c r="V1023" s="151">
        <f t="shared" si="330"/>
        <v>0</v>
      </c>
      <c r="W1023" s="151">
        <f t="shared" si="330"/>
        <v>0</v>
      </c>
      <c r="X1023" s="155">
        <v>0</v>
      </c>
      <c r="Y1023" s="151">
        <v>0</v>
      </c>
      <c r="Z1023" s="151">
        <v>0</v>
      </c>
      <c r="AA1023" s="151">
        <v>0</v>
      </c>
      <c r="AB1023" s="151">
        <v>0</v>
      </c>
      <c r="AC1023" s="151">
        <v>0</v>
      </c>
      <c r="AD1023" s="151">
        <v>0</v>
      </c>
      <c r="AE1023" s="151">
        <v>0</v>
      </c>
      <c r="AF1023" s="265"/>
      <c r="AG1023" s="266"/>
    </row>
    <row r="1024" spans="1:33" s="70" customFormat="1" ht="17.25" customHeight="1">
      <c r="A1024" s="231"/>
      <c r="B1024" s="259"/>
      <c r="C1024" s="262"/>
      <c r="D1024" s="151"/>
      <c r="E1024" s="152"/>
      <c r="F1024" s="152"/>
      <c r="G1024" s="151"/>
      <c r="H1024" s="151"/>
      <c r="I1024" s="151"/>
      <c r="J1024" s="151"/>
      <c r="K1024" s="151"/>
      <c r="L1024" s="151"/>
      <c r="M1024" s="151"/>
      <c r="N1024" s="151"/>
      <c r="O1024" s="151"/>
      <c r="P1024" s="151"/>
      <c r="Q1024" s="151"/>
      <c r="R1024" s="153"/>
      <c r="S1024" s="156"/>
      <c r="T1024" s="156"/>
      <c r="U1024" s="150" t="s">
        <v>237</v>
      </c>
      <c r="V1024" s="151">
        <f t="shared" si="330"/>
        <v>0</v>
      </c>
      <c r="W1024" s="151">
        <f t="shared" si="330"/>
        <v>0</v>
      </c>
      <c r="X1024" s="155">
        <v>0</v>
      </c>
      <c r="Y1024" s="151">
        <v>0</v>
      </c>
      <c r="Z1024" s="151">
        <v>0</v>
      </c>
      <c r="AA1024" s="151">
        <v>0</v>
      </c>
      <c r="AB1024" s="151">
        <v>0</v>
      </c>
      <c r="AC1024" s="151">
        <v>0</v>
      </c>
      <c r="AD1024" s="151">
        <v>0</v>
      </c>
      <c r="AE1024" s="151">
        <v>0</v>
      </c>
      <c r="AF1024" s="265"/>
      <c r="AG1024" s="266"/>
    </row>
    <row r="1025" spans="1:33" s="70" customFormat="1" ht="17.25" customHeight="1">
      <c r="A1025" s="231"/>
      <c r="B1025" s="259"/>
      <c r="C1025" s="262"/>
      <c r="D1025" s="151"/>
      <c r="E1025" s="152"/>
      <c r="F1025" s="152"/>
      <c r="G1025" s="151"/>
      <c r="H1025" s="151"/>
      <c r="I1025" s="151"/>
      <c r="J1025" s="151"/>
      <c r="K1025" s="151"/>
      <c r="L1025" s="151"/>
      <c r="M1025" s="151"/>
      <c r="N1025" s="151"/>
      <c r="O1025" s="151"/>
      <c r="P1025" s="151"/>
      <c r="Q1025" s="151"/>
      <c r="R1025" s="153"/>
      <c r="S1025" s="157"/>
      <c r="T1025" s="157"/>
      <c r="U1025" s="150" t="s">
        <v>238</v>
      </c>
      <c r="V1025" s="151">
        <f t="shared" si="330"/>
        <v>0</v>
      </c>
      <c r="W1025" s="151">
        <f t="shared" si="330"/>
        <v>0</v>
      </c>
      <c r="X1025" s="155">
        <f>1000+23733.3-24733.3</f>
        <v>0</v>
      </c>
      <c r="Y1025" s="151">
        <f>1000+23733.3-24733.3</f>
        <v>0</v>
      </c>
      <c r="Z1025" s="151">
        <v>0</v>
      </c>
      <c r="AA1025" s="151">
        <v>0</v>
      </c>
      <c r="AB1025" s="151">
        <f>74200-74200</f>
        <v>0</v>
      </c>
      <c r="AC1025" s="151">
        <f>74200-74200</f>
        <v>0</v>
      </c>
      <c r="AD1025" s="151">
        <v>0</v>
      </c>
      <c r="AE1025" s="151">
        <v>0</v>
      </c>
      <c r="AF1025" s="265"/>
      <c r="AG1025" s="266"/>
    </row>
    <row r="1026" spans="1:33" s="70" customFormat="1" ht="17.25" customHeight="1">
      <c r="A1026" s="231"/>
      <c r="B1026" s="259"/>
      <c r="C1026" s="151"/>
      <c r="D1026" s="151"/>
      <c r="E1026" s="152"/>
      <c r="F1026" s="152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51"/>
      <c r="Q1026" s="151"/>
      <c r="R1026" s="153"/>
      <c r="S1026" s="156"/>
      <c r="T1026" s="156"/>
      <c r="U1026" s="150" t="s">
        <v>244</v>
      </c>
      <c r="V1026" s="151">
        <f t="shared" si="330"/>
        <v>0</v>
      </c>
      <c r="W1026" s="151">
        <f t="shared" si="330"/>
        <v>0</v>
      </c>
      <c r="X1026" s="155">
        <f>24733.3-15521.1-1839.2-7373</f>
        <v>0</v>
      </c>
      <c r="Y1026" s="151">
        <f>24733.3-15521.1-1839.2-7373</f>
        <v>0</v>
      </c>
      <c r="Z1026" s="151">
        <v>0</v>
      </c>
      <c r="AA1026" s="151">
        <v>0</v>
      </c>
      <c r="AB1026" s="151">
        <f>74200-74200</f>
        <v>0</v>
      </c>
      <c r="AC1026" s="151">
        <f>74200-74200</f>
        <v>0</v>
      </c>
      <c r="AD1026" s="151">
        <v>0</v>
      </c>
      <c r="AE1026" s="151">
        <v>0</v>
      </c>
      <c r="AF1026" s="265"/>
      <c r="AG1026" s="266"/>
    </row>
    <row r="1027" spans="1:33" s="70" customFormat="1" ht="17.25" customHeight="1" thickBot="1">
      <c r="A1027" s="257"/>
      <c r="B1027" s="260"/>
      <c r="C1027" s="158"/>
      <c r="D1027" s="151"/>
      <c r="E1027" s="152"/>
      <c r="F1027" s="152"/>
      <c r="G1027" s="151"/>
      <c r="H1027" s="151"/>
      <c r="I1027" s="151"/>
      <c r="J1027" s="151"/>
      <c r="K1027" s="151"/>
      <c r="L1027" s="151"/>
      <c r="M1027" s="151"/>
      <c r="N1027" s="151"/>
      <c r="O1027" s="151"/>
      <c r="P1027" s="151"/>
      <c r="Q1027" s="151"/>
      <c r="R1027" s="153"/>
      <c r="S1027" s="157"/>
      <c r="T1027" s="157"/>
      <c r="U1027" s="150" t="s">
        <v>245</v>
      </c>
      <c r="V1027" s="151">
        <f t="shared" si="330"/>
        <v>0</v>
      </c>
      <c r="W1027" s="151">
        <f t="shared" si="330"/>
        <v>0</v>
      </c>
      <c r="X1027" s="155">
        <v>0</v>
      </c>
      <c r="Y1027" s="151">
        <v>0</v>
      </c>
      <c r="Z1027" s="151">
        <v>0</v>
      </c>
      <c r="AA1027" s="151">
        <v>0</v>
      </c>
      <c r="AB1027" s="151">
        <v>0</v>
      </c>
      <c r="AC1027" s="151">
        <v>0</v>
      </c>
      <c r="AD1027" s="151">
        <v>0</v>
      </c>
      <c r="AE1027" s="151">
        <v>0</v>
      </c>
      <c r="AF1027" s="267"/>
      <c r="AG1027" s="268"/>
    </row>
    <row r="1028" spans="1:33" s="70" customFormat="1" ht="17.25" customHeight="1">
      <c r="A1028" s="298"/>
      <c r="B1028" s="269" t="s">
        <v>262</v>
      </c>
      <c r="C1028" s="93" t="s">
        <v>12</v>
      </c>
      <c r="D1028" s="69">
        <f aca="true" t="shared" si="331" ref="D1028:Q1028">SUM(D1029:D1035)</f>
        <v>0</v>
      </c>
      <c r="E1028" s="69">
        <f t="shared" si="331"/>
        <v>0</v>
      </c>
      <c r="F1028" s="69">
        <f t="shared" si="331"/>
        <v>1</v>
      </c>
      <c r="G1028" s="69">
        <f t="shared" si="331"/>
        <v>0</v>
      </c>
      <c r="H1028" s="69">
        <f t="shared" si="331"/>
        <v>1</v>
      </c>
      <c r="I1028" s="69">
        <f t="shared" si="331"/>
        <v>0</v>
      </c>
      <c r="J1028" s="69">
        <f t="shared" si="331"/>
        <v>2</v>
      </c>
      <c r="K1028" s="69">
        <f t="shared" si="331"/>
        <v>1</v>
      </c>
      <c r="L1028" s="69">
        <f t="shared" si="331"/>
        <v>0</v>
      </c>
      <c r="M1028" s="69">
        <f t="shared" si="331"/>
        <v>0</v>
      </c>
      <c r="N1028" s="69">
        <f t="shared" si="331"/>
        <v>0</v>
      </c>
      <c r="O1028" s="69">
        <f t="shared" si="331"/>
        <v>0</v>
      </c>
      <c r="P1028" s="69">
        <f t="shared" si="331"/>
        <v>0</v>
      </c>
      <c r="Q1028" s="69">
        <f t="shared" si="331"/>
        <v>0</v>
      </c>
      <c r="R1028" s="95"/>
      <c r="S1028" s="96"/>
      <c r="T1028" s="96"/>
      <c r="U1028" s="68" t="s">
        <v>12</v>
      </c>
      <c r="V1028" s="69">
        <f aca="true" t="shared" si="332" ref="V1028:AE1028">SUM(V1029:V1035)</f>
        <v>48866.2</v>
      </c>
      <c r="W1028" s="69">
        <f t="shared" si="332"/>
        <v>34451.5</v>
      </c>
      <c r="X1028" s="69">
        <f t="shared" si="332"/>
        <v>48866.2</v>
      </c>
      <c r="Y1028" s="69">
        <f t="shared" si="332"/>
        <v>34451.5</v>
      </c>
      <c r="Z1028" s="69">
        <f t="shared" si="332"/>
        <v>0</v>
      </c>
      <c r="AA1028" s="69">
        <f t="shared" si="332"/>
        <v>0</v>
      </c>
      <c r="AB1028" s="69">
        <f t="shared" si="332"/>
        <v>0</v>
      </c>
      <c r="AC1028" s="69">
        <f t="shared" si="332"/>
        <v>0</v>
      </c>
      <c r="AD1028" s="69">
        <f t="shared" si="332"/>
        <v>0</v>
      </c>
      <c r="AE1028" s="69">
        <f t="shared" si="332"/>
        <v>0</v>
      </c>
      <c r="AF1028" s="128"/>
      <c r="AG1028" s="129"/>
    </row>
    <row r="1029" spans="1:33" s="70" customFormat="1" ht="17.25" customHeight="1">
      <c r="A1029" s="299"/>
      <c r="B1029" s="270"/>
      <c r="C1029" s="112">
        <v>2024</v>
      </c>
      <c r="D1029" s="113">
        <f aca="true" t="shared" si="333" ref="D1029:I1035">D997+D1005+D1013</f>
        <v>0</v>
      </c>
      <c r="E1029" s="113">
        <f t="shared" si="333"/>
        <v>0</v>
      </c>
      <c r="F1029" s="113">
        <f t="shared" si="333"/>
        <v>0</v>
      </c>
      <c r="G1029" s="113">
        <f t="shared" si="333"/>
        <v>0</v>
      </c>
      <c r="H1029" s="113">
        <f t="shared" si="333"/>
        <v>0</v>
      </c>
      <c r="I1029" s="113">
        <f t="shared" si="333"/>
        <v>0</v>
      </c>
      <c r="J1029" s="113">
        <f>J997+J1005+J1013+J1021</f>
        <v>2</v>
      </c>
      <c r="K1029" s="113">
        <f aca="true" t="shared" si="334" ref="K1029:Q1035">K997+K1005+K1013</f>
        <v>1</v>
      </c>
      <c r="L1029" s="113">
        <f t="shared" si="334"/>
        <v>0</v>
      </c>
      <c r="M1029" s="113">
        <f t="shared" si="334"/>
        <v>0</v>
      </c>
      <c r="N1029" s="113">
        <f t="shared" si="334"/>
        <v>0</v>
      </c>
      <c r="O1029" s="113">
        <f t="shared" si="334"/>
        <v>0</v>
      </c>
      <c r="P1029" s="113">
        <f t="shared" si="334"/>
        <v>0</v>
      </c>
      <c r="Q1029" s="113">
        <f t="shared" si="334"/>
        <v>0</v>
      </c>
      <c r="R1029" s="9"/>
      <c r="S1029" s="114"/>
      <c r="T1029" s="114"/>
      <c r="U1029" s="115" t="s">
        <v>81</v>
      </c>
      <c r="V1029" s="113">
        <f>V997+V1005+V1013+V1021</f>
        <v>37466.2</v>
      </c>
      <c r="W1029" s="113">
        <f aca="true" t="shared" si="335" ref="W1029:AE1029">W997+W1005+W1013</f>
        <v>34451.5</v>
      </c>
      <c r="X1029" s="113">
        <f>X997+X1005+X1013+X1021</f>
        <v>37466.2</v>
      </c>
      <c r="Y1029" s="113">
        <f t="shared" si="335"/>
        <v>34451.5</v>
      </c>
      <c r="Z1029" s="113">
        <f t="shared" si="335"/>
        <v>0</v>
      </c>
      <c r="AA1029" s="113">
        <f t="shared" si="335"/>
        <v>0</v>
      </c>
      <c r="AB1029" s="113">
        <f t="shared" si="335"/>
        <v>0</v>
      </c>
      <c r="AC1029" s="113">
        <f t="shared" si="335"/>
        <v>0</v>
      </c>
      <c r="AD1029" s="113">
        <f t="shared" si="335"/>
        <v>0</v>
      </c>
      <c r="AE1029" s="113">
        <f t="shared" si="335"/>
        <v>0</v>
      </c>
      <c r="AF1029" s="278"/>
      <c r="AG1029" s="279"/>
    </row>
    <row r="1030" spans="1:33" s="70" customFormat="1" ht="17.25" customHeight="1">
      <c r="A1030" s="299"/>
      <c r="B1030" s="270"/>
      <c r="C1030" s="116">
        <v>2025</v>
      </c>
      <c r="D1030" s="113">
        <f t="shared" si="333"/>
        <v>0</v>
      </c>
      <c r="E1030" s="113">
        <f t="shared" si="333"/>
        <v>0</v>
      </c>
      <c r="F1030" s="113">
        <f t="shared" si="333"/>
        <v>0</v>
      </c>
      <c r="G1030" s="113">
        <f t="shared" si="333"/>
        <v>0</v>
      </c>
      <c r="H1030" s="113">
        <f t="shared" si="333"/>
        <v>0</v>
      </c>
      <c r="I1030" s="113">
        <f t="shared" si="333"/>
        <v>0</v>
      </c>
      <c r="J1030" s="113">
        <f aca="true" t="shared" si="336" ref="J1030:J1035">J998+J1006+J1014</f>
        <v>0</v>
      </c>
      <c r="K1030" s="113">
        <f t="shared" si="334"/>
        <v>0</v>
      </c>
      <c r="L1030" s="113">
        <f t="shared" si="334"/>
        <v>0</v>
      </c>
      <c r="M1030" s="113">
        <f t="shared" si="334"/>
        <v>0</v>
      </c>
      <c r="N1030" s="113">
        <f t="shared" si="334"/>
        <v>0</v>
      </c>
      <c r="O1030" s="113">
        <f t="shared" si="334"/>
        <v>0</v>
      </c>
      <c r="P1030" s="113">
        <f t="shared" si="334"/>
        <v>0</v>
      </c>
      <c r="Q1030" s="113">
        <f t="shared" si="334"/>
        <v>0</v>
      </c>
      <c r="R1030" s="9"/>
      <c r="S1030" s="99"/>
      <c r="T1030" s="99"/>
      <c r="U1030" s="115" t="s">
        <v>82</v>
      </c>
      <c r="V1030" s="113">
        <f aca="true" t="shared" si="337" ref="V1030:V1035">V998+V1006+V1014</f>
        <v>0</v>
      </c>
      <c r="W1030" s="113">
        <f aca="true" t="shared" si="338" ref="W1030:AE1030">W998+W1006+W1014</f>
        <v>0</v>
      </c>
      <c r="X1030" s="113">
        <f t="shared" si="338"/>
        <v>0</v>
      </c>
      <c r="Y1030" s="113">
        <f t="shared" si="338"/>
        <v>0</v>
      </c>
      <c r="Z1030" s="113">
        <f t="shared" si="338"/>
        <v>0</v>
      </c>
      <c r="AA1030" s="113">
        <f t="shared" si="338"/>
        <v>0</v>
      </c>
      <c r="AB1030" s="113">
        <f t="shared" si="338"/>
        <v>0</v>
      </c>
      <c r="AC1030" s="113">
        <f t="shared" si="338"/>
        <v>0</v>
      </c>
      <c r="AD1030" s="113">
        <f t="shared" si="338"/>
        <v>0</v>
      </c>
      <c r="AE1030" s="113">
        <f t="shared" si="338"/>
        <v>0</v>
      </c>
      <c r="AF1030" s="278"/>
      <c r="AG1030" s="279"/>
    </row>
    <row r="1031" spans="1:33" s="70" customFormat="1" ht="17.25" customHeight="1">
      <c r="A1031" s="299"/>
      <c r="B1031" s="270"/>
      <c r="C1031" s="116">
        <v>2026</v>
      </c>
      <c r="D1031" s="113">
        <f t="shared" si="333"/>
        <v>0</v>
      </c>
      <c r="E1031" s="113">
        <f t="shared" si="333"/>
        <v>0</v>
      </c>
      <c r="F1031" s="113">
        <f t="shared" si="333"/>
        <v>0</v>
      </c>
      <c r="G1031" s="113">
        <f t="shared" si="333"/>
        <v>0</v>
      </c>
      <c r="H1031" s="113">
        <f t="shared" si="333"/>
        <v>0</v>
      </c>
      <c r="I1031" s="113">
        <f t="shared" si="333"/>
        <v>0</v>
      </c>
      <c r="J1031" s="113">
        <f t="shared" si="336"/>
        <v>0</v>
      </c>
      <c r="K1031" s="113">
        <f t="shared" si="334"/>
        <v>0</v>
      </c>
      <c r="L1031" s="113">
        <f t="shared" si="334"/>
        <v>0</v>
      </c>
      <c r="M1031" s="113">
        <f t="shared" si="334"/>
        <v>0</v>
      </c>
      <c r="N1031" s="113">
        <f t="shared" si="334"/>
        <v>0</v>
      </c>
      <c r="O1031" s="113">
        <f t="shared" si="334"/>
        <v>0</v>
      </c>
      <c r="P1031" s="113">
        <f t="shared" si="334"/>
        <v>0</v>
      </c>
      <c r="Q1031" s="113">
        <f t="shared" si="334"/>
        <v>0</v>
      </c>
      <c r="R1031" s="9"/>
      <c r="S1031" s="65"/>
      <c r="T1031" s="65"/>
      <c r="U1031" s="115" t="s">
        <v>236</v>
      </c>
      <c r="V1031" s="113">
        <f t="shared" si="337"/>
        <v>0</v>
      </c>
      <c r="W1031" s="113">
        <f aca="true" t="shared" si="339" ref="W1031:AE1031">W999+W1007+W1015</f>
        <v>0</v>
      </c>
      <c r="X1031" s="113">
        <f t="shared" si="339"/>
        <v>0</v>
      </c>
      <c r="Y1031" s="113">
        <f t="shared" si="339"/>
        <v>0</v>
      </c>
      <c r="Z1031" s="113">
        <f t="shared" si="339"/>
        <v>0</v>
      </c>
      <c r="AA1031" s="113">
        <f t="shared" si="339"/>
        <v>0</v>
      </c>
      <c r="AB1031" s="113">
        <f t="shared" si="339"/>
        <v>0</v>
      </c>
      <c r="AC1031" s="113">
        <f t="shared" si="339"/>
        <v>0</v>
      </c>
      <c r="AD1031" s="113">
        <f t="shared" si="339"/>
        <v>0</v>
      </c>
      <c r="AE1031" s="113">
        <f t="shared" si="339"/>
        <v>0</v>
      </c>
      <c r="AF1031" s="278"/>
      <c r="AG1031" s="279"/>
    </row>
    <row r="1032" spans="1:33" s="70" customFormat="1" ht="17.25" customHeight="1">
      <c r="A1032" s="299"/>
      <c r="B1032" s="270"/>
      <c r="C1032" s="116">
        <v>2027</v>
      </c>
      <c r="D1032" s="113">
        <f t="shared" si="333"/>
        <v>0</v>
      </c>
      <c r="E1032" s="113">
        <f t="shared" si="333"/>
        <v>0</v>
      </c>
      <c r="F1032" s="113">
        <f t="shared" si="333"/>
        <v>1</v>
      </c>
      <c r="G1032" s="113">
        <f t="shared" si="333"/>
        <v>0</v>
      </c>
      <c r="H1032" s="113">
        <f t="shared" si="333"/>
        <v>1</v>
      </c>
      <c r="I1032" s="113">
        <f t="shared" si="333"/>
        <v>0</v>
      </c>
      <c r="J1032" s="113">
        <f t="shared" si="336"/>
        <v>0</v>
      </c>
      <c r="K1032" s="113">
        <f t="shared" si="334"/>
        <v>0</v>
      </c>
      <c r="L1032" s="113">
        <f t="shared" si="334"/>
        <v>0</v>
      </c>
      <c r="M1032" s="113">
        <f t="shared" si="334"/>
        <v>0</v>
      </c>
      <c r="N1032" s="113">
        <f t="shared" si="334"/>
        <v>0</v>
      </c>
      <c r="O1032" s="113">
        <f t="shared" si="334"/>
        <v>0</v>
      </c>
      <c r="P1032" s="113">
        <f t="shared" si="334"/>
        <v>0</v>
      </c>
      <c r="Q1032" s="113">
        <f t="shared" si="334"/>
        <v>0</v>
      </c>
      <c r="R1032" s="9"/>
      <c r="S1032" s="65"/>
      <c r="T1032" s="65"/>
      <c r="U1032" s="115" t="s">
        <v>237</v>
      </c>
      <c r="V1032" s="113">
        <f t="shared" si="337"/>
        <v>11400</v>
      </c>
      <c r="W1032" s="113">
        <f aca="true" t="shared" si="340" ref="W1032:AE1032">W1000+W1008+W1016</f>
        <v>0</v>
      </c>
      <c r="X1032" s="113">
        <f t="shared" si="340"/>
        <v>11400</v>
      </c>
      <c r="Y1032" s="113">
        <f t="shared" si="340"/>
        <v>0</v>
      </c>
      <c r="Z1032" s="113">
        <f t="shared" si="340"/>
        <v>0</v>
      </c>
      <c r="AA1032" s="113">
        <f t="shared" si="340"/>
        <v>0</v>
      </c>
      <c r="AB1032" s="113">
        <f t="shared" si="340"/>
        <v>0</v>
      </c>
      <c r="AC1032" s="113">
        <f t="shared" si="340"/>
        <v>0</v>
      </c>
      <c r="AD1032" s="113">
        <f t="shared" si="340"/>
        <v>0</v>
      </c>
      <c r="AE1032" s="113">
        <f t="shared" si="340"/>
        <v>0</v>
      </c>
      <c r="AF1032" s="278"/>
      <c r="AG1032" s="279"/>
    </row>
    <row r="1033" spans="1:33" s="70" customFormat="1" ht="17.25" customHeight="1">
      <c r="A1033" s="299"/>
      <c r="B1033" s="270"/>
      <c r="C1033" s="116">
        <v>2028</v>
      </c>
      <c r="D1033" s="113">
        <f t="shared" si="333"/>
        <v>0</v>
      </c>
      <c r="E1033" s="113">
        <f t="shared" si="333"/>
        <v>0</v>
      </c>
      <c r="F1033" s="113">
        <f t="shared" si="333"/>
        <v>0</v>
      </c>
      <c r="G1033" s="113">
        <f t="shared" si="333"/>
        <v>0</v>
      </c>
      <c r="H1033" s="113">
        <f t="shared" si="333"/>
        <v>0</v>
      </c>
      <c r="I1033" s="113">
        <f t="shared" si="333"/>
        <v>0</v>
      </c>
      <c r="J1033" s="113">
        <f t="shared" si="336"/>
        <v>0</v>
      </c>
      <c r="K1033" s="113">
        <f t="shared" si="334"/>
        <v>0</v>
      </c>
      <c r="L1033" s="113">
        <f t="shared" si="334"/>
        <v>0</v>
      </c>
      <c r="M1033" s="113">
        <f t="shared" si="334"/>
        <v>0</v>
      </c>
      <c r="N1033" s="113">
        <f t="shared" si="334"/>
        <v>0</v>
      </c>
      <c r="O1033" s="113">
        <f t="shared" si="334"/>
        <v>0</v>
      </c>
      <c r="P1033" s="113">
        <f t="shared" si="334"/>
        <v>0</v>
      </c>
      <c r="Q1033" s="113">
        <f t="shared" si="334"/>
        <v>0</v>
      </c>
      <c r="R1033" s="9"/>
      <c r="S1033" s="99"/>
      <c r="T1033" s="99"/>
      <c r="U1033" s="115" t="s">
        <v>238</v>
      </c>
      <c r="V1033" s="113">
        <f t="shared" si="337"/>
        <v>0</v>
      </c>
      <c r="W1033" s="113">
        <f aca="true" t="shared" si="341" ref="W1033:AE1033">W1001+W1009+W1017</f>
        <v>0</v>
      </c>
      <c r="X1033" s="113">
        <f t="shared" si="341"/>
        <v>0</v>
      </c>
      <c r="Y1033" s="113">
        <f t="shared" si="341"/>
        <v>0</v>
      </c>
      <c r="Z1033" s="113">
        <f t="shared" si="341"/>
        <v>0</v>
      </c>
      <c r="AA1033" s="113">
        <f t="shared" si="341"/>
        <v>0</v>
      </c>
      <c r="AB1033" s="113">
        <f t="shared" si="341"/>
        <v>0</v>
      </c>
      <c r="AC1033" s="113">
        <f t="shared" si="341"/>
        <v>0</v>
      </c>
      <c r="AD1033" s="113">
        <f t="shared" si="341"/>
        <v>0</v>
      </c>
      <c r="AE1033" s="113">
        <f t="shared" si="341"/>
        <v>0</v>
      </c>
      <c r="AF1033" s="278"/>
      <c r="AG1033" s="279"/>
    </row>
    <row r="1034" spans="1:33" s="117" customFormat="1" ht="17.25" customHeight="1">
      <c r="A1034" s="299"/>
      <c r="B1034" s="270"/>
      <c r="C1034" s="116">
        <v>2029</v>
      </c>
      <c r="D1034" s="113">
        <f t="shared" si="333"/>
        <v>0</v>
      </c>
      <c r="E1034" s="113">
        <f t="shared" si="333"/>
        <v>0</v>
      </c>
      <c r="F1034" s="113">
        <f t="shared" si="333"/>
        <v>0</v>
      </c>
      <c r="G1034" s="113">
        <f t="shared" si="333"/>
        <v>0</v>
      </c>
      <c r="H1034" s="113">
        <f t="shared" si="333"/>
        <v>0</v>
      </c>
      <c r="I1034" s="113">
        <f t="shared" si="333"/>
        <v>0</v>
      </c>
      <c r="J1034" s="113">
        <f t="shared" si="336"/>
        <v>0</v>
      </c>
      <c r="K1034" s="113">
        <f t="shared" si="334"/>
        <v>0</v>
      </c>
      <c r="L1034" s="113">
        <f t="shared" si="334"/>
        <v>0</v>
      </c>
      <c r="M1034" s="113">
        <f t="shared" si="334"/>
        <v>0</v>
      </c>
      <c r="N1034" s="113">
        <f t="shared" si="334"/>
        <v>0</v>
      </c>
      <c r="O1034" s="113">
        <f t="shared" si="334"/>
        <v>0</v>
      </c>
      <c r="P1034" s="113">
        <f t="shared" si="334"/>
        <v>0</v>
      </c>
      <c r="Q1034" s="113">
        <f t="shared" si="334"/>
        <v>0</v>
      </c>
      <c r="R1034" s="124"/>
      <c r="S1034" s="65"/>
      <c r="T1034" s="65"/>
      <c r="U1034" s="115" t="s">
        <v>244</v>
      </c>
      <c r="V1034" s="113">
        <f t="shared" si="337"/>
        <v>0</v>
      </c>
      <c r="W1034" s="113">
        <f aca="true" t="shared" si="342" ref="W1034:AE1034">W1002+W1010+W1018</f>
        <v>0</v>
      </c>
      <c r="X1034" s="113">
        <f t="shared" si="342"/>
        <v>0</v>
      </c>
      <c r="Y1034" s="113">
        <f t="shared" si="342"/>
        <v>0</v>
      </c>
      <c r="Z1034" s="113">
        <f t="shared" si="342"/>
        <v>0</v>
      </c>
      <c r="AA1034" s="113">
        <f t="shared" si="342"/>
        <v>0</v>
      </c>
      <c r="AB1034" s="113">
        <f t="shared" si="342"/>
        <v>0</v>
      </c>
      <c r="AC1034" s="113">
        <f t="shared" si="342"/>
        <v>0</v>
      </c>
      <c r="AD1034" s="113">
        <f t="shared" si="342"/>
        <v>0</v>
      </c>
      <c r="AE1034" s="113">
        <f t="shared" si="342"/>
        <v>0</v>
      </c>
      <c r="AF1034" s="278"/>
      <c r="AG1034" s="279"/>
    </row>
    <row r="1035" spans="1:33" s="70" customFormat="1" ht="17.25" customHeight="1" thickBot="1">
      <c r="A1035" s="300"/>
      <c r="B1035" s="271"/>
      <c r="C1035" s="118">
        <v>2030</v>
      </c>
      <c r="D1035" s="113">
        <f t="shared" si="333"/>
        <v>0</v>
      </c>
      <c r="E1035" s="113">
        <f t="shared" si="333"/>
        <v>0</v>
      </c>
      <c r="F1035" s="113">
        <f t="shared" si="333"/>
        <v>0</v>
      </c>
      <c r="G1035" s="113">
        <f t="shared" si="333"/>
        <v>0</v>
      </c>
      <c r="H1035" s="113">
        <f t="shared" si="333"/>
        <v>0</v>
      </c>
      <c r="I1035" s="113">
        <f t="shared" si="333"/>
        <v>0</v>
      </c>
      <c r="J1035" s="113">
        <f t="shared" si="336"/>
        <v>0</v>
      </c>
      <c r="K1035" s="113">
        <f t="shared" si="334"/>
        <v>0</v>
      </c>
      <c r="L1035" s="113">
        <f t="shared" si="334"/>
        <v>0</v>
      </c>
      <c r="M1035" s="113">
        <f t="shared" si="334"/>
        <v>0</v>
      </c>
      <c r="N1035" s="113">
        <f t="shared" si="334"/>
        <v>0</v>
      </c>
      <c r="O1035" s="113">
        <f t="shared" si="334"/>
        <v>0</v>
      </c>
      <c r="P1035" s="113">
        <f t="shared" si="334"/>
        <v>0</v>
      </c>
      <c r="Q1035" s="113">
        <f t="shared" si="334"/>
        <v>0</v>
      </c>
      <c r="R1035" s="125"/>
      <c r="S1035" s="65"/>
      <c r="T1035" s="65"/>
      <c r="U1035" s="115" t="s">
        <v>245</v>
      </c>
      <c r="V1035" s="113">
        <f t="shared" si="337"/>
        <v>0</v>
      </c>
      <c r="W1035" s="113">
        <f aca="true" t="shared" si="343" ref="W1035:AE1035">W1003+W1011+W1019</f>
        <v>0</v>
      </c>
      <c r="X1035" s="113">
        <f t="shared" si="343"/>
        <v>0</v>
      </c>
      <c r="Y1035" s="113">
        <f t="shared" si="343"/>
        <v>0</v>
      </c>
      <c r="Z1035" s="113">
        <f t="shared" si="343"/>
        <v>0</v>
      </c>
      <c r="AA1035" s="113">
        <f t="shared" si="343"/>
        <v>0</v>
      </c>
      <c r="AB1035" s="113">
        <f t="shared" si="343"/>
        <v>0</v>
      </c>
      <c r="AC1035" s="113">
        <f t="shared" si="343"/>
        <v>0</v>
      </c>
      <c r="AD1035" s="113">
        <f t="shared" si="343"/>
        <v>0</v>
      </c>
      <c r="AE1035" s="113">
        <f t="shared" si="343"/>
        <v>0</v>
      </c>
      <c r="AF1035" s="280"/>
      <c r="AG1035" s="281"/>
    </row>
    <row r="1036" spans="1:33" s="70" customFormat="1" ht="17.25" customHeight="1">
      <c r="A1036" s="282" t="s">
        <v>279</v>
      </c>
      <c r="B1036" s="283"/>
      <c r="C1036" s="283"/>
      <c r="D1036" s="283"/>
      <c r="E1036" s="283"/>
      <c r="F1036" s="283"/>
      <c r="G1036" s="283"/>
      <c r="H1036" s="283"/>
      <c r="I1036" s="283"/>
      <c r="J1036" s="283"/>
      <c r="K1036" s="283"/>
      <c r="L1036" s="283"/>
      <c r="M1036" s="283"/>
      <c r="N1036" s="283"/>
      <c r="O1036" s="283"/>
      <c r="P1036" s="283"/>
      <c r="Q1036" s="283"/>
      <c r="R1036" s="283"/>
      <c r="S1036" s="283"/>
      <c r="T1036" s="284"/>
      <c r="U1036" s="68" t="s">
        <v>12</v>
      </c>
      <c r="V1036" s="69">
        <f aca="true" t="shared" si="344" ref="V1036:AE1036">SUM(V1037:V1043)</f>
        <v>48866.2</v>
      </c>
      <c r="W1036" s="69">
        <f t="shared" si="344"/>
        <v>34451.5</v>
      </c>
      <c r="X1036" s="69">
        <f t="shared" si="344"/>
        <v>48866.2</v>
      </c>
      <c r="Y1036" s="69">
        <f t="shared" si="344"/>
        <v>34451.5</v>
      </c>
      <c r="Z1036" s="69">
        <f t="shared" si="344"/>
        <v>0</v>
      </c>
      <c r="AA1036" s="69">
        <f t="shared" si="344"/>
        <v>0</v>
      </c>
      <c r="AB1036" s="69">
        <f t="shared" si="344"/>
        <v>0</v>
      </c>
      <c r="AC1036" s="69">
        <f t="shared" si="344"/>
        <v>0</v>
      </c>
      <c r="AD1036" s="69">
        <f t="shared" si="344"/>
        <v>0</v>
      </c>
      <c r="AE1036" s="69">
        <f t="shared" si="344"/>
        <v>0</v>
      </c>
      <c r="AF1036" s="253"/>
      <c r="AG1036" s="254"/>
    </row>
    <row r="1037" spans="1:33" s="70" customFormat="1" ht="17.25" customHeight="1">
      <c r="A1037" s="285"/>
      <c r="B1037" s="286"/>
      <c r="C1037" s="286"/>
      <c r="D1037" s="286"/>
      <c r="E1037" s="286"/>
      <c r="F1037" s="286"/>
      <c r="G1037" s="286"/>
      <c r="H1037" s="286"/>
      <c r="I1037" s="286"/>
      <c r="J1037" s="286"/>
      <c r="K1037" s="286"/>
      <c r="L1037" s="286"/>
      <c r="M1037" s="286"/>
      <c r="N1037" s="286"/>
      <c r="O1037" s="286"/>
      <c r="P1037" s="286"/>
      <c r="Q1037" s="286"/>
      <c r="R1037" s="286"/>
      <c r="S1037" s="286"/>
      <c r="T1037" s="287"/>
      <c r="U1037" s="115" t="s">
        <v>81</v>
      </c>
      <c r="V1037" s="126">
        <f>V1029</f>
        <v>37466.2</v>
      </c>
      <c r="W1037" s="126">
        <f aca="true" t="shared" si="345" ref="W1037:AE1037">W1029</f>
        <v>34451.5</v>
      </c>
      <c r="X1037" s="126">
        <f t="shared" si="345"/>
        <v>37466.2</v>
      </c>
      <c r="Y1037" s="126">
        <f t="shared" si="345"/>
        <v>34451.5</v>
      </c>
      <c r="Z1037" s="126">
        <f t="shared" si="345"/>
        <v>0</v>
      </c>
      <c r="AA1037" s="126">
        <f t="shared" si="345"/>
        <v>0</v>
      </c>
      <c r="AB1037" s="126">
        <f t="shared" si="345"/>
        <v>0</v>
      </c>
      <c r="AC1037" s="126">
        <f t="shared" si="345"/>
        <v>0</v>
      </c>
      <c r="AD1037" s="126">
        <f t="shared" si="345"/>
        <v>0</v>
      </c>
      <c r="AE1037" s="126">
        <f t="shared" si="345"/>
        <v>0</v>
      </c>
      <c r="AF1037" s="255"/>
      <c r="AG1037" s="256"/>
    </row>
    <row r="1038" spans="1:33" s="70" customFormat="1" ht="17.25" customHeight="1">
      <c r="A1038" s="285"/>
      <c r="B1038" s="286"/>
      <c r="C1038" s="286"/>
      <c r="D1038" s="286"/>
      <c r="E1038" s="286"/>
      <c r="F1038" s="286"/>
      <c r="G1038" s="286"/>
      <c r="H1038" s="286"/>
      <c r="I1038" s="286"/>
      <c r="J1038" s="286"/>
      <c r="K1038" s="286"/>
      <c r="L1038" s="286"/>
      <c r="M1038" s="286"/>
      <c r="N1038" s="286"/>
      <c r="O1038" s="286"/>
      <c r="P1038" s="286"/>
      <c r="Q1038" s="286"/>
      <c r="R1038" s="286"/>
      <c r="S1038" s="286"/>
      <c r="T1038" s="287"/>
      <c r="U1038" s="115" t="s">
        <v>82</v>
      </c>
      <c r="V1038" s="126">
        <f aca="true" t="shared" si="346" ref="V1038:AE1043">V1030</f>
        <v>0</v>
      </c>
      <c r="W1038" s="126">
        <f t="shared" si="346"/>
        <v>0</v>
      </c>
      <c r="X1038" s="126">
        <f t="shared" si="346"/>
        <v>0</v>
      </c>
      <c r="Y1038" s="126">
        <f t="shared" si="346"/>
        <v>0</v>
      </c>
      <c r="Z1038" s="126">
        <f t="shared" si="346"/>
        <v>0</v>
      </c>
      <c r="AA1038" s="126">
        <f t="shared" si="346"/>
        <v>0</v>
      </c>
      <c r="AB1038" s="126">
        <f t="shared" si="346"/>
        <v>0</v>
      </c>
      <c r="AC1038" s="126">
        <f t="shared" si="346"/>
        <v>0</v>
      </c>
      <c r="AD1038" s="126">
        <f t="shared" si="346"/>
        <v>0</v>
      </c>
      <c r="AE1038" s="126">
        <f t="shared" si="346"/>
        <v>0</v>
      </c>
      <c r="AF1038" s="255"/>
      <c r="AG1038" s="256"/>
    </row>
    <row r="1039" spans="1:33" s="70" customFormat="1" ht="17.25" customHeight="1">
      <c r="A1039" s="285"/>
      <c r="B1039" s="286"/>
      <c r="C1039" s="286"/>
      <c r="D1039" s="286"/>
      <c r="E1039" s="286"/>
      <c r="F1039" s="286"/>
      <c r="G1039" s="286"/>
      <c r="H1039" s="286"/>
      <c r="I1039" s="286"/>
      <c r="J1039" s="286"/>
      <c r="K1039" s="286"/>
      <c r="L1039" s="286"/>
      <c r="M1039" s="286"/>
      <c r="N1039" s="286"/>
      <c r="O1039" s="286"/>
      <c r="P1039" s="286"/>
      <c r="Q1039" s="286"/>
      <c r="R1039" s="286"/>
      <c r="S1039" s="286"/>
      <c r="T1039" s="287"/>
      <c r="U1039" s="115" t="s">
        <v>236</v>
      </c>
      <c r="V1039" s="126">
        <f t="shared" si="346"/>
        <v>0</v>
      </c>
      <c r="W1039" s="126">
        <f t="shared" si="346"/>
        <v>0</v>
      </c>
      <c r="X1039" s="126">
        <f t="shared" si="346"/>
        <v>0</v>
      </c>
      <c r="Y1039" s="126">
        <f t="shared" si="346"/>
        <v>0</v>
      </c>
      <c r="Z1039" s="126">
        <f t="shared" si="346"/>
        <v>0</v>
      </c>
      <c r="AA1039" s="126">
        <f t="shared" si="346"/>
        <v>0</v>
      </c>
      <c r="AB1039" s="126">
        <f t="shared" si="346"/>
        <v>0</v>
      </c>
      <c r="AC1039" s="126">
        <f t="shared" si="346"/>
        <v>0</v>
      </c>
      <c r="AD1039" s="126">
        <f t="shared" si="346"/>
        <v>0</v>
      </c>
      <c r="AE1039" s="126">
        <f t="shared" si="346"/>
        <v>0</v>
      </c>
      <c r="AF1039" s="255"/>
      <c r="AG1039" s="256"/>
    </row>
    <row r="1040" spans="1:33" s="70" customFormat="1" ht="17.25" customHeight="1">
      <c r="A1040" s="285"/>
      <c r="B1040" s="286"/>
      <c r="C1040" s="286"/>
      <c r="D1040" s="286"/>
      <c r="E1040" s="286"/>
      <c r="F1040" s="286"/>
      <c r="G1040" s="286"/>
      <c r="H1040" s="286"/>
      <c r="I1040" s="286"/>
      <c r="J1040" s="286"/>
      <c r="K1040" s="286"/>
      <c r="L1040" s="286"/>
      <c r="M1040" s="286"/>
      <c r="N1040" s="286"/>
      <c r="O1040" s="286"/>
      <c r="P1040" s="286"/>
      <c r="Q1040" s="286"/>
      <c r="R1040" s="286"/>
      <c r="S1040" s="286"/>
      <c r="T1040" s="287"/>
      <c r="U1040" s="115" t="s">
        <v>237</v>
      </c>
      <c r="V1040" s="126">
        <f t="shared" si="346"/>
        <v>11400</v>
      </c>
      <c r="W1040" s="126">
        <f t="shared" si="346"/>
        <v>0</v>
      </c>
      <c r="X1040" s="126">
        <f t="shared" si="346"/>
        <v>11400</v>
      </c>
      <c r="Y1040" s="126">
        <f t="shared" si="346"/>
        <v>0</v>
      </c>
      <c r="Z1040" s="126">
        <f t="shared" si="346"/>
        <v>0</v>
      </c>
      <c r="AA1040" s="126">
        <f t="shared" si="346"/>
        <v>0</v>
      </c>
      <c r="AB1040" s="126">
        <f t="shared" si="346"/>
        <v>0</v>
      </c>
      <c r="AC1040" s="126">
        <f t="shared" si="346"/>
        <v>0</v>
      </c>
      <c r="AD1040" s="126">
        <f t="shared" si="346"/>
        <v>0</v>
      </c>
      <c r="AE1040" s="126">
        <f t="shared" si="346"/>
        <v>0</v>
      </c>
      <c r="AF1040" s="255"/>
      <c r="AG1040" s="256"/>
    </row>
    <row r="1041" spans="1:33" s="70" customFormat="1" ht="17.25" customHeight="1">
      <c r="A1041" s="285"/>
      <c r="B1041" s="286"/>
      <c r="C1041" s="286"/>
      <c r="D1041" s="286"/>
      <c r="E1041" s="286"/>
      <c r="F1041" s="286"/>
      <c r="G1041" s="286"/>
      <c r="H1041" s="286"/>
      <c r="I1041" s="286"/>
      <c r="J1041" s="286"/>
      <c r="K1041" s="286"/>
      <c r="L1041" s="286"/>
      <c r="M1041" s="286"/>
      <c r="N1041" s="286"/>
      <c r="O1041" s="286"/>
      <c r="P1041" s="286"/>
      <c r="Q1041" s="286"/>
      <c r="R1041" s="286"/>
      <c r="S1041" s="286"/>
      <c r="T1041" s="287"/>
      <c r="U1041" s="115" t="s">
        <v>238</v>
      </c>
      <c r="V1041" s="126">
        <f t="shared" si="346"/>
        <v>0</v>
      </c>
      <c r="W1041" s="126">
        <f t="shared" si="346"/>
        <v>0</v>
      </c>
      <c r="X1041" s="126">
        <f t="shared" si="346"/>
        <v>0</v>
      </c>
      <c r="Y1041" s="126">
        <f t="shared" si="346"/>
        <v>0</v>
      </c>
      <c r="Z1041" s="126">
        <f t="shared" si="346"/>
        <v>0</v>
      </c>
      <c r="AA1041" s="126">
        <f t="shared" si="346"/>
        <v>0</v>
      </c>
      <c r="AB1041" s="126">
        <f t="shared" si="346"/>
        <v>0</v>
      </c>
      <c r="AC1041" s="126">
        <f t="shared" si="346"/>
        <v>0</v>
      </c>
      <c r="AD1041" s="126">
        <f t="shared" si="346"/>
        <v>0</v>
      </c>
      <c r="AE1041" s="126">
        <f t="shared" si="346"/>
        <v>0</v>
      </c>
      <c r="AF1041" s="255"/>
      <c r="AG1041" s="256"/>
    </row>
    <row r="1042" spans="1:33" s="70" customFormat="1" ht="17.25" customHeight="1">
      <c r="A1042" s="285"/>
      <c r="B1042" s="286"/>
      <c r="C1042" s="286"/>
      <c r="D1042" s="286"/>
      <c r="E1042" s="286"/>
      <c r="F1042" s="286"/>
      <c r="G1042" s="286"/>
      <c r="H1042" s="286"/>
      <c r="I1042" s="286"/>
      <c r="J1042" s="286"/>
      <c r="K1042" s="286"/>
      <c r="L1042" s="286"/>
      <c r="M1042" s="286"/>
      <c r="N1042" s="286"/>
      <c r="O1042" s="286"/>
      <c r="P1042" s="286"/>
      <c r="Q1042" s="286"/>
      <c r="R1042" s="286"/>
      <c r="S1042" s="286"/>
      <c r="T1042" s="287"/>
      <c r="U1042" s="115" t="s">
        <v>244</v>
      </c>
      <c r="V1042" s="126">
        <f t="shared" si="346"/>
        <v>0</v>
      </c>
      <c r="W1042" s="126">
        <f t="shared" si="346"/>
        <v>0</v>
      </c>
      <c r="X1042" s="126">
        <f t="shared" si="346"/>
        <v>0</v>
      </c>
      <c r="Y1042" s="126">
        <f t="shared" si="346"/>
        <v>0</v>
      </c>
      <c r="Z1042" s="126">
        <f t="shared" si="346"/>
        <v>0</v>
      </c>
      <c r="AA1042" s="126">
        <f t="shared" si="346"/>
        <v>0</v>
      </c>
      <c r="AB1042" s="126">
        <f t="shared" si="346"/>
        <v>0</v>
      </c>
      <c r="AC1042" s="126">
        <f t="shared" si="346"/>
        <v>0</v>
      </c>
      <c r="AD1042" s="126">
        <f t="shared" si="346"/>
        <v>0</v>
      </c>
      <c r="AE1042" s="126">
        <f t="shared" si="346"/>
        <v>0</v>
      </c>
      <c r="AF1042" s="255"/>
      <c r="AG1042" s="256"/>
    </row>
    <row r="1043" spans="1:33" s="70" customFormat="1" ht="17.25" customHeight="1" thickBot="1">
      <c r="A1043" s="285"/>
      <c r="B1043" s="286"/>
      <c r="C1043" s="286"/>
      <c r="D1043" s="286"/>
      <c r="E1043" s="286"/>
      <c r="F1043" s="286"/>
      <c r="G1043" s="286"/>
      <c r="H1043" s="286"/>
      <c r="I1043" s="286"/>
      <c r="J1043" s="286"/>
      <c r="K1043" s="286"/>
      <c r="L1043" s="286"/>
      <c r="M1043" s="286"/>
      <c r="N1043" s="286"/>
      <c r="O1043" s="286"/>
      <c r="P1043" s="286"/>
      <c r="Q1043" s="286"/>
      <c r="R1043" s="286"/>
      <c r="S1043" s="286"/>
      <c r="T1043" s="287"/>
      <c r="U1043" s="115" t="s">
        <v>245</v>
      </c>
      <c r="V1043" s="126">
        <f t="shared" si="346"/>
        <v>0</v>
      </c>
      <c r="W1043" s="126">
        <f t="shared" si="346"/>
        <v>0</v>
      </c>
      <c r="X1043" s="126">
        <f t="shared" si="346"/>
        <v>0</v>
      </c>
      <c r="Y1043" s="126">
        <f t="shared" si="346"/>
        <v>0</v>
      </c>
      <c r="Z1043" s="126">
        <f t="shared" si="346"/>
        <v>0</v>
      </c>
      <c r="AA1043" s="126">
        <f t="shared" si="346"/>
        <v>0</v>
      </c>
      <c r="AB1043" s="126">
        <f t="shared" si="346"/>
        <v>0</v>
      </c>
      <c r="AC1043" s="126">
        <f t="shared" si="346"/>
        <v>0</v>
      </c>
      <c r="AD1043" s="126">
        <f t="shared" si="346"/>
        <v>0</v>
      </c>
      <c r="AE1043" s="126">
        <f t="shared" si="346"/>
        <v>0</v>
      </c>
      <c r="AF1043" s="255"/>
      <c r="AG1043" s="256"/>
    </row>
    <row r="1044" spans="1:33" s="70" customFormat="1" ht="17.25" customHeight="1">
      <c r="A1044" s="282" t="s">
        <v>280</v>
      </c>
      <c r="B1044" s="283"/>
      <c r="C1044" s="283"/>
      <c r="D1044" s="283"/>
      <c r="E1044" s="283"/>
      <c r="F1044" s="283"/>
      <c r="G1044" s="283"/>
      <c r="H1044" s="283"/>
      <c r="I1044" s="283"/>
      <c r="J1044" s="283"/>
      <c r="K1044" s="283"/>
      <c r="L1044" s="283"/>
      <c r="M1044" s="283"/>
      <c r="N1044" s="283"/>
      <c r="O1044" s="283"/>
      <c r="P1044" s="283"/>
      <c r="Q1044" s="283"/>
      <c r="R1044" s="283"/>
      <c r="S1044" s="283"/>
      <c r="T1044" s="284"/>
      <c r="U1044" s="68" t="s">
        <v>12</v>
      </c>
      <c r="V1044" s="69">
        <f aca="true" t="shared" si="347" ref="V1044:AE1044">SUM(V1045:V1051)</f>
        <v>4424522.382999999</v>
      </c>
      <c r="W1044" s="69">
        <f t="shared" si="347"/>
        <v>518946.3</v>
      </c>
      <c r="X1044" s="69">
        <f t="shared" si="347"/>
        <v>3799544.7299999995</v>
      </c>
      <c r="Y1044" s="69">
        <f t="shared" si="347"/>
        <v>499245.5</v>
      </c>
      <c r="Z1044" s="69">
        <f t="shared" si="347"/>
        <v>252696</v>
      </c>
      <c r="AA1044" s="69">
        <f t="shared" si="347"/>
        <v>0</v>
      </c>
      <c r="AB1044" s="69">
        <f t="shared" si="347"/>
        <v>283935.87999999995</v>
      </c>
      <c r="AC1044" s="69">
        <f t="shared" si="347"/>
        <v>19700.8</v>
      </c>
      <c r="AD1044" s="69">
        <f t="shared" si="347"/>
        <v>88345.811</v>
      </c>
      <c r="AE1044" s="69">
        <f t="shared" si="347"/>
        <v>0</v>
      </c>
      <c r="AF1044" s="253"/>
      <c r="AG1044" s="254"/>
    </row>
    <row r="1045" spans="1:33" s="70" customFormat="1" ht="17.25" customHeight="1">
      <c r="A1045" s="285"/>
      <c r="B1045" s="286"/>
      <c r="C1045" s="286"/>
      <c r="D1045" s="286"/>
      <c r="E1045" s="286"/>
      <c r="F1045" s="286"/>
      <c r="G1045" s="286"/>
      <c r="H1045" s="286"/>
      <c r="I1045" s="286"/>
      <c r="J1045" s="286"/>
      <c r="K1045" s="286"/>
      <c r="L1045" s="286"/>
      <c r="M1045" s="286"/>
      <c r="N1045" s="286"/>
      <c r="O1045" s="286"/>
      <c r="P1045" s="286"/>
      <c r="Q1045" s="286"/>
      <c r="R1045" s="286"/>
      <c r="S1045" s="286"/>
      <c r="T1045" s="287"/>
      <c r="U1045" s="115" t="s">
        <v>81</v>
      </c>
      <c r="V1045" s="130">
        <f aca="true" t="shared" si="348" ref="V1045:AE1045">V625+V987+V1037</f>
        <v>1167291.061</v>
      </c>
      <c r="W1045" s="130">
        <f t="shared" si="348"/>
        <v>518946.3</v>
      </c>
      <c r="X1045" s="130">
        <f t="shared" si="348"/>
        <v>689268.0699999998</v>
      </c>
      <c r="Y1045" s="130">
        <f>Y625+Y987+Y1037</f>
        <v>499245.5</v>
      </c>
      <c r="Z1045" s="130">
        <f t="shared" si="348"/>
        <v>252696</v>
      </c>
      <c r="AA1045" s="130">
        <f t="shared" si="348"/>
        <v>0</v>
      </c>
      <c r="AB1045" s="130">
        <f t="shared" si="348"/>
        <v>136981.18</v>
      </c>
      <c r="AC1045" s="130">
        <f t="shared" si="348"/>
        <v>19700.8</v>
      </c>
      <c r="AD1045" s="130">
        <f t="shared" si="348"/>
        <v>88345.811</v>
      </c>
      <c r="AE1045" s="130">
        <f t="shared" si="348"/>
        <v>0</v>
      </c>
      <c r="AF1045" s="255"/>
      <c r="AG1045" s="256"/>
    </row>
    <row r="1046" spans="1:33" s="70" customFormat="1" ht="17.25" customHeight="1">
      <c r="A1046" s="285"/>
      <c r="B1046" s="286"/>
      <c r="C1046" s="286"/>
      <c r="D1046" s="286"/>
      <c r="E1046" s="286"/>
      <c r="F1046" s="286"/>
      <c r="G1046" s="286"/>
      <c r="H1046" s="286"/>
      <c r="I1046" s="286"/>
      <c r="J1046" s="286"/>
      <c r="K1046" s="286"/>
      <c r="L1046" s="286"/>
      <c r="M1046" s="286"/>
      <c r="N1046" s="286"/>
      <c r="O1046" s="286"/>
      <c r="P1046" s="286"/>
      <c r="Q1046" s="286"/>
      <c r="R1046" s="286"/>
      <c r="S1046" s="286"/>
      <c r="T1046" s="287"/>
      <c r="U1046" s="115" t="s">
        <v>82</v>
      </c>
      <c r="V1046" s="130">
        <v>282146.3</v>
      </c>
      <c r="W1046" s="130">
        <f aca="true" t="shared" si="349" ref="W1046:AE1046">W626+W988+W1038</f>
        <v>0</v>
      </c>
      <c r="X1046" s="130">
        <f t="shared" si="349"/>
        <v>170325.83800000002</v>
      </c>
      <c r="Y1046" s="130">
        <f t="shared" si="349"/>
        <v>0</v>
      </c>
      <c r="Z1046" s="130">
        <f t="shared" si="349"/>
        <v>0</v>
      </c>
      <c r="AA1046" s="130">
        <f t="shared" si="349"/>
        <v>0</v>
      </c>
      <c r="AB1046" s="130">
        <f t="shared" si="349"/>
        <v>111820.5</v>
      </c>
      <c r="AC1046" s="130">
        <f t="shared" si="349"/>
        <v>0</v>
      </c>
      <c r="AD1046" s="130">
        <f t="shared" si="349"/>
        <v>0</v>
      </c>
      <c r="AE1046" s="130">
        <f t="shared" si="349"/>
        <v>0</v>
      </c>
      <c r="AF1046" s="255"/>
      <c r="AG1046" s="256"/>
    </row>
    <row r="1047" spans="1:33" s="70" customFormat="1" ht="17.25" customHeight="1">
      <c r="A1047" s="285"/>
      <c r="B1047" s="286"/>
      <c r="C1047" s="286"/>
      <c r="D1047" s="286"/>
      <c r="E1047" s="286"/>
      <c r="F1047" s="286"/>
      <c r="G1047" s="286"/>
      <c r="H1047" s="286"/>
      <c r="I1047" s="286"/>
      <c r="J1047" s="286"/>
      <c r="K1047" s="286"/>
      <c r="L1047" s="286"/>
      <c r="M1047" s="286"/>
      <c r="N1047" s="286"/>
      <c r="O1047" s="286"/>
      <c r="P1047" s="286"/>
      <c r="Q1047" s="286"/>
      <c r="R1047" s="286"/>
      <c r="S1047" s="286"/>
      <c r="T1047" s="287"/>
      <c r="U1047" s="115" t="s">
        <v>236</v>
      </c>
      <c r="V1047" s="130">
        <f aca="true" t="shared" si="350" ref="V1047:AE1047">V627+V989+V1039</f>
        <v>354978.87399999995</v>
      </c>
      <c r="W1047" s="130">
        <f t="shared" si="350"/>
        <v>0</v>
      </c>
      <c r="X1047" s="130">
        <f t="shared" si="350"/>
        <v>320179.274</v>
      </c>
      <c r="Y1047" s="130">
        <f t="shared" si="350"/>
        <v>0</v>
      </c>
      <c r="Z1047" s="130">
        <f t="shared" si="350"/>
        <v>0</v>
      </c>
      <c r="AA1047" s="130">
        <f t="shared" si="350"/>
        <v>0</v>
      </c>
      <c r="AB1047" s="130">
        <f t="shared" si="350"/>
        <v>34799.6</v>
      </c>
      <c r="AC1047" s="130">
        <f t="shared" si="350"/>
        <v>0</v>
      </c>
      <c r="AD1047" s="130">
        <f t="shared" si="350"/>
        <v>0</v>
      </c>
      <c r="AE1047" s="130">
        <f t="shared" si="350"/>
        <v>0</v>
      </c>
      <c r="AF1047" s="255"/>
      <c r="AG1047" s="256"/>
    </row>
    <row r="1048" spans="1:33" s="70" customFormat="1" ht="17.25" customHeight="1">
      <c r="A1048" s="285"/>
      <c r="B1048" s="286"/>
      <c r="C1048" s="286"/>
      <c r="D1048" s="286"/>
      <c r="E1048" s="286"/>
      <c r="F1048" s="286"/>
      <c r="G1048" s="286"/>
      <c r="H1048" s="286"/>
      <c r="I1048" s="286"/>
      <c r="J1048" s="286"/>
      <c r="K1048" s="286"/>
      <c r="L1048" s="286"/>
      <c r="M1048" s="286"/>
      <c r="N1048" s="286"/>
      <c r="O1048" s="286"/>
      <c r="P1048" s="286"/>
      <c r="Q1048" s="286"/>
      <c r="R1048" s="286"/>
      <c r="S1048" s="286"/>
      <c r="T1048" s="287"/>
      <c r="U1048" s="115" t="s">
        <v>237</v>
      </c>
      <c r="V1048" s="130">
        <f aca="true" t="shared" si="351" ref="V1048:AE1048">V628+V990+V1040</f>
        <v>535049.23</v>
      </c>
      <c r="W1048" s="130">
        <f t="shared" si="351"/>
        <v>0</v>
      </c>
      <c r="X1048" s="130">
        <f t="shared" si="351"/>
        <v>534714.63</v>
      </c>
      <c r="Y1048" s="130">
        <f t="shared" si="351"/>
        <v>0</v>
      </c>
      <c r="Z1048" s="130">
        <f t="shared" si="351"/>
        <v>0</v>
      </c>
      <c r="AA1048" s="130">
        <f t="shared" si="351"/>
        <v>0</v>
      </c>
      <c r="AB1048" s="130">
        <f t="shared" si="351"/>
        <v>334.6</v>
      </c>
      <c r="AC1048" s="130">
        <f t="shared" si="351"/>
        <v>0</v>
      </c>
      <c r="AD1048" s="130">
        <f t="shared" si="351"/>
        <v>0</v>
      </c>
      <c r="AE1048" s="130">
        <f t="shared" si="351"/>
        <v>0</v>
      </c>
      <c r="AF1048" s="255"/>
      <c r="AG1048" s="256"/>
    </row>
    <row r="1049" spans="1:33" s="70" customFormat="1" ht="17.25" customHeight="1">
      <c r="A1049" s="285"/>
      <c r="B1049" s="286"/>
      <c r="C1049" s="286"/>
      <c r="D1049" s="286"/>
      <c r="E1049" s="286"/>
      <c r="F1049" s="286"/>
      <c r="G1049" s="286"/>
      <c r="H1049" s="286"/>
      <c r="I1049" s="286"/>
      <c r="J1049" s="286"/>
      <c r="K1049" s="286"/>
      <c r="L1049" s="286"/>
      <c r="M1049" s="286"/>
      <c r="N1049" s="286"/>
      <c r="O1049" s="286"/>
      <c r="P1049" s="286"/>
      <c r="Q1049" s="286"/>
      <c r="R1049" s="286"/>
      <c r="S1049" s="286"/>
      <c r="T1049" s="287"/>
      <c r="U1049" s="115" t="s">
        <v>238</v>
      </c>
      <c r="V1049" s="130">
        <f aca="true" t="shared" si="352" ref="V1049:AE1049">V629+V991+V1041</f>
        <v>868340.0999999999</v>
      </c>
      <c r="W1049" s="130">
        <f t="shared" si="352"/>
        <v>0</v>
      </c>
      <c r="X1049" s="130">
        <f t="shared" si="352"/>
        <v>868340.0999999999</v>
      </c>
      <c r="Y1049" s="130">
        <f t="shared" si="352"/>
        <v>0</v>
      </c>
      <c r="Z1049" s="130">
        <f t="shared" si="352"/>
        <v>0</v>
      </c>
      <c r="AA1049" s="130">
        <f t="shared" si="352"/>
        <v>0</v>
      </c>
      <c r="AB1049" s="130">
        <f t="shared" si="352"/>
        <v>0</v>
      </c>
      <c r="AC1049" s="130">
        <f t="shared" si="352"/>
        <v>0</v>
      </c>
      <c r="AD1049" s="130">
        <f t="shared" si="352"/>
        <v>0</v>
      </c>
      <c r="AE1049" s="130">
        <f t="shared" si="352"/>
        <v>0</v>
      </c>
      <c r="AF1049" s="255"/>
      <c r="AG1049" s="256"/>
    </row>
    <row r="1050" spans="1:33" s="70" customFormat="1" ht="17.25" customHeight="1">
      <c r="A1050" s="285"/>
      <c r="B1050" s="286"/>
      <c r="C1050" s="286"/>
      <c r="D1050" s="286"/>
      <c r="E1050" s="286"/>
      <c r="F1050" s="286"/>
      <c r="G1050" s="286"/>
      <c r="H1050" s="286"/>
      <c r="I1050" s="286"/>
      <c r="J1050" s="286"/>
      <c r="K1050" s="286"/>
      <c r="L1050" s="286"/>
      <c r="M1050" s="286"/>
      <c r="N1050" s="286"/>
      <c r="O1050" s="286"/>
      <c r="P1050" s="286"/>
      <c r="Q1050" s="286"/>
      <c r="R1050" s="286"/>
      <c r="S1050" s="286"/>
      <c r="T1050" s="287"/>
      <c r="U1050" s="115" t="s">
        <v>244</v>
      </c>
      <c r="V1050" s="130">
        <f aca="true" t="shared" si="353" ref="V1050:AE1050">V630+V992+V1042</f>
        <v>564549.1</v>
      </c>
      <c r="W1050" s="130">
        <f t="shared" si="353"/>
        <v>0</v>
      </c>
      <c r="X1050" s="130">
        <f t="shared" si="353"/>
        <v>564549.1</v>
      </c>
      <c r="Y1050" s="130">
        <f t="shared" si="353"/>
        <v>0</v>
      </c>
      <c r="Z1050" s="130">
        <f t="shared" si="353"/>
        <v>0</v>
      </c>
      <c r="AA1050" s="130">
        <f t="shared" si="353"/>
        <v>0</v>
      </c>
      <c r="AB1050" s="130">
        <f t="shared" si="353"/>
        <v>0</v>
      </c>
      <c r="AC1050" s="130">
        <f t="shared" si="353"/>
        <v>0</v>
      </c>
      <c r="AD1050" s="130">
        <f t="shared" si="353"/>
        <v>0</v>
      </c>
      <c r="AE1050" s="130">
        <f t="shared" si="353"/>
        <v>0</v>
      </c>
      <c r="AF1050" s="255"/>
      <c r="AG1050" s="256"/>
    </row>
    <row r="1051" spans="1:33" s="70" customFormat="1" ht="17.25" customHeight="1">
      <c r="A1051" s="320"/>
      <c r="B1051" s="321"/>
      <c r="C1051" s="321"/>
      <c r="D1051" s="321"/>
      <c r="E1051" s="321"/>
      <c r="F1051" s="321"/>
      <c r="G1051" s="321"/>
      <c r="H1051" s="321"/>
      <c r="I1051" s="321"/>
      <c r="J1051" s="321"/>
      <c r="K1051" s="321"/>
      <c r="L1051" s="321"/>
      <c r="M1051" s="321"/>
      <c r="N1051" s="321"/>
      <c r="O1051" s="321"/>
      <c r="P1051" s="321"/>
      <c r="Q1051" s="321"/>
      <c r="R1051" s="321"/>
      <c r="S1051" s="321"/>
      <c r="T1051" s="322"/>
      <c r="U1051" s="115" t="s">
        <v>245</v>
      </c>
      <c r="V1051" s="130">
        <f aca="true" t="shared" si="354" ref="V1051:AE1051">V631+V993+V1043</f>
        <v>652167.718</v>
      </c>
      <c r="W1051" s="130">
        <f t="shared" si="354"/>
        <v>0</v>
      </c>
      <c r="X1051" s="130">
        <f t="shared" si="354"/>
        <v>652167.718</v>
      </c>
      <c r="Y1051" s="130">
        <f t="shared" si="354"/>
        <v>0</v>
      </c>
      <c r="Z1051" s="130">
        <f t="shared" si="354"/>
        <v>0</v>
      </c>
      <c r="AA1051" s="130">
        <f t="shared" si="354"/>
        <v>0</v>
      </c>
      <c r="AB1051" s="130">
        <f t="shared" si="354"/>
        <v>0</v>
      </c>
      <c r="AC1051" s="130">
        <f t="shared" si="354"/>
        <v>0</v>
      </c>
      <c r="AD1051" s="130">
        <f t="shared" si="354"/>
        <v>0</v>
      </c>
      <c r="AE1051" s="130">
        <f t="shared" si="354"/>
        <v>0</v>
      </c>
      <c r="AF1051" s="255"/>
      <c r="AG1051" s="256"/>
    </row>
    <row r="1052" spans="1:33" ht="39" customHeight="1">
      <c r="A1052" s="307" t="s">
        <v>72</v>
      </c>
      <c r="B1052" s="307"/>
      <c r="C1052" s="307"/>
      <c r="D1052" s="307"/>
      <c r="E1052" s="307"/>
      <c r="F1052" s="307"/>
      <c r="G1052" s="307"/>
      <c r="H1052" s="307"/>
      <c r="I1052" s="307"/>
      <c r="J1052" s="307"/>
      <c r="K1052" s="307"/>
      <c r="L1052" s="307"/>
      <c r="M1052" s="307"/>
      <c r="N1052" s="307"/>
      <c r="O1052" s="307"/>
      <c r="P1052" s="307"/>
      <c r="Q1052" s="307"/>
      <c r="R1052" s="307"/>
      <c r="S1052" s="307"/>
      <c r="T1052" s="307"/>
      <c r="U1052" s="307"/>
      <c r="V1052" s="307"/>
      <c r="W1052" s="307"/>
      <c r="X1052" s="307"/>
      <c r="Y1052" s="307"/>
      <c r="Z1052" s="307"/>
      <c r="AA1052" s="307"/>
      <c r="AB1052" s="307"/>
      <c r="AC1052" s="307"/>
      <c r="AD1052" s="307"/>
      <c r="AE1052" s="307"/>
      <c r="AF1052" s="64"/>
      <c r="AG1052" s="64"/>
    </row>
    <row r="1053" spans="18:31" ht="15" customHeight="1">
      <c r="R1053" s="404" t="s">
        <v>273</v>
      </c>
      <c r="S1053" s="404"/>
      <c r="T1053" s="404"/>
      <c r="U1053" s="58">
        <v>2024</v>
      </c>
      <c r="V1053" s="56"/>
      <c r="W1053" s="56"/>
      <c r="X1053" s="57">
        <f aca="true" t="shared" si="355" ref="X1053:X1059">X23+X31+X39+X47+X55+X63+X71+X79+X87+X95+X103+X111+X159+X215+X263+X287+X497+X521+X529+X635+X707+X715+X787+X851+X1013</f>
        <v>536729.2</v>
      </c>
      <c r="Y1053" s="57">
        <f>Y23+Y31+Y39+Y47+Y55+Y63+Y71+Y79+Y87+Y95+Y103+Y111+Y159+Y215+Y263+Y287+Y497+Y521+Y529+Y635+Y707+Y715+Y787+Y851+Y1013+Y545</f>
        <v>421251.6</v>
      </c>
      <c r="Z1053" s="57">
        <f aca="true" t="shared" si="356" ref="Z1053:AE1059">Z23+Z31+Z39+Z47+Z55+Z63+Z71+Z79+Z87+Z95+Z103+Z111+Z159+Z215+Z263+Z287+Z497+Z521+Z529+Z635+Z707+Z715+Z787+Z851+Z1013</f>
        <v>0</v>
      </c>
      <c r="AA1053" s="57">
        <f t="shared" si="356"/>
        <v>0</v>
      </c>
      <c r="AB1053" s="57">
        <f t="shared" si="356"/>
        <v>91291.9</v>
      </c>
      <c r="AC1053" s="57">
        <f t="shared" si="356"/>
        <v>0</v>
      </c>
      <c r="AD1053" s="57">
        <f t="shared" si="356"/>
        <v>0</v>
      </c>
      <c r="AE1053" s="57">
        <f t="shared" si="356"/>
        <v>0</v>
      </c>
    </row>
    <row r="1054" spans="18:31" ht="15">
      <c r="R1054" s="404"/>
      <c r="S1054" s="404"/>
      <c r="T1054" s="404"/>
      <c r="U1054" s="58">
        <v>2025</v>
      </c>
      <c r="V1054" s="56"/>
      <c r="W1054" s="56"/>
      <c r="X1054" s="57">
        <f t="shared" si="355"/>
        <v>159134.19999999998</v>
      </c>
      <c r="Y1054" s="57">
        <f aca="true" t="shared" si="357" ref="Y1054:Y1059">Y24+Y32+Y40+Y48+Y56+Y64+Y72+Y80+Y88+Y96+Y104+Y112+Y160+Y216+Y264+Y288+Y498+Y522+Y530+Y636+Y708+Y716+Y788+Y852+Y1014</f>
        <v>0</v>
      </c>
      <c r="Z1054" s="57">
        <f t="shared" si="356"/>
        <v>0</v>
      </c>
      <c r="AA1054" s="57">
        <f t="shared" si="356"/>
        <v>0</v>
      </c>
      <c r="AB1054" s="57">
        <f t="shared" si="356"/>
        <v>111820.49999999999</v>
      </c>
      <c r="AC1054" s="57">
        <f t="shared" si="356"/>
        <v>0</v>
      </c>
      <c r="AD1054" s="57">
        <f t="shared" si="356"/>
        <v>0</v>
      </c>
      <c r="AE1054" s="57">
        <f t="shared" si="356"/>
        <v>0</v>
      </c>
    </row>
    <row r="1055" spans="18:31" ht="18.75" customHeight="1">
      <c r="R1055" s="404"/>
      <c r="S1055" s="404"/>
      <c r="T1055" s="404"/>
      <c r="U1055" s="58">
        <v>2026</v>
      </c>
      <c r="V1055" s="56"/>
      <c r="W1055" s="56"/>
      <c r="X1055" s="57">
        <f t="shared" si="355"/>
        <v>11599.9</v>
      </c>
      <c r="Y1055" s="57">
        <f t="shared" si="357"/>
        <v>0</v>
      </c>
      <c r="Z1055" s="57">
        <f t="shared" si="356"/>
        <v>0</v>
      </c>
      <c r="AA1055" s="57">
        <f t="shared" si="356"/>
        <v>0</v>
      </c>
      <c r="AB1055" s="57">
        <f t="shared" si="356"/>
        <v>34799.6</v>
      </c>
      <c r="AC1055" s="57">
        <f t="shared" si="356"/>
        <v>0</v>
      </c>
      <c r="AD1055" s="57">
        <f t="shared" si="356"/>
        <v>0</v>
      </c>
      <c r="AE1055" s="57">
        <f t="shared" si="356"/>
        <v>0</v>
      </c>
    </row>
    <row r="1056" spans="18:31" ht="15">
      <c r="R1056" s="404"/>
      <c r="S1056" s="404"/>
      <c r="T1056" s="404"/>
      <c r="U1056" s="58">
        <v>2027</v>
      </c>
      <c r="V1056" s="56"/>
      <c r="W1056" s="56"/>
      <c r="X1056" s="57">
        <f t="shared" si="355"/>
        <v>0</v>
      </c>
      <c r="Y1056" s="57">
        <f t="shared" si="357"/>
        <v>0</v>
      </c>
      <c r="Z1056" s="57">
        <f t="shared" si="356"/>
        <v>0</v>
      </c>
      <c r="AA1056" s="57">
        <f t="shared" si="356"/>
        <v>0</v>
      </c>
      <c r="AB1056" s="57">
        <f t="shared" si="356"/>
        <v>0</v>
      </c>
      <c r="AC1056" s="57">
        <f t="shared" si="356"/>
        <v>0</v>
      </c>
      <c r="AD1056" s="57">
        <f t="shared" si="356"/>
        <v>0</v>
      </c>
      <c r="AE1056" s="57">
        <f t="shared" si="356"/>
        <v>0</v>
      </c>
    </row>
    <row r="1057" spans="18:31" ht="15">
      <c r="R1057" s="404"/>
      <c r="S1057" s="404"/>
      <c r="T1057" s="404"/>
      <c r="U1057" s="58">
        <v>2028</v>
      </c>
      <c r="V1057" s="56"/>
      <c r="W1057" s="56"/>
      <c r="X1057" s="57">
        <f t="shared" si="355"/>
        <v>0</v>
      </c>
      <c r="Y1057" s="57">
        <f t="shared" si="357"/>
        <v>0</v>
      </c>
      <c r="Z1057" s="57">
        <f t="shared" si="356"/>
        <v>0</v>
      </c>
      <c r="AA1057" s="57">
        <f t="shared" si="356"/>
        <v>0</v>
      </c>
      <c r="AB1057" s="57">
        <f t="shared" si="356"/>
        <v>0</v>
      </c>
      <c r="AC1057" s="57">
        <f t="shared" si="356"/>
        <v>0</v>
      </c>
      <c r="AD1057" s="57">
        <f t="shared" si="356"/>
        <v>0</v>
      </c>
      <c r="AE1057" s="57">
        <f t="shared" si="356"/>
        <v>0</v>
      </c>
    </row>
    <row r="1058" spans="18:31" ht="15">
      <c r="R1058" s="404"/>
      <c r="S1058" s="404"/>
      <c r="T1058" s="404"/>
      <c r="U1058" s="58">
        <v>2029</v>
      </c>
      <c r="V1058" s="56"/>
      <c r="W1058" s="56"/>
      <c r="X1058" s="57">
        <f t="shared" si="355"/>
        <v>0</v>
      </c>
      <c r="Y1058" s="57">
        <f t="shared" si="357"/>
        <v>0</v>
      </c>
      <c r="Z1058" s="57">
        <f t="shared" si="356"/>
        <v>0</v>
      </c>
      <c r="AA1058" s="57">
        <f t="shared" si="356"/>
        <v>0</v>
      </c>
      <c r="AB1058" s="57">
        <f t="shared" si="356"/>
        <v>0</v>
      </c>
      <c r="AC1058" s="57">
        <f t="shared" si="356"/>
        <v>0</v>
      </c>
      <c r="AD1058" s="57">
        <f t="shared" si="356"/>
        <v>0</v>
      </c>
      <c r="AE1058" s="57">
        <f t="shared" si="356"/>
        <v>0</v>
      </c>
    </row>
    <row r="1059" spans="18:31" ht="15">
      <c r="R1059" s="404"/>
      <c r="S1059" s="404"/>
      <c r="T1059" s="404"/>
      <c r="U1059" s="58">
        <v>2030</v>
      </c>
      <c r="V1059" s="56"/>
      <c r="W1059" s="56"/>
      <c r="X1059" s="57">
        <f t="shared" si="355"/>
        <v>0</v>
      </c>
      <c r="Y1059" s="57">
        <f t="shared" si="357"/>
        <v>0</v>
      </c>
      <c r="Z1059" s="57">
        <f t="shared" si="356"/>
        <v>0</v>
      </c>
      <c r="AA1059" s="57">
        <f t="shared" si="356"/>
        <v>0</v>
      </c>
      <c r="AB1059" s="57">
        <f t="shared" si="356"/>
        <v>0</v>
      </c>
      <c r="AC1059" s="57">
        <f t="shared" si="356"/>
        <v>0</v>
      </c>
      <c r="AD1059" s="57">
        <f t="shared" si="356"/>
        <v>0</v>
      </c>
      <c r="AE1059" s="57">
        <f t="shared" si="356"/>
        <v>0</v>
      </c>
    </row>
    <row r="1062" ht="15">
      <c r="X1062" s="176"/>
    </row>
    <row r="1063" spans="18:31" ht="15">
      <c r="R1063" s="405" t="s">
        <v>290</v>
      </c>
      <c r="S1063" s="405"/>
      <c r="T1063" s="405"/>
      <c r="U1063" s="169">
        <v>2024</v>
      </c>
      <c r="V1063" s="170"/>
      <c r="W1063" s="206">
        <f>Y1063+AC1063</f>
        <v>97694.7</v>
      </c>
      <c r="X1063" s="171">
        <v>0</v>
      </c>
      <c r="Y1063" s="171">
        <f>Y835+Y699</f>
        <v>77993.9</v>
      </c>
      <c r="Z1063" s="171">
        <v>0</v>
      </c>
      <c r="AA1063" s="171"/>
      <c r="AB1063" s="171"/>
      <c r="AC1063" s="171">
        <f>AC835</f>
        <v>19700.8</v>
      </c>
      <c r="AD1063" s="171">
        <v>0</v>
      </c>
      <c r="AE1063" s="171"/>
    </row>
    <row r="1064" spans="18:31" ht="15">
      <c r="R1064" s="405"/>
      <c r="S1064" s="405"/>
      <c r="T1064" s="405"/>
      <c r="U1064" s="169">
        <v>2025</v>
      </c>
      <c r="V1064" s="170"/>
      <c r="W1064" s="170"/>
      <c r="X1064" s="171">
        <f aca="true" t="shared" si="358" ref="X1064:AE1069">V272+V280+V676+V700+V836+V844+V964+V1022</f>
        <v>1560.85</v>
      </c>
      <c r="Y1064" s="171">
        <f t="shared" si="358"/>
        <v>0</v>
      </c>
      <c r="Z1064" s="171">
        <f t="shared" si="358"/>
        <v>1560.85</v>
      </c>
      <c r="AA1064" s="171">
        <f t="shared" si="358"/>
        <v>0</v>
      </c>
      <c r="AB1064" s="171">
        <f t="shared" si="358"/>
        <v>0</v>
      </c>
      <c r="AC1064" s="171">
        <f t="shared" si="358"/>
        <v>0</v>
      </c>
      <c r="AD1064" s="171">
        <f t="shared" si="358"/>
        <v>0</v>
      </c>
      <c r="AE1064" s="171">
        <f t="shared" si="358"/>
        <v>0</v>
      </c>
    </row>
    <row r="1065" spans="18:31" ht="15">
      <c r="R1065" s="405"/>
      <c r="S1065" s="405"/>
      <c r="T1065" s="405"/>
      <c r="U1065" s="169">
        <v>2026</v>
      </c>
      <c r="V1065" s="170"/>
      <c r="W1065" s="170"/>
      <c r="X1065" s="171">
        <f t="shared" si="358"/>
        <v>0</v>
      </c>
      <c r="Y1065" s="171">
        <f t="shared" si="358"/>
        <v>0</v>
      </c>
      <c r="Z1065" s="171">
        <f t="shared" si="358"/>
        <v>0</v>
      </c>
      <c r="AA1065" s="171">
        <f t="shared" si="358"/>
        <v>0</v>
      </c>
      <c r="AB1065" s="171">
        <f t="shared" si="358"/>
        <v>0</v>
      </c>
      <c r="AC1065" s="171">
        <f t="shared" si="358"/>
        <v>0</v>
      </c>
      <c r="AD1065" s="171">
        <f t="shared" si="358"/>
        <v>0</v>
      </c>
      <c r="AE1065" s="171">
        <f t="shared" si="358"/>
        <v>0</v>
      </c>
    </row>
    <row r="1066" spans="18:31" ht="15">
      <c r="R1066" s="405"/>
      <c r="S1066" s="405"/>
      <c r="T1066" s="405"/>
      <c r="U1066" s="169">
        <v>2027</v>
      </c>
      <c r="V1066" s="170"/>
      <c r="W1066" s="170"/>
      <c r="X1066" s="171">
        <f t="shared" si="358"/>
        <v>0</v>
      </c>
      <c r="Y1066" s="171">
        <f t="shared" si="358"/>
        <v>0</v>
      </c>
      <c r="Z1066" s="171">
        <f t="shared" si="358"/>
        <v>0</v>
      </c>
      <c r="AA1066" s="171">
        <f t="shared" si="358"/>
        <v>0</v>
      </c>
      <c r="AB1066" s="171">
        <f t="shared" si="358"/>
        <v>0</v>
      </c>
      <c r="AC1066" s="171">
        <f t="shared" si="358"/>
        <v>0</v>
      </c>
      <c r="AD1066" s="171">
        <f t="shared" si="358"/>
        <v>0</v>
      </c>
      <c r="AE1066" s="171">
        <f t="shared" si="358"/>
        <v>0</v>
      </c>
    </row>
    <row r="1067" spans="18:31" ht="15">
      <c r="R1067" s="405"/>
      <c r="S1067" s="405"/>
      <c r="T1067" s="405"/>
      <c r="U1067" s="169">
        <v>2028</v>
      </c>
      <c r="V1067" s="170"/>
      <c r="W1067" s="170"/>
      <c r="X1067" s="171">
        <f t="shared" si="358"/>
        <v>0</v>
      </c>
      <c r="Y1067" s="171">
        <f t="shared" si="358"/>
        <v>0</v>
      </c>
      <c r="Z1067" s="171">
        <f t="shared" si="358"/>
        <v>0</v>
      </c>
      <c r="AA1067" s="171">
        <f t="shared" si="358"/>
        <v>0</v>
      </c>
      <c r="AB1067" s="171">
        <f t="shared" si="358"/>
        <v>0</v>
      </c>
      <c r="AC1067" s="171">
        <f t="shared" si="358"/>
        <v>0</v>
      </c>
      <c r="AD1067" s="171">
        <f t="shared" si="358"/>
        <v>0</v>
      </c>
      <c r="AE1067" s="171">
        <f t="shared" si="358"/>
        <v>0</v>
      </c>
    </row>
    <row r="1068" spans="18:31" ht="15">
      <c r="R1068" s="405"/>
      <c r="S1068" s="405"/>
      <c r="T1068" s="405"/>
      <c r="U1068" s="169">
        <v>2029</v>
      </c>
      <c r="V1068" s="170"/>
      <c r="W1068" s="170"/>
      <c r="X1068" s="171">
        <f t="shared" si="358"/>
        <v>0</v>
      </c>
      <c r="Y1068" s="171">
        <f t="shared" si="358"/>
        <v>0</v>
      </c>
      <c r="Z1068" s="171">
        <f t="shared" si="358"/>
        <v>0</v>
      </c>
      <c r="AA1068" s="171">
        <f t="shared" si="358"/>
        <v>0</v>
      </c>
      <c r="AB1068" s="171">
        <f t="shared" si="358"/>
        <v>0</v>
      </c>
      <c r="AC1068" s="171">
        <f t="shared" si="358"/>
        <v>0</v>
      </c>
      <c r="AD1068" s="171">
        <f t="shared" si="358"/>
        <v>0</v>
      </c>
      <c r="AE1068" s="171">
        <f t="shared" si="358"/>
        <v>0</v>
      </c>
    </row>
    <row r="1069" spans="18:31" ht="15">
      <c r="R1069" s="405"/>
      <c r="S1069" s="405"/>
      <c r="T1069" s="405"/>
      <c r="U1069" s="169">
        <v>2030</v>
      </c>
      <c r="V1069" s="170"/>
      <c r="W1069" s="170"/>
      <c r="X1069" s="171">
        <f t="shared" si="358"/>
        <v>0</v>
      </c>
      <c r="Y1069" s="171">
        <f t="shared" si="358"/>
        <v>0</v>
      </c>
      <c r="Z1069" s="171">
        <f t="shared" si="358"/>
        <v>0</v>
      </c>
      <c r="AA1069" s="171">
        <f t="shared" si="358"/>
        <v>0</v>
      </c>
      <c r="AB1069" s="171">
        <f t="shared" si="358"/>
        <v>0</v>
      </c>
      <c r="AC1069" s="171">
        <f t="shared" si="358"/>
        <v>0</v>
      </c>
      <c r="AD1069" s="171">
        <f t="shared" si="358"/>
        <v>0</v>
      </c>
      <c r="AE1069" s="171">
        <f t="shared" si="358"/>
        <v>0</v>
      </c>
    </row>
  </sheetData>
  <sheetProtection/>
  <mergeCells count="541">
    <mergeCell ref="B970:B977"/>
    <mergeCell ref="C970:C975"/>
    <mergeCell ref="AF970:AG977"/>
    <mergeCell ref="A302:A309"/>
    <mergeCell ref="B302:B309"/>
    <mergeCell ref="C302:C307"/>
    <mergeCell ref="AF302:AG309"/>
    <mergeCell ref="A608:A615"/>
    <mergeCell ref="B608:B615"/>
    <mergeCell ref="C608:C613"/>
    <mergeCell ref="AF608:AG615"/>
    <mergeCell ref="A600:A607"/>
    <mergeCell ref="B600:B607"/>
    <mergeCell ref="C600:C605"/>
    <mergeCell ref="AF600:AG607"/>
    <mergeCell ref="A584:A591"/>
    <mergeCell ref="B584:B591"/>
    <mergeCell ref="C584:C589"/>
    <mergeCell ref="AF584:AG591"/>
    <mergeCell ref="A592:A599"/>
    <mergeCell ref="B592:B599"/>
    <mergeCell ref="C592:C597"/>
    <mergeCell ref="AF592:AG599"/>
    <mergeCell ref="A568:A575"/>
    <mergeCell ref="B568:B575"/>
    <mergeCell ref="C568:C573"/>
    <mergeCell ref="AF568:AG575"/>
    <mergeCell ref="A576:A583"/>
    <mergeCell ref="B576:B583"/>
    <mergeCell ref="C576:C581"/>
    <mergeCell ref="AF576:AG583"/>
    <mergeCell ref="C552:C557"/>
    <mergeCell ref="AF552:AG559"/>
    <mergeCell ref="A560:A567"/>
    <mergeCell ref="B560:B567"/>
    <mergeCell ref="C560:C565"/>
    <mergeCell ref="AF560:AG567"/>
    <mergeCell ref="R1063:T1069"/>
    <mergeCell ref="C528:C533"/>
    <mergeCell ref="AF528:AG535"/>
    <mergeCell ref="C834:C839"/>
    <mergeCell ref="A294:A301"/>
    <mergeCell ref="B294:B301"/>
    <mergeCell ref="AF294:AG301"/>
    <mergeCell ref="AF730:AG737"/>
    <mergeCell ref="C738:C743"/>
    <mergeCell ref="C698:C703"/>
    <mergeCell ref="R1053:T1059"/>
    <mergeCell ref="A866:A873"/>
    <mergeCell ref="B866:B873"/>
    <mergeCell ref="C866:C871"/>
    <mergeCell ref="AF866:AG873"/>
    <mergeCell ref="AF738:AG745"/>
    <mergeCell ref="AF746:AG753"/>
    <mergeCell ref="AF778:AG785"/>
    <mergeCell ref="AF810:AG817"/>
    <mergeCell ref="A970:A977"/>
    <mergeCell ref="AF786:AG793"/>
    <mergeCell ref="C802:C807"/>
    <mergeCell ref="C810:C815"/>
    <mergeCell ref="C270:C275"/>
    <mergeCell ref="AF270:AG277"/>
    <mergeCell ref="A278:A285"/>
    <mergeCell ref="B278:B285"/>
    <mergeCell ref="B738:B745"/>
    <mergeCell ref="AF714:AG721"/>
    <mergeCell ref="A552:A559"/>
    <mergeCell ref="C730:C735"/>
    <mergeCell ref="C706:C711"/>
    <mergeCell ref="B714:B721"/>
    <mergeCell ref="C842:C847"/>
    <mergeCell ref="B746:B753"/>
    <mergeCell ref="C754:C759"/>
    <mergeCell ref="C762:C767"/>
    <mergeCell ref="B778:B785"/>
    <mergeCell ref="B810:B817"/>
    <mergeCell ref="C714:C719"/>
    <mergeCell ref="AF698:AG705"/>
    <mergeCell ref="B690:B697"/>
    <mergeCell ref="B698:B705"/>
    <mergeCell ref="A714:A721"/>
    <mergeCell ref="A682:A689"/>
    <mergeCell ref="B682:B689"/>
    <mergeCell ref="AF682:AG689"/>
    <mergeCell ref="B706:B713"/>
    <mergeCell ref="AF706:AG713"/>
    <mergeCell ref="A706:A713"/>
    <mergeCell ref="AF690:AG697"/>
    <mergeCell ref="A536:A543"/>
    <mergeCell ref="B536:B543"/>
    <mergeCell ref="C536:C541"/>
    <mergeCell ref="AF536:AG543"/>
    <mergeCell ref="AF666:AG673"/>
    <mergeCell ref="C690:C695"/>
    <mergeCell ref="A674:A681"/>
    <mergeCell ref="B674:B681"/>
    <mergeCell ref="B552:B559"/>
    <mergeCell ref="A633:AG633"/>
    <mergeCell ref="C496:C501"/>
    <mergeCell ref="AF496:AG503"/>
    <mergeCell ref="A520:A527"/>
    <mergeCell ref="B520:B527"/>
    <mergeCell ref="C520:C525"/>
    <mergeCell ref="AF520:AG527"/>
    <mergeCell ref="A504:A511"/>
    <mergeCell ref="A528:A535"/>
    <mergeCell ref="B528:B535"/>
    <mergeCell ref="B504:B511"/>
    <mergeCell ref="C504:C509"/>
    <mergeCell ref="C488:C493"/>
    <mergeCell ref="AF488:AG495"/>
    <mergeCell ref="C294:C299"/>
    <mergeCell ref="AF327:AG334"/>
    <mergeCell ref="AF376:AG383"/>
    <mergeCell ref="AF368:AG375"/>
    <mergeCell ref="AF392:AG399"/>
    <mergeCell ref="AF480:AG487"/>
    <mergeCell ref="AF432:AG439"/>
    <mergeCell ref="C472:C477"/>
    <mergeCell ref="AF472:AG479"/>
    <mergeCell ref="AF456:AG463"/>
    <mergeCell ref="C432:C437"/>
    <mergeCell ref="A182:A189"/>
    <mergeCell ref="B182:B189"/>
    <mergeCell ref="C319:C324"/>
    <mergeCell ref="AF424:AG431"/>
    <mergeCell ref="AF464:AG471"/>
    <mergeCell ref="C278:C283"/>
    <mergeCell ref="AF278:AG285"/>
    <mergeCell ref="C327:C332"/>
    <mergeCell ref="AF319:AG326"/>
    <mergeCell ref="AF182:AG189"/>
    <mergeCell ref="AF150:AG157"/>
    <mergeCell ref="AF174:AG181"/>
    <mergeCell ref="AF311:AG317"/>
    <mergeCell ref="AF214:AG221"/>
    <mergeCell ref="AF262:AG269"/>
    <mergeCell ref="A158:A165"/>
    <mergeCell ref="B158:B165"/>
    <mergeCell ref="C158:C163"/>
    <mergeCell ref="AF158:AG165"/>
    <mergeCell ref="A166:A173"/>
    <mergeCell ref="B166:B173"/>
    <mergeCell ref="AF166:AG173"/>
    <mergeCell ref="B150:B157"/>
    <mergeCell ref="A94:A101"/>
    <mergeCell ref="AF126:AG133"/>
    <mergeCell ref="A134:A141"/>
    <mergeCell ref="B134:B141"/>
    <mergeCell ref="AF134:AG141"/>
    <mergeCell ref="C126:C131"/>
    <mergeCell ref="B94:B101"/>
    <mergeCell ref="C102:C107"/>
    <mergeCell ref="C110:C115"/>
    <mergeCell ref="A102:A109"/>
    <mergeCell ref="A78:A85"/>
    <mergeCell ref="B78:B85"/>
    <mergeCell ref="AF78:AG85"/>
    <mergeCell ref="C70:C75"/>
    <mergeCell ref="C78:C83"/>
    <mergeCell ref="B86:B93"/>
    <mergeCell ref="AF86:AG93"/>
    <mergeCell ref="A70:A77"/>
    <mergeCell ref="B70:B77"/>
    <mergeCell ref="C86:C91"/>
    <mergeCell ref="A54:A61"/>
    <mergeCell ref="B54:B61"/>
    <mergeCell ref="AF54:AG61"/>
    <mergeCell ref="A62:A69"/>
    <mergeCell ref="B62:B69"/>
    <mergeCell ref="AF62:AG69"/>
    <mergeCell ref="C62:C67"/>
    <mergeCell ref="C54:C59"/>
    <mergeCell ref="C22:C27"/>
    <mergeCell ref="A38:A45"/>
    <mergeCell ref="B38:B45"/>
    <mergeCell ref="AF38:AG45"/>
    <mergeCell ref="A46:A53"/>
    <mergeCell ref="B46:B53"/>
    <mergeCell ref="AF46:AG53"/>
    <mergeCell ref="C38:C43"/>
    <mergeCell ref="C46:C51"/>
    <mergeCell ref="AF794:AG801"/>
    <mergeCell ref="A786:A793"/>
    <mergeCell ref="B786:B793"/>
    <mergeCell ref="C794:C799"/>
    <mergeCell ref="AF22:AG29"/>
    <mergeCell ref="B22:B29"/>
    <mergeCell ref="A22:A29"/>
    <mergeCell ref="A30:A37"/>
    <mergeCell ref="B30:B37"/>
    <mergeCell ref="AF30:AG37"/>
    <mergeCell ref="A778:A785"/>
    <mergeCell ref="A762:A769"/>
    <mergeCell ref="B762:B769"/>
    <mergeCell ref="C786:C791"/>
    <mergeCell ref="A794:A801"/>
    <mergeCell ref="B794:B801"/>
    <mergeCell ref="C778:C783"/>
    <mergeCell ref="AF118:AG125"/>
    <mergeCell ref="AF110:AG117"/>
    <mergeCell ref="AF762:AG769"/>
    <mergeCell ref="A770:A777"/>
    <mergeCell ref="B770:B777"/>
    <mergeCell ref="AF770:AG777"/>
    <mergeCell ref="C770:C775"/>
    <mergeCell ref="B142:B149"/>
    <mergeCell ref="AF142:AG149"/>
    <mergeCell ref="A126:A133"/>
    <mergeCell ref="A118:A125"/>
    <mergeCell ref="B118:B125"/>
    <mergeCell ref="C94:C99"/>
    <mergeCell ref="A110:A117"/>
    <mergeCell ref="AF198:AG205"/>
    <mergeCell ref="C190:C195"/>
    <mergeCell ref="A174:A181"/>
    <mergeCell ref="B174:B181"/>
    <mergeCell ref="B102:B109"/>
    <mergeCell ref="C118:C123"/>
    <mergeCell ref="B110:B117"/>
    <mergeCell ref="A142:A149"/>
    <mergeCell ref="C286:C291"/>
    <mergeCell ref="A318:AG318"/>
    <mergeCell ref="C150:C155"/>
    <mergeCell ref="A222:A229"/>
    <mergeCell ref="B222:B229"/>
    <mergeCell ref="B206:B213"/>
    <mergeCell ref="B270:B277"/>
    <mergeCell ref="AF190:AG197"/>
    <mergeCell ref="A198:A205"/>
    <mergeCell ref="B198:B205"/>
    <mergeCell ref="C198:C203"/>
    <mergeCell ref="C166:C171"/>
    <mergeCell ref="C182:C187"/>
    <mergeCell ref="A238:A245"/>
    <mergeCell ref="B238:B245"/>
    <mergeCell ref="C214:C219"/>
    <mergeCell ref="A206:A213"/>
    <mergeCell ref="C206:C211"/>
    <mergeCell ref="A286:A293"/>
    <mergeCell ref="B254:B261"/>
    <mergeCell ref="A270:A277"/>
    <mergeCell ref="A86:A93"/>
    <mergeCell ref="A190:A197"/>
    <mergeCell ref="B190:B197"/>
    <mergeCell ref="B126:B133"/>
    <mergeCell ref="A150:A157"/>
    <mergeCell ref="A214:A221"/>
    <mergeCell ref="B214:B221"/>
    <mergeCell ref="C408:C413"/>
    <mergeCell ref="A424:A431"/>
    <mergeCell ref="A344:A351"/>
    <mergeCell ref="B344:B351"/>
    <mergeCell ref="A384:A391"/>
    <mergeCell ref="C352:C357"/>
    <mergeCell ref="C424:C429"/>
    <mergeCell ref="A319:A326"/>
    <mergeCell ref="B319:B326"/>
    <mergeCell ref="A360:A367"/>
    <mergeCell ref="A327:A334"/>
    <mergeCell ref="B327:B334"/>
    <mergeCell ref="A352:A359"/>
    <mergeCell ref="A335:A342"/>
    <mergeCell ref="A343:AG343"/>
    <mergeCell ref="B335:B342"/>
    <mergeCell ref="A810:A817"/>
    <mergeCell ref="AF400:AG407"/>
    <mergeCell ref="C368:C373"/>
    <mergeCell ref="C376:C381"/>
    <mergeCell ref="B376:B383"/>
    <mergeCell ref="AF642:AG649"/>
    <mergeCell ref="C464:C469"/>
    <mergeCell ref="AF416:AG423"/>
    <mergeCell ref="AF408:AG415"/>
    <mergeCell ref="C456:C461"/>
    <mergeCell ref="C400:C405"/>
    <mergeCell ref="C360:C365"/>
    <mergeCell ref="A754:A761"/>
    <mergeCell ref="C448:C453"/>
    <mergeCell ref="A376:A383"/>
    <mergeCell ref="C416:C421"/>
    <mergeCell ref="A392:A399"/>
    <mergeCell ref="B400:B407"/>
    <mergeCell ref="C384:C389"/>
    <mergeCell ref="C392:C397"/>
    <mergeCell ref="A246:A253"/>
    <mergeCell ref="C238:C243"/>
    <mergeCell ref="C246:C251"/>
    <mergeCell ref="AF360:AG367"/>
    <mergeCell ref="B408:B415"/>
    <mergeCell ref="B368:B375"/>
    <mergeCell ref="A368:A375"/>
    <mergeCell ref="B360:B367"/>
    <mergeCell ref="C344:C349"/>
    <mergeCell ref="AF384:AG391"/>
    <mergeCell ref="AF634:AG641"/>
    <mergeCell ref="B634:B641"/>
    <mergeCell ref="A722:A729"/>
    <mergeCell ref="B722:B729"/>
    <mergeCell ref="C666:C671"/>
    <mergeCell ref="C642:C647"/>
    <mergeCell ref="C650:C655"/>
    <mergeCell ref="AF674:AG681"/>
    <mergeCell ref="A634:A641"/>
    <mergeCell ref="C674:C679"/>
    <mergeCell ref="A666:A673"/>
    <mergeCell ref="C682:C687"/>
    <mergeCell ref="C658:C663"/>
    <mergeCell ref="B7:B9"/>
    <mergeCell ref="R7:R9"/>
    <mergeCell ref="V7:W8"/>
    <mergeCell ref="C174:C179"/>
    <mergeCell ref="S7:S9"/>
    <mergeCell ref="A642:A649"/>
    <mergeCell ref="B230:B237"/>
    <mergeCell ref="A512:A519"/>
    <mergeCell ref="B512:B519"/>
    <mergeCell ref="C512:C517"/>
    <mergeCell ref="A20:AG20"/>
    <mergeCell ref="A21:AG21"/>
    <mergeCell ref="AF230:AG237"/>
    <mergeCell ref="B286:B293"/>
    <mergeCell ref="A254:A261"/>
    <mergeCell ref="A230:A237"/>
    <mergeCell ref="C142:C147"/>
    <mergeCell ref="C134:C139"/>
    <mergeCell ref="H7:I9"/>
    <mergeCell ref="A11:AG11"/>
    <mergeCell ref="F7:G9"/>
    <mergeCell ref="Z8:AA8"/>
    <mergeCell ref="C7:C9"/>
    <mergeCell ref="L7:M9"/>
    <mergeCell ref="A7:A9"/>
    <mergeCell ref="D7:E9"/>
    <mergeCell ref="AF10:AG10"/>
    <mergeCell ref="B642:B649"/>
    <mergeCell ref="A440:A447"/>
    <mergeCell ref="AF94:AG101"/>
    <mergeCell ref="AF102:AG109"/>
    <mergeCell ref="B246:B253"/>
    <mergeCell ref="AF246:AG253"/>
    <mergeCell ref="B384:B391"/>
    <mergeCell ref="AF344:AG351"/>
    <mergeCell ref="AF254:AG261"/>
    <mergeCell ref="AF286:AG293"/>
    <mergeCell ref="A496:A503"/>
    <mergeCell ref="B496:B503"/>
    <mergeCell ref="B352:B359"/>
    <mergeCell ref="AF352:AG359"/>
    <mergeCell ref="AF440:AG447"/>
    <mergeCell ref="B424:B431"/>
    <mergeCell ref="A408:A415"/>
    <mergeCell ref="A400:A407"/>
    <mergeCell ref="B416:B423"/>
    <mergeCell ref="B392:B399"/>
    <mergeCell ref="P7:Q9"/>
    <mergeCell ref="AF206:AG213"/>
    <mergeCell ref="AF222:AG229"/>
    <mergeCell ref="T7:T9"/>
    <mergeCell ref="U7:U9"/>
    <mergeCell ref="AF512:AG519"/>
    <mergeCell ref="X7:AE7"/>
    <mergeCell ref="AD8:AE8"/>
    <mergeCell ref="X8:Y8"/>
    <mergeCell ref="AB8:AC8"/>
    <mergeCell ref="V1:AC1"/>
    <mergeCell ref="A2:U2"/>
    <mergeCell ref="V2:AB2"/>
    <mergeCell ref="AD4:AG4"/>
    <mergeCell ref="A5:AG5"/>
    <mergeCell ref="AF238:AG245"/>
    <mergeCell ref="C222:C227"/>
    <mergeCell ref="C230:C235"/>
    <mergeCell ref="AF7:AG9"/>
    <mergeCell ref="J7:K9"/>
    <mergeCell ref="A6:AG6"/>
    <mergeCell ref="C30:C35"/>
    <mergeCell ref="AF70:AG77"/>
    <mergeCell ref="A690:A697"/>
    <mergeCell ref="A698:A705"/>
    <mergeCell ref="A262:A269"/>
    <mergeCell ref="B262:B269"/>
    <mergeCell ref="C262:C267"/>
    <mergeCell ref="A432:A439"/>
    <mergeCell ref="A448:A455"/>
    <mergeCell ref="B754:B761"/>
    <mergeCell ref="B650:B657"/>
    <mergeCell ref="A632:AG632"/>
    <mergeCell ref="AF504:AG511"/>
    <mergeCell ref="A488:A495"/>
    <mergeCell ref="AF754:AG761"/>
    <mergeCell ref="A658:A665"/>
    <mergeCell ref="AF650:AG657"/>
    <mergeCell ref="AF658:AG665"/>
    <mergeCell ref="B488:B495"/>
    <mergeCell ref="A472:A479"/>
    <mergeCell ref="B472:B479"/>
    <mergeCell ref="B448:B455"/>
    <mergeCell ref="B464:B471"/>
    <mergeCell ref="C480:C485"/>
    <mergeCell ref="A416:A423"/>
    <mergeCell ref="B432:B439"/>
    <mergeCell ref="A826:A833"/>
    <mergeCell ref="B826:B833"/>
    <mergeCell ref="AF826:AG833"/>
    <mergeCell ref="C818:C823"/>
    <mergeCell ref="C826:C831"/>
    <mergeCell ref="B440:B447"/>
    <mergeCell ref="A464:A471"/>
    <mergeCell ref="C440:C445"/>
    <mergeCell ref="A480:A487"/>
    <mergeCell ref="B480:B487"/>
    <mergeCell ref="AF722:AG729"/>
    <mergeCell ref="C722:C727"/>
    <mergeCell ref="A730:A737"/>
    <mergeCell ref="B730:B737"/>
    <mergeCell ref="B616:B623"/>
    <mergeCell ref="A746:A753"/>
    <mergeCell ref="C746:C751"/>
    <mergeCell ref="A650:A657"/>
    <mergeCell ref="C634:C639"/>
    <mergeCell ref="B666:B673"/>
    <mergeCell ref="A738:A745"/>
    <mergeCell ref="A842:A849"/>
    <mergeCell ref="B842:B849"/>
    <mergeCell ref="AF842:AG849"/>
    <mergeCell ref="A802:A809"/>
    <mergeCell ref="B802:B809"/>
    <mergeCell ref="A834:A841"/>
    <mergeCell ref="B834:B841"/>
    <mergeCell ref="AF834:AG841"/>
    <mergeCell ref="AF818:AG825"/>
    <mergeCell ref="B996:B1003"/>
    <mergeCell ref="AF996:AG1003"/>
    <mergeCell ref="C996:C1001"/>
    <mergeCell ref="AF802:AG809"/>
    <mergeCell ref="A818:A825"/>
    <mergeCell ref="A850:A857"/>
    <mergeCell ref="B850:B857"/>
    <mergeCell ref="AF850:AG857"/>
    <mergeCell ref="B962:B969"/>
    <mergeCell ref="AF962:AG969"/>
    <mergeCell ref="N7:O9"/>
    <mergeCell ref="C254:C259"/>
    <mergeCell ref="A1044:T1051"/>
    <mergeCell ref="AF1044:AG1051"/>
    <mergeCell ref="AF448:AG455"/>
    <mergeCell ref="A456:A463"/>
    <mergeCell ref="B456:B463"/>
    <mergeCell ref="B1012:B1019"/>
    <mergeCell ref="AF1012:AG1019"/>
    <mergeCell ref="C1012:C1017"/>
    <mergeCell ref="AF858:AG865"/>
    <mergeCell ref="C850:C855"/>
    <mergeCell ref="A624:T631"/>
    <mergeCell ref="A1036:T1043"/>
    <mergeCell ref="AF1036:AG1043"/>
    <mergeCell ref="A1052:AE1052"/>
    <mergeCell ref="C1004:C1009"/>
    <mergeCell ref="A994:AG994"/>
    <mergeCell ref="A995:AG995"/>
    <mergeCell ref="A996:A1003"/>
    <mergeCell ref="B310:B317"/>
    <mergeCell ref="A310:A317"/>
    <mergeCell ref="A978:A985"/>
    <mergeCell ref="A962:A969"/>
    <mergeCell ref="C962:C967"/>
    <mergeCell ref="B858:B865"/>
    <mergeCell ref="A858:A865"/>
    <mergeCell ref="C858:C863"/>
    <mergeCell ref="B818:B825"/>
    <mergeCell ref="B658:B665"/>
    <mergeCell ref="AF1029:AG1035"/>
    <mergeCell ref="A986:T993"/>
    <mergeCell ref="AF986:AG993"/>
    <mergeCell ref="A12:T19"/>
    <mergeCell ref="AF12:AG19"/>
    <mergeCell ref="AF617:AG623"/>
    <mergeCell ref="AF979:AG985"/>
    <mergeCell ref="B1028:B1035"/>
    <mergeCell ref="A1028:A1035"/>
    <mergeCell ref="AF336:AG342"/>
    <mergeCell ref="AF624:AG631"/>
    <mergeCell ref="A1020:A1027"/>
    <mergeCell ref="B1020:B1027"/>
    <mergeCell ref="C1020:C1025"/>
    <mergeCell ref="AF1020:AG1027"/>
    <mergeCell ref="B978:B985"/>
    <mergeCell ref="A1004:A1011"/>
    <mergeCell ref="B1004:B1011"/>
    <mergeCell ref="AF1004:AG1011"/>
    <mergeCell ref="A1012:A1019"/>
    <mergeCell ref="A874:A881"/>
    <mergeCell ref="B874:B881"/>
    <mergeCell ref="AF874:AG881"/>
    <mergeCell ref="C874:C881"/>
    <mergeCell ref="A882:A889"/>
    <mergeCell ref="B882:B889"/>
    <mergeCell ref="C882:C889"/>
    <mergeCell ref="AF882:AG889"/>
    <mergeCell ref="A890:A897"/>
    <mergeCell ref="B890:B897"/>
    <mergeCell ref="C890:C897"/>
    <mergeCell ref="AF890:AG897"/>
    <mergeCell ref="A898:A905"/>
    <mergeCell ref="B898:B905"/>
    <mergeCell ref="C898:C905"/>
    <mergeCell ref="AF898:AG905"/>
    <mergeCell ref="A906:A913"/>
    <mergeCell ref="B906:B913"/>
    <mergeCell ref="C906:C913"/>
    <mergeCell ref="AF906:AG913"/>
    <mergeCell ref="A914:A921"/>
    <mergeCell ref="B914:B921"/>
    <mergeCell ref="C914:C921"/>
    <mergeCell ref="AF914:AG921"/>
    <mergeCell ref="A922:A929"/>
    <mergeCell ref="B922:B929"/>
    <mergeCell ref="C922:C929"/>
    <mergeCell ref="AF922:AG929"/>
    <mergeCell ref="A930:A937"/>
    <mergeCell ref="B930:B937"/>
    <mergeCell ref="C930:C937"/>
    <mergeCell ref="AF930:AG937"/>
    <mergeCell ref="B938:B945"/>
    <mergeCell ref="C938:C945"/>
    <mergeCell ref="AF938:AG945"/>
    <mergeCell ref="A946:A953"/>
    <mergeCell ref="B946:B953"/>
    <mergeCell ref="C946:C953"/>
    <mergeCell ref="AF946:AG953"/>
    <mergeCell ref="A616:A623"/>
    <mergeCell ref="A954:A961"/>
    <mergeCell ref="B954:B961"/>
    <mergeCell ref="C954:C961"/>
    <mergeCell ref="AF954:AG961"/>
    <mergeCell ref="A544:A551"/>
    <mergeCell ref="B544:B551"/>
    <mergeCell ref="C544:C549"/>
    <mergeCell ref="AF544:AG551"/>
    <mergeCell ref="A938:A945"/>
  </mergeCells>
  <printOptions/>
  <pageMargins left="0.15748031496062992" right="0.15748031496062992" top="0.2755905511811024" bottom="0.15748031496062992" header="0.31496062992125984" footer="0.15748031496062992"/>
  <pageSetup fitToHeight="99" fitToWidth="1" horizontalDpi="600" verticalDpi="600" orientation="landscape" paperSize="9" scale="52" r:id="rId1"/>
  <rowBreaks count="1" manualBreakCount="1">
    <brk id="1043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="80" zoomScaleNormal="80" zoomScaleSheetLayoutView="80" zoomScalePageLayoutView="0" workbookViewId="0" topLeftCell="A2">
      <pane xSplit="3" ySplit="6" topLeftCell="D33" activePane="bottomRight" state="frozen"/>
      <selection pane="topLeft" activeCell="A2" sqref="A2"/>
      <selection pane="topRight" activeCell="D2" sqref="D2"/>
      <selection pane="bottomLeft" activeCell="A8" sqref="A8"/>
      <selection pane="bottomRight" activeCell="U36" sqref="U36"/>
    </sheetView>
  </sheetViews>
  <sheetFormatPr defaultColWidth="9.00390625" defaultRowHeight="12.75"/>
  <cols>
    <col min="1" max="1" width="7.625" style="4" customWidth="1"/>
    <col min="2" max="2" width="20.375" style="4" customWidth="1"/>
    <col min="3" max="3" width="34.25390625" style="4" customWidth="1"/>
    <col min="4" max="4" width="23.875" style="4" customWidth="1"/>
    <col min="5" max="5" width="21.00390625" style="4" customWidth="1"/>
    <col min="6" max="6" width="13.00390625" style="4" customWidth="1"/>
    <col min="7" max="16" width="5.875" style="4" hidden="1" customWidth="1"/>
    <col min="17" max="18" width="7.75390625" style="4" hidden="1" customWidth="1"/>
    <col min="19" max="22" width="7.75390625" style="4" customWidth="1"/>
    <col min="23" max="23" width="9.00390625" style="4" customWidth="1"/>
    <col min="24" max="28" width="7.75390625" style="4" customWidth="1"/>
    <col min="29" max="16384" width="9.125" style="4" customWidth="1"/>
  </cols>
  <sheetData>
    <row r="1" spans="24:28" ht="45.75" customHeight="1">
      <c r="X1" s="424" t="s">
        <v>128</v>
      </c>
      <c r="Y1" s="425"/>
      <c r="Z1" s="425"/>
      <c r="AA1" s="425"/>
      <c r="AB1" s="425"/>
    </row>
    <row r="2" spans="1:28" ht="15.75">
      <c r="A2" s="426" t="s">
        <v>129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</row>
    <row r="3" spans="1:28" ht="15.75">
      <c r="A3" s="426" t="s">
        <v>130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</row>
    <row r="4" ht="5.25" customHeight="1"/>
    <row r="5" spans="1:28" ht="21" customHeight="1">
      <c r="A5" s="233" t="s">
        <v>211</v>
      </c>
      <c r="B5" s="233" t="s">
        <v>131</v>
      </c>
      <c r="C5" s="233" t="s">
        <v>132</v>
      </c>
      <c r="D5" s="233" t="s">
        <v>133</v>
      </c>
      <c r="E5" s="233" t="s">
        <v>134</v>
      </c>
      <c r="F5" s="233" t="s">
        <v>135</v>
      </c>
      <c r="G5" s="233" t="s">
        <v>136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</row>
    <row r="6" spans="1:28" ht="15.75">
      <c r="A6" s="233"/>
      <c r="B6" s="233"/>
      <c r="C6" s="233"/>
      <c r="D6" s="233"/>
      <c r="E6" s="233"/>
      <c r="F6" s="233"/>
      <c r="G6" s="421" t="s">
        <v>206</v>
      </c>
      <c r="H6" s="421"/>
      <c r="I6" s="421" t="s">
        <v>137</v>
      </c>
      <c r="J6" s="421"/>
      <c r="K6" s="421" t="s">
        <v>138</v>
      </c>
      <c r="L6" s="421"/>
      <c r="M6" s="421" t="s">
        <v>139</v>
      </c>
      <c r="N6" s="421"/>
      <c r="O6" s="421" t="s">
        <v>140</v>
      </c>
      <c r="P6" s="421"/>
      <c r="Q6" s="421" t="s">
        <v>141</v>
      </c>
      <c r="R6" s="421"/>
      <c r="S6" s="421" t="s">
        <v>142</v>
      </c>
      <c r="T6" s="421"/>
      <c r="U6" s="421" t="s">
        <v>143</v>
      </c>
      <c r="V6" s="421"/>
      <c r="W6" s="421" t="s">
        <v>144</v>
      </c>
      <c r="X6" s="421"/>
      <c r="Y6" s="421" t="s">
        <v>145</v>
      </c>
      <c r="Z6" s="421"/>
      <c r="AA6" s="421" t="s">
        <v>146</v>
      </c>
      <c r="AB6" s="421"/>
    </row>
    <row r="7" spans="1:28" ht="93" customHeight="1">
      <c r="A7" s="233"/>
      <c r="B7" s="233"/>
      <c r="C7" s="233"/>
      <c r="D7" s="233"/>
      <c r="E7" s="233"/>
      <c r="F7" s="233"/>
      <c r="G7" s="5" t="s">
        <v>147</v>
      </c>
      <c r="H7" s="5" t="s">
        <v>148</v>
      </c>
      <c r="I7" s="5" t="s">
        <v>147</v>
      </c>
      <c r="J7" s="5" t="s">
        <v>148</v>
      </c>
      <c r="K7" s="5" t="s">
        <v>147</v>
      </c>
      <c r="L7" s="5" t="s">
        <v>148</v>
      </c>
      <c r="M7" s="5" t="s">
        <v>147</v>
      </c>
      <c r="N7" s="5" t="s">
        <v>148</v>
      </c>
      <c r="O7" s="5" t="s">
        <v>147</v>
      </c>
      <c r="P7" s="5" t="s">
        <v>148</v>
      </c>
      <c r="Q7" s="5" t="s">
        <v>147</v>
      </c>
      <c r="R7" s="5" t="s">
        <v>148</v>
      </c>
      <c r="S7" s="5" t="s">
        <v>147</v>
      </c>
      <c r="T7" s="5" t="s">
        <v>148</v>
      </c>
      <c r="U7" s="5" t="s">
        <v>147</v>
      </c>
      <c r="V7" s="5" t="s">
        <v>148</v>
      </c>
      <c r="W7" s="5" t="s">
        <v>147</v>
      </c>
      <c r="X7" s="5" t="s">
        <v>148</v>
      </c>
      <c r="Y7" s="5" t="s">
        <v>147</v>
      </c>
      <c r="Z7" s="5" t="s">
        <v>148</v>
      </c>
      <c r="AA7" s="5" t="s">
        <v>147</v>
      </c>
      <c r="AB7" s="5" t="s">
        <v>148</v>
      </c>
    </row>
    <row r="8" spans="1:28" ht="15.75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149</v>
      </c>
      <c r="C9" s="18" t="s">
        <v>150</v>
      </c>
      <c r="D9" s="19" t="s">
        <v>151</v>
      </c>
      <c r="E9" s="40" t="s">
        <v>41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2.53</v>
      </c>
      <c r="L9" s="20">
        <v>2.53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406" t="s">
        <v>152</v>
      </c>
      <c r="B10" s="409" t="s">
        <v>153</v>
      </c>
      <c r="C10" s="9" t="s">
        <v>154</v>
      </c>
      <c r="D10" s="10" t="s">
        <v>151</v>
      </c>
      <c r="E10" s="7" t="s">
        <v>13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</v>
      </c>
      <c r="L10" s="11">
        <v>2.418</v>
      </c>
      <c r="M10" s="3">
        <v>0</v>
      </c>
      <c r="N10" s="3">
        <v>0</v>
      </c>
      <c r="O10" s="12">
        <v>0</v>
      </c>
      <c r="P10" s="12">
        <v>0</v>
      </c>
      <c r="Q10" s="2" t="e">
        <f>'Приложение 2'!#REF!</f>
        <v>#REF!</v>
      </c>
      <c r="R10" s="2" t="e">
        <f>'Приложение 2'!#REF!</f>
        <v>#REF!</v>
      </c>
      <c r="S10" s="2" t="e">
        <f>'Приложение 2'!#REF!</f>
        <v>#REF!</v>
      </c>
      <c r="T10" s="2" t="e">
        <f>'Приложение 2'!#REF!</f>
        <v>#REF!</v>
      </c>
      <c r="U10" s="2" t="e">
        <f>'Приложение 2'!#REF!</f>
        <v>#REF!</v>
      </c>
      <c r="V10" s="2" t="e">
        <f>'Приложение 2'!#REF!</f>
        <v>#REF!</v>
      </c>
      <c r="W10" s="2" t="e">
        <f>'Приложение 2'!#REF!</f>
        <v>#REF!</v>
      </c>
      <c r="X10" s="2" t="e">
        <f>'Приложение 2'!#REF!</f>
        <v>#REF!</v>
      </c>
      <c r="Y10" s="2" t="e">
        <f>'Приложение 2'!#REF!</f>
        <v>#REF!</v>
      </c>
      <c r="Z10" s="2" t="e">
        <f>'Приложение 2'!#REF!</f>
        <v>#REF!</v>
      </c>
      <c r="AA10" s="2" t="e">
        <f>'Приложение 2'!#REF!</f>
        <v>#REF!</v>
      </c>
      <c r="AB10" s="2" t="e">
        <f>'Приложение 2'!#REF!</f>
        <v>#REF!</v>
      </c>
    </row>
    <row r="11" spans="1:28" ht="91.5" customHeight="1">
      <c r="A11" s="407"/>
      <c r="B11" s="410"/>
      <c r="C11" s="9" t="s">
        <v>155</v>
      </c>
      <c r="D11" s="10" t="s">
        <v>151</v>
      </c>
      <c r="E11" s="7" t="s">
        <v>13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</v>
      </c>
      <c r="L11" s="7">
        <v>0.638</v>
      </c>
      <c r="M11" s="7">
        <v>0</v>
      </c>
      <c r="N11" s="7">
        <v>0</v>
      </c>
      <c r="O11" s="7">
        <v>0</v>
      </c>
      <c r="P11" s="7">
        <v>0</v>
      </c>
      <c r="Q11" s="2" t="e">
        <f>'Приложение 2'!#REF!</f>
        <v>#REF!</v>
      </c>
      <c r="R11" s="2" t="e">
        <f>'Приложение 2'!#REF!</f>
        <v>#REF!</v>
      </c>
      <c r="S11" s="2" t="e">
        <f>'Приложение 2'!#REF!</f>
        <v>#REF!</v>
      </c>
      <c r="T11" s="2" t="e">
        <f>'Приложение 2'!#REF!</f>
        <v>#REF!</v>
      </c>
      <c r="U11" s="48" t="e">
        <f>'Приложение 2'!#REF!</f>
        <v>#REF!</v>
      </c>
      <c r="V11" s="48" t="e">
        <f>'Приложение 2'!#REF!</f>
        <v>#REF!</v>
      </c>
      <c r="W11" s="2" t="e">
        <f>'Приложение 2'!#REF!</f>
        <v>#REF!</v>
      </c>
      <c r="X11" s="2" t="e">
        <f>'Приложение 2'!#REF!</f>
        <v>#REF!</v>
      </c>
      <c r="Y11" s="2" t="e">
        <f>'Приложение 2'!#REF!</f>
        <v>#REF!</v>
      </c>
      <c r="Z11" s="2" t="e">
        <f>'Приложение 2'!#REF!</f>
        <v>#REF!</v>
      </c>
      <c r="AA11" s="2" t="e">
        <f>'Приложение 2'!#REF!</f>
        <v>#REF!</v>
      </c>
      <c r="AB11" s="2" t="e">
        <f>'Приложение 2'!#REF!</f>
        <v>#REF!</v>
      </c>
    </row>
    <row r="12" spans="1:28" ht="91.5" customHeight="1">
      <c r="A12" s="407"/>
      <c r="B12" s="410"/>
      <c r="C12" s="9" t="s">
        <v>156</v>
      </c>
      <c r="D12" s="10" t="s">
        <v>151</v>
      </c>
      <c r="E12" s="7" t="s">
        <v>13</v>
      </c>
      <c r="F12" s="233" t="s">
        <v>157</v>
      </c>
      <c r="G12" s="233"/>
      <c r="H12" s="233"/>
      <c r="I12" s="233"/>
      <c r="J12" s="233"/>
      <c r="K12" s="233"/>
      <c r="L12" s="233"/>
      <c r="M12" s="7">
        <v>0</v>
      </c>
      <c r="N12" s="7">
        <v>0</v>
      </c>
      <c r="O12" s="7">
        <v>0.27</v>
      </c>
      <c r="P12" s="7">
        <v>0.27</v>
      </c>
      <c r="Q12" s="2" t="e">
        <f>'Приложение 2'!#REF!</f>
        <v>#REF!</v>
      </c>
      <c r="R12" s="2" t="e">
        <f>'Приложение 2'!#REF!</f>
        <v>#REF!</v>
      </c>
      <c r="S12" s="2" t="e">
        <f>'Приложение 2'!#REF!</f>
        <v>#REF!</v>
      </c>
      <c r="T12" s="2" t="e">
        <f>'Приложение 2'!#REF!</f>
        <v>#REF!</v>
      </c>
      <c r="U12" s="2" t="e">
        <f>'Приложение 2'!#REF!</f>
        <v>#REF!</v>
      </c>
      <c r="V12" s="2" t="e">
        <f>'Приложение 2'!#REF!</f>
        <v>#REF!</v>
      </c>
      <c r="W12" s="2" t="e">
        <f>'Приложение 2'!#REF!</f>
        <v>#REF!</v>
      </c>
      <c r="X12" s="2" t="e">
        <f>'Приложение 2'!#REF!</f>
        <v>#REF!</v>
      </c>
      <c r="Y12" s="2" t="e">
        <f>'Приложение 2'!#REF!</f>
        <v>#REF!</v>
      </c>
      <c r="Z12" s="2" t="e">
        <f>'Приложение 2'!#REF!</f>
        <v>#REF!</v>
      </c>
      <c r="AA12" s="2" t="e">
        <f>'Приложение 2'!#REF!</f>
        <v>#REF!</v>
      </c>
      <c r="AB12" s="2" t="e">
        <f>'Приложение 2'!#REF!</f>
        <v>#REF!</v>
      </c>
    </row>
    <row r="13" spans="1:28" ht="91.5" customHeight="1">
      <c r="A13" s="407"/>
      <c r="B13" s="410"/>
      <c r="C13" s="9" t="s">
        <v>210</v>
      </c>
      <c r="D13" s="10" t="s">
        <v>158</v>
      </c>
      <c r="E13" s="7" t="s">
        <v>13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O24</f>
        <v>1</v>
      </c>
      <c r="P13" s="7">
        <f>P24</f>
        <v>1</v>
      </c>
      <c r="Q13" s="13" t="e">
        <f>Q24</f>
        <v>#REF!</v>
      </c>
      <c r="R13" s="13" t="e">
        <f aca="true" t="shared" si="0" ref="R13:AB13">R24</f>
        <v>#REF!</v>
      </c>
      <c r="S13" s="13" t="e">
        <f t="shared" si="0"/>
        <v>#REF!</v>
      </c>
      <c r="T13" s="13" t="e">
        <f t="shared" si="0"/>
        <v>#REF!</v>
      </c>
      <c r="U13" s="13" t="e">
        <f>U24</f>
        <v>#REF!</v>
      </c>
      <c r="V13" s="13" t="e">
        <f t="shared" si="0"/>
        <v>#REF!</v>
      </c>
      <c r="W13" s="13" t="e">
        <f t="shared" si="0"/>
        <v>#REF!</v>
      </c>
      <c r="X13" s="13" t="e">
        <f t="shared" si="0"/>
        <v>#REF!</v>
      </c>
      <c r="Y13" s="13" t="e">
        <f t="shared" si="0"/>
        <v>#REF!</v>
      </c>
      <c r="Z13" s="13" t="e">
        <f t="shared" si="0"/>
        <v>#REF!</v>
      </c>
      <c r="AA13" s="13" t="e">
        <f>AA24</f>
        <v>#REF!</v>
      </c>
      <c r="AB13" s="13" t="e">
        <f t="shared" si="0"/>
        <v>#REF!</v>
      </c>
    </row>
    <row r="14" spans="1:28" ht="94.5" customHeight="1">
      <c r="A14" s="407"/>
      <c r="B14" s="410"/>
      <c r="C14" s="18" t="s">
        <v>159</v>
      </c>
      <c r="D14" s="19" t="s">
        <v>160</v>
      </c>
      <c r="E14" s="20" t="s">
        <v>41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93.70172228202367</v>
      </c>
      <c r="N14" s="22">
        <v>92.5</v>
      </c>
      <c r="O14" s="22">
        <v>94.10517426170944</v>
      </c>
      <c r="P14" s="22">
        <v>92.5</v>
      </c>
      <c r="Q14" s="423" t="s">
        <v>161</v>
      </c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</row>
    <row r="15" spans="1:28" ht="128.25" customHeight="1">
      <c r="A15" s="408"/>
      <c r="B15" s="411"/>
      <c r="C15" s="18" t="s">
        <v>162</v>
      </c>
      <c r="D15" s="19" t="s">
        <v>160</v>
      </c>
      <c r="E15" s="20" t="s">
        <v>41</v>
      </c>
      <c r="F15" s="422" t="s">
        <v>163</v>
      </c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413" t="s">
        <v>164</v>
      </c>
      <c r="B16" s="414" t="s">
        <v>165</v>
      </c>
      <c r="C16" s="9" t="s">
        <v>166</v>
      </c>
      <c r="D16" s="10" t="s">
        <v>158</v>
      </c>
      <c r="E16" s="7" t="s">
        <v>13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412" t="s">
        <v>167</v>
      </c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</row>
    <row r="17" spans="1:28" ht="129" customHeight="1">
      <c r="A17" s="413"/>
      <c r="B17" s="414"/>
      <c r="C17" s="9" t="s">
        <v>168</v>
      </c>
      <c r="D17" s="10" t="s">
        <v>158</v>
      </c>
      <c r="E17" s="7" t="s">
        <v>13</v>
      </c>
      <c r="F17" s="233" t="s">
        <v>169</v>
      </c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17" t="e">
        <f>'Приложение 2'!#REF!</f>
        <v>#REF!</v>
      </c>
      <c r="R17" s="17" t="e">
        <f>'Приложение 2'!#REF!</f>
        <v>#REF!</v>
      </c>
      <c r="S17" s="1" t="e">
        <f>'Приложение 2'!#REF!</f>
        <v>#REF!</v>
      </c>
      <c r="T17" s="1" t="e">
        <f>'Приложение 2'!#REF!</f>
        <v>#REF!</v>
      </c>
      <c r="U17" s="36" t="e">
        <f>'Приложение 2'!#REF!</f>
        <v>#REF!</v>
      </c>
      <c r="V17" s="1" t="e">
        <f>'Приложение 2'!#REF!</f>
        <v>#REF!</v>
      </c>
      <c r="W17" s="1" t="e">
        <f>'Приложение 2'!#REF!</f>
        <v>#REF!</v>
      </c>
      <c r="X17" s="1" t="e">
        <f>'Приложение 2'!#REF!</f>
        <v>#REF!</v>
      </c>
      <c r="Y17" s="1" t="e">
        <f>'Приложение 2'!#REF!</f>
        <v>#REF!</v>
      </c>
      <c r="Z17" s="1" t="e">
        <f>'Приложение 2'!#REF!</f>
        <v>#REF!</v>
      </c>
      <c r="AA17" s="1" t="e">
        <f>'Приложение 2'!#REF!</f>
        <v>#REF!</v>
      </c>
      <c r="AB17" s="1" t="e">
        <f>'Приложение 2'!#REF!</f>
        <v>#REF!</v>
      </c>
    </row>
    <row r="18" spans="1:28" ht="84" customHeight="1">
      <c r="A18" s="413"/>
      <c r="B18" s="414"/>
      <c r="C18" s="9" t="s">
        <v>170</v>
      </c>
      <c r="D18" s="10" t="s">
        <v>158</v>
      </c>
      <c r="E18" s="7" t="s">
        <v>13</v>
      </c>
      <c r="F18" s="233" t="s">
        <v>171</v>
      </c>
      <c r="G18" s="233"/>
      <c r="H18" s="233"/>
      <c r="I18" s="233"/>
      <c r="J18" s="233"/>
      <c r="K18" s="233"/>
      <c r="L18" s="233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 t="e">
        <f>'Приложение 2'!#REF!</f>
        <v>#REF!</v>
      </c>
      <c r="T18" s="39" t="e">
        <f>'Приложение 2'!#REF!</f>
        <v>#REF!</v>
      </c>
      <c r="U18" s="39" t="e">
        <f>'Приложение 2'!#REF!</f>
        <v>#REF!</v>
      </c>
      <c r="V18" s="39" t="e">
        <f>'Приложение 2'!#REF!</f>
        <v>#REF!</v>
      </c>
      <c r="W18" s="39" t="e">
        <f>'Приложение 2'!#REF!</f>
        <v>#REF!</v>
      </c>
      <c r="X18" s="39" t="e">
        <f>'Приложение 2'!#REF!</f>
        <v>#REF!</v>
      </c>
      <c r="Y18" s="39" t="e">
        <f>'Приложение 2'!#REF!</f>
        <v>#REF!</v>
      </c>
      <c r="Z18" s="39" t="e">
        <f>'Приложение 2'!#REF!</f>
        <v>#REF!</v>
      </c>
      <c r="AA18" s="39" t="e">
        <f>'Приложение 2'!#REF!</f>
        <v>#REF!</v>
      </c>
      <c r="AB18" s="39" t="e">
        <f>'Приложение 2'!#REF!</f>
        <v>#REF!</v>
      </c>
    </row>
    <row r="19" spans="1:28" ht="201" customHeight="1">
      <c r="A19" s="413"/>
      <c r="B19" s="414"/>
      <c r="C19" s="9" t="s">
        <v>172</v>
      </c>
      <c r="D19" s="10" t="s">
        <v>158</v>
      </c>
      <c r="E19" s="37" t="s">
        <v>220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 t="e">
        <f>'Приложение 2'!#REF!</f>
        <v>#REF!</v>
      </c>
      <c r="R19" s="1" t="e">
        <f>'Приложение 2'!#REF!</f>
        <v>#REF!</v>
      </c>
      <c r="S19" s="1" t="e">
        <f>'Приложение 2'!#REF!</f>
        <v>#REF!</v>
      </c>
      <c r="T19" s="1" t="e">
        <f>'Приложение 2'!#REF!</f>
        <v>#REF!</v>
      </c>
      <c r="U19" s="41" t="e">
        <f>'Приложение 2'!#REF!</f>
        <v>#REF!</v>
      </c>
      <c r="V19" s="1" t="e">
        <f>'Приложение 2'!#REF!</f>
        <v>#REF!</v>
      </c>
      <c r="W19" s="41" t="e">
        <f>'Приложение 2'!#REF!</f>
        <v>#REF!</v>
      </c>
      <c r="X19" s="1" t="e">
        <f>'Приложение 2'!#REF!</f>
        <v>#REF!</v>
      </c>
      <c r="Y19" s="41" t="e">
        <f>'Приложение 2'!#REF!</f>
        <v>#REF!</v>
      </c>
      <c r="Z19" s="1" t="e">
        <f>'Приложение 2'!#REF!</f>
        <v>#REF!</v>
      </c>
      <c r="AA19" s="1" t="e">
        <f>'Приложение 2'!#REF!</f>
        <v>#REF!</v>
      </c>
      <c r="AB19" s="1" t="e">
        <f>'Приложение 2'!#REF!</f>
        <v>#REF!</v>
      </c>
    </row>
    <row r="20" spans="1:28" ht="97.5" customHeight="1">
      <c r="A20" s="413" t="s">
        <v>173</v>
      </c>
      <c r="B20" s="414" t="s">
        <v>96</v>
      </c>
      <c r="C20" s="9" t="s">
        <v>174</v>
      </c>
      <c r="D20" s="10" t="s">
        <v>158</v>
      </c>
      <c r="E20" s="7" t="s">
        <v>13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415" t="s">
        <v>167</v>
      </c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</row>
    <row r="21" spans="1:28" ht="176.25" customHeight="1">
      <c r="A21" s="413"/>
      <c r="B21" s="414"/>
      <c r="C21" s="9" t="s">
        <v>175</v>
      </c>
      <c r="D21" s="10" t="s">
        <v>158</v>
      </c>
      <c r="E21" s="37" t="s">
        <v>220</v>
      </c>
      <c r="F21" s="233" t="s">
        <v>169</v>
      </c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1" t="e">
        <f>'Приложение 2'!#REF!</f>
        <v>#REF!</v>
      </c>
      <c r="R21" s="1" t="e">
        <f>'Приложение 2'!#REF!</f>
        <v>#REF!</v>
      </c>
      <c r="S21" s="1" t="e">
        <f>'Приложение 2'!#REF!</f>
        <v>#REF!</v>
      </c>
      <c r="T21" s="1" t="e">
        <f>'Приложение 2'!#REF!</f>
        <v>#REF!</v>
      </c>
      <c r="U21" s="1" t="e">
        <f>'Приложение 2'!#REF!</f>
        <v>#REF!</v>
      </c>
      <c r="V21" s="1" t="e">
        <f>'Приложение 2'!#REF!</f>
        <v>#REF!</v>
      </c>
      <c r="W21" s="3" t="e">
        <f>'Приложение 2'!#REF!</f>
        <v>#REF!</v>
      </c>
      <c r="X21" s="1" t="e">
        <f>'Приложение 2'!#REF!</f>
        <v>#REF!</v>
      </c>
      <c r="Y21" s="1" t="e">
        <f>'Приложение 2'!#REF!</f>
        <v>#REF!</v>
      </c>
      <c r="Z21" s="1" t="e">
        <f>'Приложение 2'!#REF!</f>
        <v>#REF!</v>
      </c>
      <c r="AA21" s="1" t="e">
        <f>'Приложение 2'!#REF!</f>
        <v>#REF!</v>
      </c>
      <c r="AB21" s="1" t="e">
        <f>'Приложение 2'!#REF!</f>
        <v>#REF!</v>
      </c>
    </row>
    <row r="22" spans="1:28" ht="63.75" customHeight="1">
      <c r="A22" s="413"/>
      <c r="B22" s="414"/>
      <c r="C22" s="9" t="s">
        <v>170</v>
      </c>
      <c r="D22" s="10" t="s">
        <v>158</v>
      </c>
      <c r="E22" s="7" t="s">
        <v>13</v>
      </c>
      <c r="F22" s="233" t="s">
        <v>157</v>
      </c>
      <c r="G22" s="233"/>
      <c r="H22" s="233"/>
      <c r="I22" s="233"/>
      <c r="J22" s="233"/>
      <c r="K22" s="233"/>
      <c r="L22" s="233"/>
      <c r="M22" s="7">
        <v>1</v>
      </c>
      <c r="N22" s="7">
        <v>1</v>
      </c>
      <c r="O22" s="7">
        <v>1</v>
      </c>
      <c r="P22" s="7">
        <v>1</v>
      </c>
      <c r="Q22" s="7" t="e">
        <f>'Приложение 2'!#REF!</f>
        <v>#REF!</v>
      </c>
      <c r="R22" s="14" t="e">
        <f>'Приложение 2'!#REF!</f>
        <v>#REF!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63.75" customHeight="1">
      <c r="A23" s="413"/>
      <c r="B23" s="414"/>
      <c r="C23" s="9" t="s">
        <v>215</v>
      </c>
      <c r="D23" s="10" t="s">
        <v>158</v>
      </c>
      <c r="E23" s="32" t="s">
        <v>13</v>
      </c>
      <c r="F23" s="417" t="s">
        <v>216</v>
      </c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9"/>
      <c r="S23" s="35">
        <v>1</v>
      </c>
      <c r="T23" s="35">
        <v>1</v>
      </c>
      <c r="U23" s="33"/>
      <c r="V23" s="33"/>
      <c r="W23" s="33"/>
      <c r="X23" s="33"/>
      <c r="Y23" s="33"/>
      <c r="Z23" s="33"/>
      <c r="AA23" s="33"/>
      <c r="AB23" s="33"/>
    </row>
    <row r="24" spans="1:28" ht="173.25" customHeight="1">
      <c r="A24" s="413"/>
      <c r="B24" s="414"/>
      <c r="C24" s="9" t="s">
        <v>172</v>
      </c>
      <c r="D24" s="10" t="s">
        <v>158</v>
      </c>
      <c r="E24" s="37" t="s">
        <v>220</v>
      </c>
      <c r="F24" s="7">
        <v>4</v>
      </c>
      <c r="G24" s="7">
        <v>0</v>
      </c>
      <c r="H24" s="7">
        <v>0</v>
      </c>
      <c r="I24" s="7">
        <v>4</v>
      </c>
      <c r="J24" s="7">
        <v>4</v>
      </c>
      <c r="K24" s="7">
        <v>6</v>
      </c>
      <c r="L24" s="7">
        <v>6</v>
      </c>
      <c r="M24" s="7">
        <v>0</v>
      </c>
      <c r="N24" s="7">
        <v>0</v>
      </c>
      <c r="O24" s="7">
        <v>1</v>
      </c>
      <c r="P24" s="7">
        <v>1</v>
      </c>
      <c r="Q24" s="3" t="e">
        <f>'Приложение 2'!#REF!</f>
        <v>#REF!</v>
      </c>
      <c r="R24" s="3" t="e">
        <f>'Приложение 2'!#REF!</f>
        <v>#REF!</v>
      </c>
      <c r="S24" s="34" t="e">
        <f>'Приложение 2'!#REF!</f>
        <v>#REF!</v>
      </c>
      <c r="T24" s="34" t="e">
        <f>'Приложение 2'!#REF!</f>
        <v>#REF!</v>
      </c>
      <c r="U24" s="41" t="e">
        <f>'Приложение 2'!#REF!</f>
        <v>#REF!</v>
      </c>
      <c r="V24" s="1" t="e">
        <f>'Приложение 2'!#REF!</f>
        <v>#REF!</v>
      </c>
      <c r="W24" s="1" t="e">
        <f>'Приложение 2'!#REF!</f>
        <v>#REF!</v>
      </c>
      <c r="X24" s="1" t="e">
        <f>'Приложение 2'!#REF!</f>
        <v>#REF!</v>
      </c>
      <c r="Y24" s="1" t="e">
        <f>'Приложение 2'!#REF!</f>
        <v>#REF!</v>
      </c>
      <c r="Z24" s="1" t="e">
        <f>'Приложение 2'!#REF!</f>
        <v>#REF!</v>
      </c>
      <c r="AA24" s="1" t="e">
        <f>'Приложение 2'!#REF!</f>
        <v>#REF!</v>
      </c>
      <c r="AB24" s="1" t="e">
        <f>'Приложение 2'!#REF!</f>
        <v>#REF!</v>
      </c>
    </row>
    <row r="25" spans="1:28" ht="63">
      <c r="A25" s="413" t="s">
        <v>176</v>
      </c>
      <c r="B25" s="414" t="s">
        <v>177</v>
      </c>
      <c r="C25" s="9" t="s">
        <v>174</v>
      </c>
      <c r="D25" s="10" t="s">
        <v>158</v>
      </c>
      <c r="E25" s="7" t="s">
        <v>13</v>
      </c>
      <c r="F25" s="7">
        <v>1</v>
      </c>
      <c r="G25" s="7">
        <v>3</v>
      </c>
      <c r="H25" s="7">
        <v>3</v>
      </c>
      <c r="I25" s="7">
        <v>2</v>
      </c>
      <c r="J25" s="7">
        <v>2</v>
      </c>
      <c r="K25" s="7">
        <v>3</v>
      </c>
      <c r="L25" s="7">
        <v>3</v>
      </c>
      <c r="M25" s="7">
        <v>2</v>
      </c>
      <c r="N25" s="7">
        <v>2</v>
      </c>
      <c r="O25" s="7">
        <v>0</v>
      </c>
      <c r="P25" s="7">
        <v>0</v>
      </c>
      <c r="Q25" s="416" t="s">
        <v>178</v>
      </c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</row>
    <row r="26" spans="1:28" ht="176.25" customHeight="1">
      <c r="A26" s="413"/>
      <c r="B26" s="414"/>
      <c r="C26" s="9" t="s">
        <v>179</v>
      </c>
      <c r="D26" s="10" t="s">
        <v>158</v>
      </c>
      <c r="E26" s="37" t="s">
        <v>220</v>
      </c>
      <c r="F26" s="233" t="s">
        <v>169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3" t="e">
        <f>'Приложение 2'!#REF!</f>
        <v>#REF!</v>
      </c>
      <c r="R26" s="3" t="e">
        <f>'Приложение 2'!#REF!</f>
        <v>#REF!</v>
      </c>
      <c r="S26" s="1" t="e">
        <f>'Приложение 2'!#REF!</f>
        <v>#REF!</v>
      </c>
      <c r="T26" s="1" t="e">
        <f>'Приложение 2'!#REF!</f>
        <v>#REF!</v>
      </c>
      <c r="U26" s="1" t="e">
        <f>'Приложение 2'!#REF!</f>
        <v>#REF!</v>
      </c>
      <c r="V26" s="1" t="e">
        <f>'Приложение 2'!#REF!</f>
        <v>#REF!</v>
      </c>
      <c r="W26" s="1" t="e">
        <f>'Приложение 2'!#REF!</f>
        <v>#REF!</v>
      </c>
      <c r="X26" s="1" t="e">
        <f>'Приложение 2'!#REF!</f>
        <v>#REF!</v>
      </c>
      <c r="Y26" s="1" t="e">
        <f>'Приложение 2'!#REF!</f>
        <v>#REF!</v>
      </c>
      <c r="Z26" s="1" t="e">
        <f>'Приложение 2'!#REF!</f>
        <v>#REF!</v>
      </c>
      <c r="AA26" s="1" t="e">
        <f>'Приложение 2'!#REF!</f>
        <v>#REF!</v>
      </c>
      <c r="AB26" s="1" t="e">
        <f>'Приложение 2'!#REF!</f>
        <v>#REF!</v>
      </c>
    </row>
    <row r="27" spans="1:28" ht="99" customHeight="1">
      <c r="A27" s="413"/>
      <c r="B27" s="414"/>
      <c r="C27" s="9" t="s">
        <v>208</v>
      </c>
      <c r="D27" s="10" t="s">
        <v>158</v>
      </c>
      <c r="E27" s="7" t="s">
        <v>13</v>
      </c>
      <c r="F27" s="7">
        <v>2</v>
      </c>
      <c r="G27" s="7">
        <v>6</v>
      </c>
      <c r="H27" s="7">
        <v>6</v>
      </c>
      <c r="I27" s="7">
        <v>0</v>
      </c>
      <c r="J27" s="7">
        <v>0</v>
      </c>
      <c r="K27" s="7">
        <v>2</v>
      </c>
      <c r="L27" s="7">
        <v>2</v>
      </c>
      <c r="M27" s="7">
        <v>0</v>
      </c>
      <c r="N27" s="7">
        <v>0</v>
      </c>
      <c r="O27" s="7">
        <v>2</v>
      </c>
      <c r="P27" s="7">
        <v>2</v>
      </c>
      <c r="Q27" s="14" t="e">
        <f>'Приложение 2'!#REF!</f>
        <v>#REF!</v>
      </c>
      <c r="R27" s="14" t="e">
        <f>'Приложение 2'!#REF!</f>
        <v>#REF!</v>
      </c>
      <c r="S27" s="14" t="e">
        <f>'Приложение 2'!#REF!</f>
        <v>#REF!</v>
      </c>
      <c r="T27" s="14" t="e">
        <f>'Приложение 2'!#REF!</f>
        <v>#REF!</v>
      </c>
      <c r="U27" s="14" t="e">
        <f>'Приложение 2'!#REF!</f>
        <v>#REF!</v>
      </c>
      <c r="V27" s="14" t="e">
        <f>'Приложение 2'!#REF!</f>
        <v>#REF!</v>
      </c>
      <c r="W27" s="14" t="e">
        <f>'Приложение 2'!#REF!</f>
        <v>#REF!</v>
      </c>
      <c r="X27" s="14" t="e">
        <f>'Приложение 2'!#REF!</f>
        <v>#REF!</v>
      </c>
      <c r="Y27" s="14" t="e">
        <f>'Приложение 2'!#REF!</f>
        <v>#REF!</v>
      </c>
      <c r="Z27" s="14" t="e">
        <f>'Приложение 2'!#REF!</f>
        <v>#REF!</v>
      </c>
      <c r="AA27" s="14" t="e">
        <f>'Приложение 2'!#REF!</f>
        <v>#REF!</v>
      </c>
      <c r="AB27" s="14" t="e">
        <f>'Приложение 2'!#REF!</f>
        <v>#REF!</v>
      </c>
    </row>
    <row r="28" spans="1:28" ht="94.5">
      <c r="A28" s="42" t="s">
        <v>180</v>
      </c>
      <c r="B28" s="43" t="s">
        <v>181</v>
      </c>
      <c r="C28" s="44" t="s">
        <v>182</v>
      </c>
      <c r="D28" s="45" t="s">
        <v>158</v>
      </c>
      <c r="E28" s="46" t="s">
        <v>41</v>
      </c>
      <c r="F28" s="46">
        <v>0</v>
      </c>
      <c r="G28" s="46">
        <v>1</v>
      </c>
      <c r="H28" s="46">
        <v>1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>
        <v>0</v>
      </c>
      <c r="R28" s="47">
        <v>0</v>
      </c>
      <c r="S28" s="47" t="e">
        <f>'Приложение 2'!#REF!</f>
        <v>#REF!</v>
      </c>
      <c r="T28" s="47" t="e">
        <f>'Приложение 2'!#REF!</f>
        <v>#REF!</v>
      </c>
      <c r="U28" s="47" t="e">
        <f>'Приложение 2'!#REF!</f>
        <v>#REF!</v>
      </c>
      <c r="V28" s="47" t="e">
        <f>'Приложение 2'!#REF!</f>
        <v>#REF!</v>
      </c>
      <c r="W28" s="47" t="e">
        <f>'Приложение 2'!#REF!</f>
        <v>#REF!</v>
      </c>
      <c r="X28" s="47" t="e">
        <f>'Приложение 2'!#REF!</f>
        <v>#REF!</v>
      </c>
      <c r="Y28" s="47" t="e">
        <f>'Приложение 2'!#REF!</f>
        <v>#REF!</v>
      </c>
      <c r="Z28" s="47" t="e">
        <f>'Приложение 2'!#REF!</f>
        <v>#REF!</v>
      </c>
      <c r="AA28" s="47" t="e">
        <f>'Приложение 2'!#REF!</f>
        <v>#REF!</v>
      </c>
      <c r="AB28" s="47" t="e">
        <f>'Приложение 2'!#REF!</f>
        <v>#REF!</v>
      </c>
    </row>
    <row r="29" spans="1:28" ht="141.75">
      <c r="A29" s="15" t="s">
        <v>183</v>
      </c>
      <c r="B29" s="8" t="s">
        <v>184</v>
      </c>
      <c r="C29" s="9" t="s">
        <v>185</v>
      </c>
      <c r="D29" s="10" t="s">
        <v>158</v>
      </c>
      <c r="E29" s="7" t="s">
        <v>13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</row>
    <row r="30" spans="1:28" ht="102" customHeight="1">
      <c r="A30" s="16" t="s">
        <v>186</v>
      </c>
      <c r="B30" s="8" t="s">
        <v>187</v>
      </c>
      <c r="C30" s="9" t="s">
        <v>207</v>
      </c>
      <c r="D30" s="10" t="s">
        <v>158</v>
      </c>
      <c r="E30" s="29" t="s">
        <v>41</v>
      </c>
      <c r="F30" s="416" t="s">
        <v>169</v>
      </c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1">
        <v>0</v>
      </c>
      <c r="R30" s="1">
        <v>0</v>
      </c>
      <c r="S30" s="31" t="e">
        <f>'Приложение 2'!#REF!</f>
        <v>#REF!</v>
      </c>
      <c r="T30" s="31" t="e">
        <f>'Приложение 2'!#REF!</f>
        <v>#REF!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1:28" ht="78.75">
      <c r="A31" s="24" t="s">
        <v>188</v>
      </c>
      <c r="B31" s="25" t="s">
        <v>189</v>
      </c>
      <c r="C31" s="18" t="s">
        <v>190</v>
      </c>
      <c r="D31" s="19" t="s">
        <v>160</v>
      </c>
      <c r="E31" s="30" t="s">
        <v>41</v>
      </c>
      <c r="F31" s="20">
        <v>3</v>
      </c>
      <c r="G31" s="20">
        <v>0</v>
      </c>
      <c r="H31" s="20">
        <v>2</v>
      </c>
      <c r="I31" s="20">
        <v>0</v>
      </c>
      <c r="J31" s="20">
        <v>2</v>
      </c>
      <c r="K31" s="20">
        <v>2</v>
      </c>
      <c r="L31" s="20">
        <v>2</v>
      </c>
      <c r="M31" s="20">
        <v>2</v>
      </c>
      <c r="N31" s="20">
        <v>2</v>
      </c>
      <c r="O31" s="20">
        <v>2</v>
      </c>
      <c r="P31" s="20">
        <v>2</v>
      </c>
      <c r="Q31" s="21">
        <v>1</v>
      </c>
      <c r="R31" s="21">
        <v>0</v>
      </c>
      <c r="S31" s="21">
        <v>2</v>
      </c>
      <c r="T31" s="21">
        <v>0</v>
      </c>
      <c r="U31" s="21">
        <v>2</v>
      </c>
      <c r="V31" s="21">
        <v>0</v>
      </c>
      <c r="W31" s="21">
        <v>2</v>
      </c>
      <c r="X31" s="21">
        <v>0</v>
      </c>
      <c r="Y31" s="21">
        <v>2</v>
      </c>
      <c r="Z31" s="21">
        <v>0</v>
      </c>
      <c r="AA31" s="21">
        <v>2</v>
      </c>
      <c r="AB31" s="21">
        <v>0</v>
      </c>
    </row>
    <row r="32" spans="1:28" ht="133.5" customHeight="1">
      <c r="A32" s="413" t="s">
        <v>191</v>
      </c>
      <c r="B32" s="414" t="s">
        <v>192</v>
      </c>
      <c r="C32" s="9" t="s">
        <v>166</v>
      </c>
      <c r="D32" s="10" t="s">
        <v>158</v>
      </c>
      <c r="E32" s="7" t="s">
        <v>13</v>
      </c>
      <c r="F32" s="7">
        <v>7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420" t="s">
        <v>167</v>
      </c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</row>
    <row r="33" spans="1:28" ht="133.5" customHeight="1">
      <c r="A33" s="413"/>
      <c r="B33" s="414"/>
      <c r="C33" s="9" t="s">
        <v>193</v>
      </c>
      <c r="D33" s="10" t="s">
        <v>158</v>
      </c>
      <c r="E33" s="7" t="s">
        <v>13</v>
      </c>
      <c r="F33" s="233" t="s">
        <v>169</v>
      </c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14" t="e">
        <f>'Приложение 2'!#REF!</f>
        <v>#REF!</v>
      </c>
      <c r="R33" s="14" t="e">
        <f>'Приложение 2'!#REF!</f>
        <v>#REF!</v>
      </c>
      <c r="S33" s="14" t="e">
        <f>'Приложение 2'!#REF!</f>
        <v>#REF!</v>
      </c>
      <c r="T33" s="14" t="e">
        <f>'Приложение 2'!#REF!</f>
        <v>#REF!</v>
      </c>
      <c r="U33" s="14" t="e">
        <f>'Приложение 2'!#REF!</f>
        <v>#REF!</v>
      </c>
      <c r="V33" s="14" t="e">
        <f>'Приложение 2'!#REF!</f>
        <v>#REF!</v>
      </c>
      <c r="W33" s="14" t="e">
        <f>'Приложение 2'!#REF!</f>
        <v>#REF!</v>
      </c>
      <c r="X33" s="14" t="e">
        <f>'Приложение 2'!#REF!</f>
        <v>#REF!</v>
      </c>
      <c r="Y33" s="14" t="e">
        <f>'Приложение 2'!#REF!</f>
        <v>#REF!</v>
      </c>
      <c r="Z33" s="14" t="e">
        <f>'Приложение 2'!#REF!</f>
        <v>#REF!</v>
      </c>
      <c r="AA33" s="14" t="e">
        <f>'Приложение 2'!#REF!</f>
        <v>#REF!</v>
      </c>
      <c r="AB33" s="14" t="e">
        <f>'Приложение 2'!#REF!</f>
        <v>#REF!</v>
      </c>
    </row>
    <row r="34" spans="1:28" ht="78.75">
      <c r="A34" s="413"/>
      <c r="B34" s="414"/>
      <c r="C34" s="9" t="s">
        <v>194</v>
      </c>
      <c r="D34" s="10" t="s">
        <v>158</v>
      </c>
      <c r="E34" s="7" t="s">
        <v>75</v>
      </c>
      <c r="F34" s="233" t="s">
        <v>157</v>
      </c>
      <c r="G34" s="233"/>
      <c r="H34" s="233"/>
      <c r="I34" s="233"/>
      <c r="J34" s="233"/>
      <c r="K34" s="233"/>
      <c r="L34" s="233"/>
      <c r="M34" s="7">
        <v>0</v>
      </c>
      <c r="N34" s="7">
        <v>0</v>
      </c>
      <c r="O34" s="7">
        <v>0</v>
      </c>
      <c r="P34" s="7">
        <v>0</v>
      </c>
      <c r="Q34" s="14">
        <v>0</v>
      </c>
      <c r="R34" s="14">
        <v>0</v>
      </c>
      <c r="S34" s="38" t="e">
        <f>'Приложение 2'!#REF!</f>
        <v>#REF!</v>
      </c>
      <c r="T34" s="38" t="e">
        <f>'Приложение 2'!#REF!</f>
        <v>#REF!</v>
      </c>
      <c r="U34" s="38" t="e">
        <f>'Приложение 2'!#REF!</f>
        <v>#REF!</v>
      </c>
      <c r="V34" s="38" t="e">
        <f>'Приложение 2'!#REF!</f>
        <v>#REF!</v>
      </c>
      <c r="W34" s="38" t="e">
        <f>'Приложение 2'!#REF!</f>
        <v>#REF!</v>
      </c>
      <c r="X34" s="38" t="e">
        <f>'Приложение 2'!#REF!</f>
        <v>#REF!</v>
      </c>
      <c r="Y34" s="38" t="e">
        <f>'Приложение 2'!#REF!</f>
        <v>#REF!</v>
      </c>
      <c r="Z34" s="38" t="e">
        <f>'Приложение 2'!#REF!</f>
        <v>#REF!</v>
      </c>
      <c r="AA34" s="38" t="e">
        <f>'Приложение 2'!#REF!</f>
        <v>#REF!</v>
      </c>
      <c r="AB34" s="38" t="e">
        <f>'Приложение 2'!#REF!</f>
        <v>#REF!</v>
      </c>
    </row>
    <row r="35" spans="1:28" ht="180" customHeight="1">
      <c r="A35" s="413"/>
      <c r="B35" s="414"/>
      <c r="C35" s="9" t="s">
        <v>170</v>
      </c>
      <c r="D35" s="10" t="s">
        <v>158</v>
      </c>
      <c r="E35" s="37" t="s">
        <v>220</v>
      </c>
      <c r="F35" s="233" t="s">
        <v>157</v>
      </c>
      <c r="G35" s="233"/>
      <c r="H35" s="233"/>
      <c r="I35" s="233"/>
      <c r="J35" s="233"/>
      <c r="K35" s="233"/>
      <c r="L35" s="233"/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4">
        <v>0</v>
      </c>
      <c r="S35" s="38" t="e">
        <f>'Приложение 2'!#REF!</f>
        <v>#REF!</v>
      </c>
      <c r="T35" s="38" t="e">
        <f>'Приложение 2'!#REF!</f>
        <v>#REF!</v>
      </c>
      <c r="U35" s="38" t="e">
        <f>'Приложение 2'!#REF!</f>
        <v>#REF!</v>
      </c>
      <c r="V35" s="38" t="e">
        <f>'Приложение 2'!#REF!</f>
        <v>#REF!</v>
      </c>
      <c r="W35" s="38" t="e">
        <f>'Приложение 2'!#REF!</f>
        <v>#REF!</v>
      </c>
      <c r="X35" s="38" t="e">
        <f>'Приложение 2'!#REF!</f>
        <v>#REF!</v>
      </c>
      <c r="Y35" s="38" t="e">
        <f>'Приложение 2'!#REF!</f>
        <v>#REF!</v>
      </c>
      <c r="Z35" s="38" t="e">
        <f>'Приложение 2'!#REF!</f>
        <v>#REF!</v>
      </c>
      <c r="AA35" s="38" t="e">
        <f>'Приложение 2'!#REF!</f>
        <v>#REF!</v>
      </c>
      <c r="AB35" s="38" t="e">
        <f>'Приложение 2'!#REF!</f>
        <v>#REF!</v>
      </c>
    </row>
    <row r="36" spans="1:28" ht="128.25" customHeight="1">
      <c r="A36" s="413"/>
      <c r="B36" s="414"/>
      <c r="C36" s="9" t="s">
        <v>209</v>
      </c>
      <c r="D36" s="10" t="s">
        <v>158</v>
      </c>
      <c r="E36" s="7" t="s">
        <v>13</v>
      </c>
      <c r="F36" s="7">
        <v>7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0</v>
      </c>
      <c r="P36" s="7">
        <v>0</v>
      </c>
      <c r="Q36" s="17" t="e">
        <f>'Приложение 2'!#REF!</f>
        <v>#REF!</v>
      </c>
      <c r="R36" s="17" t="e">
        <f>'Приложение 2'!#REF!</f>
        <v>#REF!</v>
      </c>
      <c r="S36" s="17" t="e">
        <f>'Приложение 2'!#REF!</f>
        <v>#REF!</v>
      </c>
      <c r="T36" s="17" t="e">
        <f>'Приложение 2'!#REF!</f>
        <v>#REF!</v>
      </c>
      <c r="U36" s="1" t="e">
        <f>'Приложение 2'!#REF!</f>
        <v>#REF!</v>
      </c>
      <c r="V36" s="1" t="e">
        <f>'Приложение 2'!#REF!</f>
        <v>#REF!</v>
      </c>
      <c r="W36" s="1" t="e">
        <f>'Приложение 2'!#REF!</f>
        <v>#REF!</v>
      </c>
      <c r="X36" s="1" t="e">
        <f>'Приложение 2'!#REF!</f>
        <v>#REF!</v>
      </c>
      <c r="Y36" s="1" t="e">
        <f>'Приложение 2'!#REF!</f>
        <v>#REF!</v>
      </c>
      <c r="Z36" s="1" t="e">
        <f>'Приложение 2'!#REF!</f>
        <v>#REF!</v>
      </c>
      <c r="AA36" s="1" t="e">
        <f>'Приложение 2'!#REF!</f>
        <v>#REF!</v>
      </c>
      <c r="AB36" s="1" t="e">
        <f>'Приложение 2'!#REF!</f>
        <v>#REF!</v>
      </c>
    </row>
    <row r="37" spans="1:28" ht="80.25" customHeight="1">
      <c r="A37" s="24" t="s">
        <v>195</v>
      </c>
      <c r="B37" s="25" t="s">
        <v>196</v>
      </c>
      <c r="C37" s="18" t="s">
        <v>197</v>
      </c>
      <c r="D37" s="19" t="s">
        <v>158</v>
      </c>
      <c r="E37" s="20" t="s">
        <v>41</v>
      </c>
      <c r="F37" s="20">
        <v>0</v>
      </c>
      <c r="G37" s="20">
        <v>1</v>
      </c>
      <c r="H37" s="20">
        <v>1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</v>
      </c>
      <c r="P37" s="20">
        <v>1</v>
      </c>
      <c r="Q37" s="26">
        <v>0</v>
      </c>
      <c r="R37" s="26">
        <v>0</v>
      </c>
      <c r="S37" s="26">
        <v>0</v>
      </c>
      <c r="T37" s="26">
        <v>0</v>
      </c>
      <c r="U37" s="26">
        <v>5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</row>
    <row r="38" spans="1:28" ht="95.25" customHeight="1">
      <c r="A38" s="413" t="s">
        <v>198</v>
      </c>
      <c r="B38" s="414" t="s">
        <v>199</v>
      </c>
      <c r="C38" s="9" t="s">
        <v>174</v>
      </c>
      <c r="D38" s="10" t="s">
        <v>158</v>
      </c>
      <c r="E38" s="7" t="s">
        <v>13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415" t="s">
        <v>167</v>
      </c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</row>
    <row r="39" spans="1:28" ht="95.25" customHeight="1">
      <c r="A39" s="413"/>
      <c r="B39" s="414"/>
      <c r="C39" s="9" t="s">
        <v>200</v>
      </c>
      <c r="D39" s="10" t="s">
        <v>158</v>
      </c>
      <c r="E39" s="7" t="s">
        <v>13</v>
      </c>
      <c r="F39" s="233" t="s">
        <v>169</v>
      </c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1" t="e">
        <f>'Приложение 2'!#REF!</f>
        <v>#REF!</v>
      </c>
      <c r="R39" s="1" t="e">
        <f>'Приложение 2'!#REF!</f>
        <v>#REF!</v>
      </c>
      <c r="S39" s="1" t="e">
        <f>'Приложение 2'!#REF!</f>
        <v>#REF!</v>
      </c>
      <c r="T39" s="1" t="e">
        <f>'Приложение 2'!#REF!</f>
        <v>#REF!</v>
      </c>
      <c r="U39" s="1" t="e">
        <f>'Приложение 2'!#REF!</f>
        <v>#REF!</v>
      </c>
      <c r="V39" s="1" t="e">
        <f>'Приложение 2'!#REF!</f>
        <v>#REF!</v>
      </c>
      <c r="W39" s="1" t="e">
        <f>'Приложение 2'!#REF!</f>
        <v>#REF!</v>
      </c>
      <c r="X39" s="14" t="e">
        <f>'Приложение 2'!#REF!</f>
        <v>#REF!</v>
      </c>
      <c r="Y39" s="1" t="e">
        <f>'Приложение 2'!#REF!</f>
        <v>#REF!</v>
      </c>
      <c r="Z39" s="1" t="e">
        <f>'Приложение 2'!#REF!</f>
        <v>#REF!</v>
      </c>
      <c r="AA39" s="1" t="e">
        <f>'Приложение 2'!#REF!</f>
        <v>#REF!</v>
      </c>
      <c r="AB39" s="1" t="e">
        <f>'Приложение 2'!#REF!</f>
        <v>#REF!</v>
      </c>
    </row>
    <row r="40" spans="1:28" ht="63" customHeight="1">
      <c r="A40" s="413"/>
      <c r="B40" s="414"/>
      <c r="C40" s="9" t="s">
        <v>170</v>
      </c>
      <c r="D40" s="10" t="s">
        <v>158</v>
      </c>
      <c r="E40" s="7" t="s">
        <v>13</v>
      </c>
      <c r="F40" s="233" t="s">
        <v>157</v>
      </c>
      <c r="G40" s="233"/>
      <c r="H40" s="233"/>
      <c r="I40" s="233"/>
      <c r="J40" s="233"/>
      <c r="K40" s="233"/>
      <c r="L40" s="233"/>
      <c r="M40" s="7">
        <v>0</v>
      </c>
      <c r="N40" s="7">
        <v>0</v>
      </c>
      <c r="O40" s="7">
        <v>0</v>
      </c>
      <c r="P40" s="7">
        <v>0</v>
      </c>
      <c r="Q40" s="14">
        <v>0</v>
      </c>
      <c r="R40" s="14">
        <v>0</v>
      </c>
      <c r="S40" s="14" t="e">
        <f>'Приложение 2'!#REF!</f>
        <v>#REF!</v>
      </c>
      <c r="T40" s="14" t="e">
        <f>'Приложение 2'!#REF!</f>
        <v>#REF!</v>
      </c>
      <c r="U40" s="14" t="e">
        <f>'Приложение 2'!#REF!</f>
        <v>#REF!</v>
      </c>
      <c r="V40" s="14" t="e">
        <f>'Приложение 2'!#REF!</f>
        <v>#REF!</v>
      </c>
      <c r="W40" s="14" t="e">
        <f>'Приложение 2'!#REF!</f>
        <v>#REF!</v>
      </c>
      <c r="X40" s="14" t="e">
        <f>'Приложение 2'!#REF!</f>
        <v>#REF!</v>
      </c>
      <c r="Y40" s="14" t="e">
        <f>'Приложение 2'!#REF!</f>
        <v>#REF!</v>
      </c>
      <c r="Z40" s="14" t="e">
        <f>'Приложение 2'!#REF!</f>
        <v>#REF!</v>
      </c>
      <c r="AA40" s="14" t="e">
        <f>'Приложение 2'!#REF!</f>
        <v>#REF!</v>
      </c>
      <c r="AB40" s="14" t="e">
        <f>'Приложение 2'!#REF!</f>
        <v>#REF!</v>
      </c>
    </row>
    <row r="41" spans="1:28" ht="132" customHeight="1">
      <c r="A41" s="413"/>
      <c r="B41" s="414"/>
      <c r="C41" s="9" t="s">
        <v>208</v>
      </c>
      <c r="D41" s="10" t="s">
        <v>158</v>
      </c>
      <c r="E41" s="7" t="s">
        <v>13</v>
      </c>
      <c r="F41" s="7">
        <v>0</v>
      </c>
      <c r="G41" s="7">
        <v>1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4">
        <v>0</v>
      </c>
      <c r="R41" s="14">
        <v>0</v>
      </c>
      <c r="S41" s="14" t="e">
        <f>'Приложение 2'!#REF!</f>
        <v>#REF!</v>
      </c>
      <c r="T41" s="14" t="e">
        <f>'Приложение 2'!#REF!</f>
        <v>#REF!</v>
      </c>
      <c r="U41" s="14" t="e">
        <f>'Приложение 2'!#REF!</f>
        <v>#REF!</v>
      </c>
      <c r="V41" s="14" t="e">
        <f>'Приложение 2'!#REF!</f>
        <v>#REF!</v>
      </c>
      <c r="W41" s="14" t="e">
        <f>'Приложение 2'!#REF!</f>
        <v>#REF!</v>
      </c>
      <c r="X41" s="14" t="e">
        <f>'Приложение 2'!#REF!</f>
        <v>#REF!</v>
      </c>
      <c r="Y41" s="14" t="e">
        <f>'Приложение 2'!#REF!</f>
        <v>#REF!</v>
      </c>
      <c r="Z41" s="14" t="e">
        <f>'Приложение 2'!#REF!</f>
        <v>#REF!</v>
      </c>
      <c r="AA41" s="14" t="e">
        <f>'Приложение 2'!#REF!</f>
        <v>#REF!</v>
      </c>
      <c r="AB41" s="14" t="e">
        <f>'Приложение 2'!#REF!</f>
        <v>#REF!</v>
      </c>
    </row>
    <row r="42" ht="15.75">
      <c r="A42" s="4" t="s">
        <v>201</v>
      </c>
    </row>
    <row r="43" ht="15.75">
      <c r="A43" s="4" t="s">
        <v>202</v>
      </c>
    </row>
    <row r="44" ht="15.75">
      <c r="A44" s="4" t="s">
        <v>203</v>
      </c>
    </row>
    <row r="45" ht="15.75">
      <c r="A45" s="4" t="s">
        <v>204</v>
      </c>
    </row>
    <row r="46" ht="15.75">
      <c r="A46" s="4" t="s">
        <v>205</v>
      </c>
    </row>
  </sheetData>
  <sheetProtection/>
  <mergeCells count="53">
    <mergeCell ref="X1:AB1"/>
    <mergeCell ref="A2:AB2"/>
    <mergeCell ref="A3:AB3"/>
    <mergeCell ref="A5:A7"/>
    <mergeCell ref="B5:B7"/>
    <mergeCell ref="C5:C7"/>
    <mergeCell ref="D5:D7"/>
    <mergeCell ref="O6:P6"/>
    <mergeCell ref="Q6:R6"/>
    <mergeCell ref="E5:E7"/>
    <mergeCell ref="F17:P17"/>
    <mergeCell ref="F5:F7"/>
    <mergeCell ref="G5:AB5"/>
    <mergeCell ref="AA6:AB6"/>
    <mergeCell ref="F12:L12"/>
    <mergeCell ref="Q14:AB14"/>
    <mergeCell ref="F18:L18"/>
    <mergeCell ref="S6:T6"/>
    <mergeCell ref="U6:V6"/>
    <mergeCell ref="W6:X6"/>
    <mergeCell ref="Y6:Z6"/>
    <mergeCell ref="G6:H6"/>
    <mergeCell ref="I6:J6"/>
    <mergeCell ref="K6:L6"/>
    <mergeCell ref="M6:N6"/>
    <mergeCell ref="F15:P15"/>
    <mergeCell ref="A25:A27"/>
    <mergeCell ref="B32:B36"/>
    <mergeCell ref="Q32:AB32"/>
    <mergeCell ref="A32:A36"/>
    <mergeCell ref="F34:L34"/>
    <mergeCell ref="F35:L35"/>
    <mergeCell ref="F33:P33"/>
    <mergeCell ref="B16:B19"/>
    <mergeCell ref="B25:B27"/>
    <mergeCell ref="Q25:AB25"/>
    <mergeCell ref="F26:P26"/>
    <mergeCell ref="F23:R23"/>
    <mergeCell ref="A20:A24"/>
    <mergeCell ref="B20:B24"/>
    <mergeCell ref="Q20:AB20"/>
    <mergeCell ref="F21:P21"/>
    <mergeCell ref="F22:L22"/>
    <mergeCell ref="A10:A15"/>
    <mergeCell ref="B10:B15"/>
    <mergeCell ref="Q16:AB16"/>
    <mergeCell ref="A38:A41"/>
    <mergeCell ref="B38:B41"/>
    <mergeCell ref="Q38:AB38"/>
    <mergeCell ref="F39:P39"/>
    <mergeCell ref="F40:L40"/>
    <mergeCell ref="F30:P30"/>
    <mergeCell ref="A16:A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2024-03-19T03:49:41Z</cp:lastPrinted>
  <dcterms:created xsi:type="dcterms:W3CDTF">2014-04-28T07:48:47Z</dcterms:created>
  <dcterms:modified xsi:type="dcterms:W3CDTF">2024-03-19T03:52:32Z</dcterms:modified>
  <cp:category/>
  <cp:version/>
  <cp:contentType/>
  <cp:contentStatus/>
</cp:coreProperties>
</file>